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ramalakshmi.chilamk2\Desktop\DGS FILES\KEITH_11072019\"/>
    </mc:Choice>
  </mc:AlternateContent>
  <bookViews>
    <workbookView xWindow="-120" yWindow="-120" windowWidth="29040" windowHeight="15840" tabRatio="908"/>
  </bookViews>
  <sheets>
    <sheet name="BID SUMMARY" sheetId="9" r:id="rId1"/>
    <sheet name="CO2" sheetId="3" r:id="rId2"/>
    <sheet name=" DRY-CHEMICAL" sheetId="11" r:id="rId3"/>
    <sheet name="ABC" sheetId="12" r:id="rId4"/>
    <sheet name="BC" sheetId="17" r:id="rId5"/>
    <sheet name="MULTI-PURPOSE" sheetId="18" r:id="rId6"/>
    <sheet name="SUPPLEMENTAL SERVICES" sheetId="19" r:id="rId7"/>
    <sheet name="ASSESSMENT &amp; INSPECTION" sheetId="15" r:id="rId8"/>
    <sheet name="Sheet10" sheetId="10" state="hidden" r:id="rId9"/>
  </sheets>
  <definedNames>
    <definedName name="_xlnm.Print_Area" localSheetId="2">' DRY-CHEMICAL'!$A$1:$T$33</definedName>
    <definedName name="_xlnm.Print_Area" localSheetId="3">ABC!$A$1:$T$33</definedName>
    <definedName name="_xlnm.Print_Area" localSheetId="7">'ASSESSMENT &amp; INSPECTION'!$A$1:$T$31</definedName>
    <definedName name="_xlnm.Print_Area" localSheetId="4">BC!$A$1:$T$33</definedName>
    <definedName name="_xlnm.Print_Area" localSheetId="0">'BID SUMMARY'!$A$1:$J$31</definedName>
    <definedName name="_xlnm.Print_Area" localSheetId="1">'CO2'!$A$1:$T$33</definedName>
    <definedName name="_xlnm.Print_Area" localSheetId="5">'MULTI-PURPOSE'!$A$1:$T$33</definedName>
    <definedName name="_xlnm.Print_Area" localSheetId="6">'SUPPLEMENTAL SERVICES'!$A$1:$T$31</definedName>
    <definedName name="_xlnm.Print_Titles" localSheetId="2">' DRY-CHEMICAL'!$9:$10</definedName>
    <definedName name="_xlnm.Print_Titles" localSheetId="3">ABC!$9:$9</definedName>
    <definedName name="_xlnm.Print_Titles" localSheetId="7">'ASSESSMENT &amp; INSPECTION'!$10:$11</definedName>
    <definedName name="_xlnm.Print_Titles" localSheetId="4">BC!$9:$9</definedName>
    <definedName name="_xlnm.Print_Titles" localSheetId="1">'CO2'!$1:$11</definedName>
    <definedName name="_xlnm.Print_Titles" localSheetId="5">'MULTI-PURPOSE'!$9:$9</definedName>
    <definedName name="_xlnm.Print_Titles" localSheetId="6">'SUPPLEMENTAL SERVICES'!$1:$8</definedName>
  </definedNames>
  <calcPr calcId="152511"/>
</workbook>
</file>

<file path=xl/calcChain.xml><?xml version="1.0" encoding="utf-8"?>
<calcChain xmlns="http://schemas.openxmlformats.org/spreadsheetml/2006/main">
  <c r="I13" i="19" l="1"/>
  <c r="R14" i="19"/>
  <c r="R15" i="19"/>
  <c r="R16" i="19"/>
  <c r="R13" i="19"/>
  <c r="O14" i="19"/>
  <c r="O15" i="19"/>
  <c r="O16" i="19"/>
  <c r="O13" i="19"/>
  <c r="L14" i="19"/>
  <c r="L15" i="19"/>
  <c r="L16" i="19"/>
  <c r="L13" i="19"/>
  <c r="I14" i="19"/>
  <c r="I15" i="19"/>
  <c r="I16" i="19"/>
  <c r="F14" i="19"/>
  <c r="F15" i="19"/>
  <c r="F16" i="19"/>
  <c r="F13" i="19"/>
  <c r="P2" i="11"/>
  <c r="L24" i="9"/>
  <c r="P2" i="18" s="1"/>
  <c r="D15" i="9"/>
  <c r="E15" i="9"/>
  <c r="F15" i="9"/>
  <c r="G15" i="9"/>
  <c r="H15" i="9"/>
  <c r="D16" i="9"/>
  <c r="E16" i="9"/>
  <c r="F16" i="9"/>
  <c r="G16" i="9"/>
  <c r="H16" i="9"/>
  <c r="D17" i="9"/>
  <c r="E17" i="9"/>
  <c r="F17" i="9"/>
  <c r="G17" i="9"/>
  <c r="H17" i="9"/>
  <c r="H14" i="9"/>
  <c r="G14" i="9"/>
  <c r="F14" i="9"/>
  <c r="E14" i="9"/>
  <c r="D14" i="9"/>
  <c r="S17" i="19"/>
  <c r="P17" i="19"/>
  <c r="M17" i="19"/>
  <c r="J17" i="19"/>
  <c r="G17" i="19"/>
  <c r="K17" i="19"/>
  <c r="H17" i="19"/>
  <c r="H11" i="9"/>
  <c r="F11" i="9"/>
  <c r="G10" i="9"/>
  <c r="H8" i="9"/>
  <c r="F8" i="9"/>
  <c r="D8" i="9"/>
  <c r="G30" i="18"/>
  <c r="S30" i="18"/>
  <c r="H12" i="9" s="1"/>
  <c r="P30" i="18"/>
  <c r="G12" i="9" s="1"/>
  <c r="M30" i="18"/>
  <c r="F12" i="9" s="1"/>
  <c r="J30" i="18"/>
  <c r="E12" i="9" s="1"/>
  <c r="S30" i="17"/>
  <c r="P30" i="17"/>
  <c r="G11" i="9" s="1"/>
  <c r="M30" i="17"/>
  <c r="J30" i="17"/>
  <c r="E11" i="9" s="1"/>
  <c r="G30" i="17"/>
  <c r="D11" i="9" s="1"/>
  <c r="S30" i="12"/>
  <c r="H10" i="9" s="1"/>
  <c r="P30" i="12"/>
  <c r="M30" i="12"/>
  <c r="F10" i="9" s="1"/>
  <c r="J30" i="12"/>
  <c r="E10" i="9" s="1"/>
  <c r="G30" i="12"/>
  <c r="D10" i="9" s="1"/>
  <c r="S30" i="11"/>
  <c r="H9" i="9" s="1"/>
  <c r="P30" i="11"/>
  <c r="G9" i="9" s="1"/>
  <c r="M30" i="11"/>
  <c r="F9" i="9" s="1"/>
  <c r="J30" i="11"/>
  <c r="E9" i="9" s="1"/>
  <c r="G30" i="11"/>
  <c r="D9" i="9" s="1"/>
  <c r="O25" i="3"/>
  <c r="S30" i="3"/>
  <c r="P30" i="3"/>
  <c r="G8" i="9" s="1"/>
  <c r="M30" i="3"/>
  <c r="J30" i="3"/>
  <c r="E8" i="9" s="1"/>
  <c r="G30" i="3"/>
  <c r="Q21" i="15"/>
  <c r="Q15" i="15"/>
  <c r="Q14" i="15"/>
  <c r="Q13" i="15"/>
  <c r="N21" i="15"/>
  <c r="N15" i="15"/>
  <c r="N14" i="15"/>
  <c r="N13" i="15"/>
  <c r="K21" i="15"/>
  <c r="K15" i="15"/>
  <c r="K14" i="15"/>
  <c r="K13" i="15"/>
  <c r="H21" i="15"/>
  <c r="H15" i="15"/>
  <c r="H14" i="15"/>
  <c r="H13" i="15"/>
  <c r="E21" i="15"/>
  <c r="E14" i="15"/>
  <c r="E15" i="15"/>
  <c r="E13" i="15"/>
  <c r="R15" i="18"/>
  <c r="R16" i="18"/>
  <c r="R17" i="18"/>
  <c r="R18" i="18"/>
  <c r="R19" i="18"/>
  <c r="R20" i="18"/>
  <c r="R21" i="18"/>
  <c r="R22" i="18"/>
  <c r="R23" i="18"/>
  <c r="R24" i="18"/>
  <c r="R25" i="18"/>
  <c r="R26" i="18"/>
  <c r="R27" i="18"/>
  <c r="R28" i="18"/>
  <c r="R29" i="18"/>
  <c r="R14" i="18"/>
  <c r="O15" i="18"/>
  <c r="O16" i="18"/>
  <c r="O17" i="18"/>
  <c r="O18" i="18"/>
  <c r="O19" i="18"/>
  <c r="O20" i="18"/>
  <c r="O21" i="18"/>
  <c r="O22" i="18"/>
  <c r="O23" i="18"/>
  <c r="O24" i="18"/>
  <c r="O25" i="18"/>
  <c r="O26" i="18"/>
  <c r="O27" i="18"/>
  <c r="O28" i="18"/>
  <c r="O29" i="18"/>
  <c r="O14" i="18"/>
  <c r="L15" i="18"/>
  <c r="L16" i="18"/>
  <c r="L17" i="18"/>
  <c r="L18" i="18"/>
  <c r="L19" i="18"/>
  <c r="L20" i="18"/>
  <c r="L21" i="18"/>
  <c r="L22" i="18"/>
  <c r="L23" i="18"/>
  <c r="L24" i="18"/>
  <c r="L25" i="18"/>
  <c r="L26" i="18"/>
  <c r="L27" i="18"/>
  <c r="L28" i="18"/>
  <c r="L29" i="18"/>
  <c r="L14" i="18"/>
  <c r="I15" i="18"/>
  <c r="I16" i="18"/>
  <c r="I17" i="18"/>
  <c r="I18" i="18"/>
  <c r="I19" i="18"/>
  <c r="I20" i="18"/>
  <c r="I21" i="18"/>
  <c r="I22" i="18"/>
  <c r="I23" i="18"/>
  <c r="I24" i="18"/>
  <c r="I25" i="18"/>
  <c r="I26" i="18"/>
  <c r="I27" i="18"/>
  <c r="I28" i="18"/>
  <c r="I29" i="18"/>
  <c r="I14" i="18"/>
  <c r="F15" i="18"/>
  <c r="F16" i="18"/>
  <c r="F17" i="18"/>
  <c r="F18" i="18"/>
  <c r="F19" i="18"/>
  <c r="F20" i="18"/>
  <c r="F21" i="18"/>
  <c r="F22" i="18"/>
  <c r="F23" i="18"/>
  <c r="F24" i="18"/>
  <c r="F25" i="18"/>
  <c r="F26" i="18"/>
  <c r="F27" i="18"/>
  <c r="F28" i="18"/>
  <c r="F29" i="18"/>
  <c r="F14" i="18"/>
  <c r="R15" i="17"/>
  <c r="R16" i="17"/>
  <c r="R17" i="17"/>
  <c r="R18" i="17"/>
  <c r="R19" i="17"/>
  <c r="R20" i="17"/>
  <c r="R21" i="17"/>
  <c r="R22" i="17"/>
  <c r="R23" i="17"/>
  <c r="R24" i="17"/>
  <c r="R25" i="17"/>
  <c r="R26" i="17"/>
  <c r="R27" i="17"/>
  <c r="R28" i="17"/>
  <c r="R29" i="17"/>
  <c r="R14" i="17"/>
  <c r="O15" i="17"/>
  <c r="O16" i="17"/>
  <c r="O17" i="17"/>
  <c r="O18" i="17"/>
  <c r="O19" i="17"/>
  <c r="O20" i="17"/>
  <c r="O21" i="17"/>
  <c r="O22" i="17"/>
  <c r="O23" i="17"/>
  <c r="O24" i="17"/>
  <c r="O25" i="17"/>
  <c r="O26" i="17"/>
  <c r="O27" i="17"/>
  <c r="O28" i="17"/>
  <c r="O29" i="17"/>
  <c r="O14" i="17"/>
  <c r="L15" i="17"/>
  <c r="L16" i="17"/>
  <c r="L17" i="17"/>
  <c r="L18" i="17"/>
  <c r="L19" i="17"/>
  <c r="L20" i="17"/>
  <c r="L21" i="17"/>
  <c r="L22" i="17"/>
  <c r="L23" i="17"/>
  <c r="L24" i="17"/>
  <c r="L25" i="17"/>
  <c r="L26" i="17"/>
  <c r="L27" i="17"/>
  <c r="L28" i="17"/>
  <c r="L29" i="17"/>
  <c r="L14" i="17"/>
  <c r="I15" i="17"/>
  <c r="I16" i="17"/>
  <c r="I17" i="17"/>
  <c r="I18" i="17"/>
  <c r="I19" i="17"/>
  <c r="I20" i="17"/>
  <c r="I21" i="17"/>
  <c r="I22" i="17"/>
  <c r="I23" i="17"/>
  <c r="I24" i="17"/>
  <c r="I25" i="17"/>
  <c r="I26" i="17"/>
  <c r="I27" i="17"/>
  <c r="I28" i="17"/>
  <c r="I29" i="17"/>
  <c r="I14" i="17"/>
  <c r="F15" i="17"/>
  <c r="F16" i="17"/>
  <c r="F17" i="17"/>
  <c r="F18" i="17"/>
  <c r="F19" i="17"/>
  <c r="F20" i="17"/>
  <c r="F21" i="17"/>
  <c r="F22" i="17"/>
  <c r="F23" i="17"/>
  <c r="F24" i="17"/>
  <c r="F25" i="17"/>
  <c r="F26" i="17"/>
  <c r="F27" i="17"/>
  <c r="F28" i="17"/>
  <c r="F29" i="17"/>
  <c r="F14" i="17"/>
  <c r="R29" i="12"/>
  <c r="R15" i="12"/>
  <c r="R16" i="12"/>
  <c r="R17" i="12"/>
  <c r="R18" i="12"/>
  <c r="R19" i="12"/>
  <c r="R20" i="12"/>
  <c r="R21" i="12"/>
  <c r="R22" i="12"/>
  <c r="R23" i="12"/>
  <c r="R24" i="12"/>
  <c r="R25" i="12"/>
  <c r="R26" i="12"/>
  <c r="R27" i="12"/>
  <c r="R28" i="12"/>
  <c r="R14" i="12"/>
  <c r="O15" i="12"/>
  <c r="O16" i="12"/>
  <c r="O17" i="12"/>
  <c r="O18" i="12"/>
  <c r="O19" i="12"/>
  <c r="O20" i="12"/>
  <c r="O21" i="12"/>
  <c r="O22" i="12"/>
  <c r="O23" i="12"/>
  <c r="O24" i="12"/>
  <c r="O25" i="12"/>
  <c r="O26" i="12"/>
  <c r="O27" i="12"/>
  <c r="O28" i="12"/>
  <c r="O29" i="12"/>
  <c r="O14" i="12"/>
  <c r="L15" i="12"/>
  <c r="L16" i="12"/>
  <c r="L17" i="12"/>
  <c r="L18" i="12"/>
  <c r="L19" i="12"/>
  <c r="L20" i="12"/>
  <c r="L21" i="12"/>
  <c r="L22" i="12"/>
  <c r="L23" i="12"/>
  <c r="L24" i="12"/>
  <c r="L25" i="12"/>
  <c r="L26" i="12"/>
  <c r="L27" i="12"/>
  <c r="L28" i="12"/>
  <c r="L29" i="12"/>
  <c r="L14" i="12"/>
  <c r="I15" i="12"/>
  <c r="I16" i="12"/>
  <c r="I17" i="12"/>
  <c r="I18" i="12"/>
  <c r="I19" i="12"/>
  <c r="I20" i="12"/>
  <c r="I21" i="12"/>
  <c r="I22" i="12"/>
  <c r="I23" i="12"/>
  <c r="I24" i="12"/>
  <c r="I25" i="12"/>
  <c r="I26" i="12"/>
  <c r="I27" i="12"/>
  <c r="I28" i="12"/>
  <c r="I29" i="12"/>
  <c r="I14" i="12"/>
  <c r="F15" i="12"/>
  <c r="F16" i="12"/>
  <c r="F17" i="12"/>
  <c r="F18" i="12"/>
  <c r="F19" i="12"/>
  <c r="F20" i="12"/>
  <c r="F21" i="12"/>
  <c r="F22" i="12"/>
  <c r="F23" i="12"/>
  <c r="F24" i="12"/>
  <c r="F25" i="12"/>
  <c r="F26" i="12"/>
  <c r="F27" i="12"/>
  <c r="F28" i="12"/>
  <c r="F29" i="12"/>
  <c r="F14" i="12"/>
  <c r="R15" i="11"/>
  <c r="R16" i="11"/>
  <c r="R17" i="11"/>
  <c r="R18" i="11"/>
  <c r="R19" i="11"/>
  <c r="R20" i="11"/>
  <c r="R21" i="11"/>
  <c r="R22" i="11"/>
  <c r="R23" i="11"/>
  <c r="R24" i="11"/>
  <c r="R25" i="11"/>
  <c r="R26" i="11"/>
  <c r="R27" i="11"/>
  <c r="R28" i="11"/>
  <c r="R29" i="11"/>
  <c r="R14" i="11"/>
  <c r="O15" i="11"/>
  <c r="O16" i="11"/>
  <c r="O17" i="11"/>
  <c r="O18" i="11"/>
  <c r="O19" i="11"/>
  <c r="O20" i="11"/>
  <c r="O21" i="11"/>
  <c r="O22" i="11"/>
  <c r="O23" i="11"/>
  <c r="O24" i="11"/>
  <c r="O25" i="11"/>
  <c r="O26" i="11"/>
  <c r="O27" i="11"/>
  <c r="O28" i="11"/>
  <c r="O29" i="11"/>
  <c r="O14" i="11"/>
  <c r="L15" i="11"/>
  <c r="L16" i="11"/>
  <c r="L17" i="11"/>
  <c r="L18" i="11"/>
  <c r="L19" i="11"/>
  <c r="L20" i="11"/>
  <c r="L21" i="11"/>
  <c r="L22" i="11"/>
  <c r="L23" i="11"/>
  <c r="L24" i="11"/>
  <c r="L25" i="11"/>
  <c r="L26" i="11"/>
  <c r="L27" i="11"/>
  <c r="L28" i="11"/>
  <c r="L29" i="11"/>
  <c r="L14" i="11"/>
  <c r="I15" i="11"/>
  <c r="I16" i="11"/>
  <c r="I17" i="11"/>
  <c r="I18" i="11"/>
  <c r="I19" i="11"/>
  <c r="I20" i="11"/>
  <c r="I21" i="11"/>
  <c r="I22" i="11"/>
  <c r="I23" i="11"/>
  <c r="I24" i="11"/>
  <c r="I25" i="11"/>
  <c r="I26" i="11"/>
  <c r="I27" i="11"/>
  <c r="I28" i="11"/>
  <c r="I29" i="11"/>
  <c r="I14" i="11"/>
  <c r="F15" i="11"/>
  <c r="F16" i="11"/>
  <c r="F17" i="11"/>
  <c r="F18" i="11"/>
  <c r="F19" i="11"/>
  <c r="F20" i="11"/>
  <c r="F21" i="11"/>
  <c r="F22" i="11"/>
  <c r="F23" i="11"/>
  <c r="F24" i="11"/>
  <c r="F25" i="11"/>
  <c r="F26" i="11"/>
  <c r="F27" i="11"/>
  <c r="F28" i="11"/>
  <c r="F29" i="11"/>
  <c r="F14" i="11"/>
  <c r="R32" i="18" l="1"/>
  <c r="D12" i="9"/>
  <c r="I12" i="9" s="1"/>
  <c r="R32" i="17"/>
  <c r="R32" i="12"/>
  <c r="R32" i="3"/>
  <c r="R32" i="11"/>
  <c r="P2" i="12"/>
  <c r="P2" i="15"/>
  <c r="P2" i="19"/>
  <c r="P2" i="3"/>
  <c r="P2" i="17"/>
  <c r="I9" i="9"/>
  <c r="I17" i="9"/>
  <c r="I16" i="9"/>
  <c r="I11" i="9"/>
  <c r="I8" i="9"/>
  <c r="I15" i="9"/>
  <c r="I14" i="9"/>
  <c r="I10" i="9"/>
  <c r="R15" i="3" l="1"/>
  <c r="R16" i="3"/>
  <c r="R17" i="3"/>
  <c r="R18" i="3"/>
  <c r="R19" i="3"/>
  <c r="R20" i="3"/>
  <c r="R21" i="3"/>
  <c r="R22" i="3"/>
  <c r="R23" i="3"/>
  <c r="R24" i="3"/>
  <c r="R25" i="3"/>
  <c r="R26" i="3"/>
  <c r="R27" i="3"/>
  <c r="R28" i="3"/>
  <c r="R29" i="3"/>
  <c r="R14" i="3"/>
  <c r="O15" i="3"/>
  <c r="O16" i="3"/>
  <c r="O17" i="3"/>
  <c r="O18" i="3"/>
  <c r="O19" i="3"/>
  <c r="O20" i="3"/>
  <c r="O21" i="3"/>
  <c r="O22" i="3"/>
  <c r="O23" i="3"/>
  <c r="O24" i="3"/>
  <c r="O26" i="3"/>
  <c r="O27" i="3"/>
  <c r="O28" i="3"/>
  <c r="O29" i="3"/>
  <c r="O14" i="3"/>
  <c r="L15" i="3"/>
  <c r="L16" i="3"/>
  <c r="L17" i="3"/>
  <c r="L18" i="3"/>
  <c r="L19" i="3"/>
  <c r="L20" i="3"/>
  <c r="L21" i="3"/>
  <c r="L22" i="3"/>
  <c r="L23" i="3"/>
  <c r="L24" i="3"/>
  <c r="L25" i="3"/>
  <c r="L26" i="3"/>
  <c r="L27" i="3"/>
  <c r="L28" i="3"/>
  <c r="L29" i="3"/>
  <c r="L14" i="3"/>
  <c r="I15" i="3"/>
  <c r="I16" i="3"/>
  <c r="I17" i="3"/>
  <c r="I18" i="3"/>
  <c r="I19" i="3"/>
  <c r="I20" i="3"/>
  <c r="I21" i="3"/>
  <c r="I22" i="3"/>
  <c r="I23" i="3"/>
  <c r="I24" i="3"/>
  <c r="I25" i="3"/>
  <c r="I26" i="3"/>
  <c r="I27" i="3"/>
  <c r="I28" i="3"/>
  <c r="I29" i="3"/>
  <c r="I14" i="3"/>
  <c r="F18" i="3"/>
  <c r="F19" i="3"/>
  <c r="F20" i="3"/>
  <c r="F21" i="3"/>
  <c r="F22" i="3"/>
  <c r="F23" i="3"/>
  <c r="F24" i="3"/>
  <c r="F25" i="3"/>
  <c r="F26" i="3"/>
  <c r="F27" i="3"/>
  <c r="F28" i="3"/>
  <c r="F29" i="3"/>
  <c r="F17" i="3"/>
  <c r="F16" i="3"/>
  <c r="F14" i="3"/>
  <c r="F15" i="3"/>
  <c r="R22" i="15" l="1"/>
  <c r="O22" i="15"/>
  <c r="L22" i="15"/>
  <c r="I22" i="15"/>
  <c r="F22" i="15"/>
  <c r="R16" i="15"/>
  <c r="O16" i="15"/>
  <c r="O25" i="15" s="1"/>
  <c r="G13" i="9" s="1"/>
  <c r="L16" i="15"/>
  <c r="I16" i="15"/>
  <c r="F16" i="15"/>
  <c r="R25" i="15" l="1"/>
  <c r="H13" i="9" s="1"/>
  <c r="Q28" i="15"/>
  <c r="L25" i="15"/>
  <c r="F13" i="9" s="1"/>
  <c r="F25" i="15"/>
  <c r="D13" i="9" s="1"/>
  <c r="I25" i="15"/>
  <c r="E13" i="9" s="1"/>
  <c r="I13" i="9" l="1"/>
  <c r="I19" i="9" s="1"/>
</calcChain>
</file>

<file path=xl/sharedStrings.xml><?xml version="1.0" encoding="utf-8"?>
<sst xmlns="http://schemas.openxmlformats.org/spreadsheetml/2006/main" count="404" uniqueCount="72">
  <si>
    <t>CLIN</t>
  </si>
  <si>
    <t>5 lb.</t>
  </si>
  <si>
    <t xml:space="preserve">Annual Inspection </t>
  </si>
  <si>
    <t>Hydro-Test, including Recharge</t>
  </si>
  <si>
    <t xml:space="preserve">Extinguisher Replacement </t>
  </si>
  <si>
    <t xml:space="preserve">Refurbish Extinguisher </t>
  </si>
  <si>
    <t>10 lb.</t>
  </si>
  <si>
    <t>15 lb.</t>
  </si>
  <si>
    <t>20 lb.</t>
  </si>
  <si>
    <t>OY1</t>
  </si>
  <si>
    <t>OY2</t>
  </si>
  <si>
    <t>OY3</t>
  </si>
  <si>
    <t>OY4</t>
  </si>
  <si>
    <t>WEIGHT</t>
  </si>
  <si>
    <t>FIRE SAFETY EQUIPMENT SERVICE</t>
  </si>
  <si>
    <t>Sprinkler System, Kitchen Fire Suppression and Fire Pump Assessment</t>
  </si>
  <si>
    <t>EQUIPMENT ASSESSMENT SERVICE</t>
  </si>
  <si>
    <t>UOM</t>
  </si>
  <si>
    <t>LABOR CATEGORY</t>
  </si>
  <si>
    <t>HRLY</t>
  </si>
  <si>
    <t>EST
QTY</t>
  </si>
  <si>
    <t>Fire Safety Equipment Assessment, Inspection, Maintenance and Repair Services</t>
  </si>
  <si>
    <t>ATTACHMENT J.12 - PRICE SCHEDULE/COMPENSATION</t>
  </si>
  <si>
    <t>BID GRAND TOTAL</t>
  </si>
  <si>
    <t>BASE PERIOD
(BP)</t>
  </si>
  <si>
    <t>OPTION YEAR ONE
(OY1)</t>
  </si>
  <si>
    <t>OPTION YEAR TWO
(OY2)</t>
  </si>
  <si>
    <t>OPTION YEAR THREE
(OY3)</t>
  </si>
  <si>
    <t>OPTION YEAR FOUR
(OY4)</t>
  </si>
  <si>
    <t>NOT-TO-EXCEED
CEILING</t>
  </si>
  <si>
    <t>Reimbursable
Time &amp; Materials</t>
  </si>
  <si>
    <t>ITEM DESCRIPTION</t>
  </si>
  <si>
    <t xml:space="preserve">Kitchen Suppression Inspection </t>
  </si>
  <si>
    <t xml:space="preserve">Sprinkler Inspection </t>
  </si>
  <si>
    <t>Fire Pump Inspection</t>
  </si>
  <si>
    <t>BASE YEAR, OPTION YEAR ONE (1), OPTION YEAR TWO (2), OPTION YEAR THREE (3), OPTION YEAR FOUR (4)</t>
  </si>
  <si>
    <t>Technician - Standard Hours</t>
  </si>
  <si>
    <t>Technician Helper - Standard Hours</t>
  </si>
  <si>
    <t>Technician - After Hours</t>
  </si>
  <si>
    <t>Technician Helper - After Hours</t>
  </si>
  <si>
    <t>BASE PERIOD</t>
  </si>
  <si>
    <t>BIDDER</t>
  </si>
  <si>
    <t>EXTINGUISHER SERVICE DISCRIPTION</t>
  </si>
  <si>
    <t>ESTIMATED
SERVICE
QTY</t>
  </si>
  <si>
    <t>FIRM-FIXED RATE</t>
  </si>
  <si>
    <r>
      <t xml:space="preserve">BC - </t>
    </r>
    <r>
      <rPr>
        <b/>
        <sz val="16"/>
        <color rgb="FFFF0000"/>
        <rFont val="Calibri"/>
        <family val="2"/>
        <scheme val="minor"/>
      </rPr>
      <t>SECTION [C.5.1]</t>
    </r>
  </si>
  <si>
    <r>
      <t xml:space="preserve">MULTI-PURPOSE - </t>
    </r>
    <r>
      <rPr>
        <b/>
        <sz val="16"/>
        <color rgb="FFFF0000"/>
        <rFont val="Calibri"/>
        <family val="2"/>
        <scheme val="minor"/>
      </rPr>
      <t>SECTION [C.5.1]</t>
    </r>
  </si>
  <si>
    <t>CO</t>
  </si>
  <si>
    <t>DRY CHEMICAL</t>
  </si>
  <si>
    <t>ABC</t>
  </si>
  <si>
    <t>BC</t>
  </si>
  <si>
    <t>MULTI-PURPOSE</t>
  </si>
  <si>
    <t>ASSESSMENT &amp; INSPECTION</t>
  </si>
  <si>
    <t>BASE
PERIOD</t>
  </si>
  <si>
    <t>TOTALS</t>
  </si>
  <si>
    <t>QTY</t>
  </si>
  <si>
    <t>TOTAL</t>
  </si>
  <si>
    <t>ANNUAL TIME &amp; MATERIAL ORDEIRNG CEILING</t>
  </si>
  <si>
    <t>BP</t>
  </si>
  <si>
    <t>COMPANY/ORGANIZATION NAME</t>
  </si>
  <si>
    <t>DATE</t>
  </si>
  <si>
    <t>AUTHORIZED REPRESENTATIVE (PRINT)</t>
  </si>
  <si>
    <t>SIGNATURE</t>
  </si>
  <si>
    <t>The firm fixed and fully-loaded rates, for both routine services and hourly labor rates, shall be the Contractor’s sole method of compensation and as such, shall be sufficient to cover all of the cost necessary to provide services including, but not limited to, all labor, supplies, materials, repairs, tools, vehicles, transportation, travel to and from work sites, per diem, subContractor cost, home office overhead, profit, insurance coverages and provisions as required in Section [I.14], as well as all applicable year-over-year service cost increases due to market variables and any increase to a labor category, direct hourly rates issued by (all applicable under this Contract) issued by the U.S. Department of Labor (Service Contract Act (SCA)Wage Determinations or the U.S. Department of Labor Davis Bacon Act) and or, the D.C. Living Wage Act of 2006 and, all else necessary to perform all work related to providing the District with safe and proper provision of required services as described in the Scope of Work.</t>
  </si>
  <si>
    <t>DCAM-20-NC-IFB-0005</t>
  </si>
  <si>
    <r>
      <t xml:space="preserve">CO2 EXTINGUISHERS - </t>
    </r>
    <r>
      <rPr>
        <b/>
        <sz val="16"/>
        <color rgb="FFFF0000"/>
        <rFont val="Calibri"/>
        <family val="2"/>
        <scheme val="minor"/>
      </rPr>
      <t>SECTION [C.5.1]</t>
    </r>
  </si>
  <si>
    <r>
      <t xml:space="preserve">DRY-CHEMICAL EXTINGUISHERS - </t>
    </r>
    <r>
      <rPr>
        <b/>
        <sz val="16"/>
        <color rgb="FFFF0000"/>
        <rFont val="Calibri"/>
        <family val="2"/>
        <scheme val="minor"/>
      </rPr>
      <t>SECTION [C.5.1]</t>
    </r>
  </si>
  <si>
    <r>
      <t xml:space="preserve">ABC - </t>
    </r>
    <r>
      <rPr>
        <b/>
        <sz val="16"/>
        <color rgb="FFFF0000"/>
        <rFont val="Calibri"/>
        <family val="2"/>
        <scheme val="minor"/>
      </rPr>
      <t>SECTION [C.5.1]</t>
    </r>
  </si>
  <si>
    <r>
      <t xml:space="preserve">ASSESSMENT &amp; INSPECTION - </t>
    </r>
    <r>
      <rPr>
        <b/>
        <sz val="16"/>
        <color rgb="FFFF0000"/>
        <rFont val="Calibri"/>
        <family val="2"/>
        <scheme val="minor"/>
      </rPr>
      <t>SECTION [C.5.2]</t>
    </r>
  </si>
  <si>
    <r>
      <t xml:space="preserve">SUPPLEMENTAL REPAIRS - </t>
    </r>
    <r>
      <rPr>
        <b/>
        <sz val="14"/>
        <color rgb="FFFF0000"/>
        <rFont val="Calibri"/>
        <family val="2"/>
        <scheme val="minor"/>
      </rPr>
      <t>SECTION [C.5.6]</t>
    </r>
  </si>
  <si>
    <r>
      <t xml:space="preserve">ASSESSMENT &amp; INSPECTION - </t>
    </r>
    <r>
      <rPr>
        <b/>
        <sz val="14"/>
        <color rgb="FFFF0000"/>
        <rFont val="Calibri"/>
        <family val="2"/>
        <scheme val="minor"/>
      </rPr>
      <t>SECTION [C.5.3] - [C.5.4]</t>
    </r>
  </si>
  <si>
    <t>BID SUMMARY - FOR EVALUATION PURPOSES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</si>
</sst>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20"/>
      <color rgb="FF0000FF"/>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14"/>
      <color theme="0"/>
      <name val="Calibri"/>
      <family val="2"/>
      <scheme val="minor"/>
    </font>
    <font>
      <b/>
      <sz val="20"/>
      <color theme="1"/>
      <name val="Calibri"/>
      <family val="2"/>
      <scheme val="minor"/>
    </font>
    <font>
      <b/>
      <sz val="12"/>
      <color rgb="FF0000FF"/>
      <name val="Calibri"/>
      <family val="2"/>
      <scheme val="minor"/>
    </font>
    <font>
      <b/>
      <sz val="18"/>
      <color rgb="FF0000FF"/>
      <name val="Calibri"/>
      <family val="2"/>
      <scheme val="minor"/>
    </font>
    <font>
      <b/>
      <sz val="18"/>
      <color rgb="FFFF0000"/>
      <name val="Calibri"/>
      <family val="2"/>
      <scheme val="minor"/>
    </font>
    <font>
      <sz val="14"/>
      <color theme="0" tint="-0.499984740745262"/>
      <name val="Calibri"/>
      <family val="2"/>
      <scheme val="minor"/>
    </font>
    <font>
      <b/>
      <sz val="14"/>
      <color rgb="FFFF0000"/>
      <name val="Calibri"/>
      <family val="2"/>
      <scheme val="minor"/>
    </font>
    <font>
      <b/>
      <sz val="12"/>
      <color theme="0"/>
      <name val="Calibri"/>
      <family val="2"/>
      <scheme val="minor"/>
    </font>
    <font>
      <b/>
      <sz val="14"/>
      <color rgb="FF0000FF"/>
      <name val="Calibri"/>
      <family val="2"/>
      <scheme val="minor"/>
    </font>
    <font>
      <b/>
      <sz val="16"/>
      <color theme="0"/>
      <name val="Calibri"/>
      <family val="2"/>
      <scheme val="minor"/>
    </font>
    <font>
      <b/>
      <sz val="16"/>
      <color rgb="FF0000FF"/>
      <name val="Calibri"/>
      <family val="2"/>
      <scheme val="minor"/>
    </font>
    <font>
      <b/>
      <i/>
      <sz val="16"/>
      <color rgb="FF0000FF"/>
      <name val="Calibri"/>
      <family val="2"/>
      <scheme val="minor"/>
    </font>
    <font>
      <b/>
      <sz val="12"/>
      <name val="Calibri"/>
      <family val="2"/>
      <scheme val="minor"/>
    </font>
    <font>
      <b/>
      <sz val="16"/>
      <color theme="1"/>
      <name val="Calibri"/>
      <family val="2"/>
      <scheme val="minor"/>
    </font>
    <font>
      <b/>
      <sz val="16"/>
      <color rgb="FFFF0000"/>
      <name val="Calibri"/>
      <family val="2"/>
      <scheme val="minor"/>
    </font>
    <font>
      <b/>
      <sz val="16"/>
      <color rgb="FF00B050"/>
      <name val="Calibri"/>
      <family val="2"/>
      <scheme val="minor"/>
    </font>
    <font>
      <b/>
      <sz val="12"/>
      <color rgb="FFFF0000"/>
      <name val="Calibri"/>
      <family val="2"/>
      <scheme val="minor"/>
    </font>
    <font>
      <sz val="12"/>
      <color rgb="FF0000FF"/>
      <name val="Calibri"/>
      <family val="2"/>
      <scheme val="minor"/>
    </font>
    <font>
      <sz val="14"/>
      <name val="Calibri"/>
      <family val="2"/>
      <scheme val="minor"/>
    </font>
    <font>
      <sz val="14"/>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00B050"/>
        <bgColor indexed="64"/>
      </patternFill>
    </fill>
    <fill>
      <patternFill patternType="solid">
        <fgColor theme="1"/>
        <bgColor indexed="64"/>
      </patternFill>
    </fill>
    <fill>
      <patternFill patternType="solid">
        <fgColor theme="4" tint="-0.249977111117893"/>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81">
    <xf numFmtId="0" fontId="0" fillId="0" borderId="0" xfId="0"/>
    <xf numFmtId="0" fontId="3" fillId="0" borderId="0" xfId="0" applyFont="1"/>
    <xf numFmtId="44" fontId="7" fillId="0" borderId="0" xfId="1" applyFont="1" applyProtection="1"/>
    <xf numFmtId="0" fontId="7" fillId="0" borderId="0" xfId="0" applyFont="1" applyProtection="1"/>
    <xf numFmtId="44" fontId="7" fillId="0" borderId="0" xfId="1" applyFont="1" applyAlignment="1" applyProtection="1">
      <alignment vertical="center"/>
    </xf>
    <xf numFmtId="0" fontId="7" fillId="0" borderId="0" xfId="0" applyFont="1" applyAlignment="1" applyProtection="1">
      <alignment vertical="center"/>
    </xf>
    <xf numFmtId="0" fontId="8" fillId="0" borderId="0" xfId="0" applyFont="1" applyProtection="1"/>
    <xf numFmtId="0" fontId="4" fillId="0" borderId="0" xfId="0" applyFont="1" applyAlignment="1" applyProtection="1"/>
    <xf numFmtId="44" fontId="15" fillId="0" borderId="0" xfId="1" applyFont="1" applyAlignment="1" applyProtection="1">
      <alignment horizontal="right"/>
    </xf>
    <xf numFmtId="44" fontId="8" fillId="0" borderId="0" xfId="1" applyFont="1" applyAlignment="1" applyProtection="1">
      <alignment horizontal="right"/>
    </xf>
    <xf numFmtId="44" fontId="8" fillId="0" borderId="0" xfId="1" applyFont="1" applyProtection="1"/>
    <xf numFmtId="0" fontId="4" fillId="0" borderId="0" xfId="0" applyFont="1" applyProtection="1"/>
    <xf numFmtId="0" fontId="4" fillId="0" borderId="0" xfId="0" applyFont="1" applyAlignment="1" applyProtection="1">
      <alignment horizontal="right"/>
    </xf>
    <xf numFmtId="44" fontId="4" fillId="0" borderId="0" xfId="1" applyFont="1" applyAlignment="1" applyProtection="1">
      <alignment horizontal="right"/>
    </xf>
    <xf numFmtId="44" fontId="4" fillId="0" borderId="0" xfId="1" applyFont="1" applyProtection="1"/>
    <xf numFmtId="0" fontId="8" fillId="0" borderId="0" xfId="0" applyFont="1" applyAlignment="1" applyProtection="1">
      <alignment horizontal="center"/>
    </xf>
    <xf numFmtId="44" fontId="4" fillId="0" borderId="0" xfId="1" applyFont="1" applyAlignment="1" applyProtection="1">
      <alignment vertical="center"/>
    </xf>
    <xf numFmtId="0" fontId="4" fillId="0" borderId="0" xfId="0" applyFont="1" applyAlignment="1" applyProtection="1">
      <alignment vertical="center"/>
    </xf>
    <xf numFmtId="44" fontId="8" fillId="0" borderId="0" xfId="1" applyFont="1" applyAlignment="1" applyProtection="1">
      <alignment vertical="center"/>
    </xf>
    <xf numFmtId="0" fontId="8" fillId="0" borderId="0" xfId="0" applyFont="1" applyAlignment="1" applyProtection="1">
      <alignment vertical="center"/>
    </xf>
    <xf numFmtId="0" fontId="2" fillId="5" borderId="4" xfId="0" applyFont="1" applyFill="1" applyBorder="1" applyAlignment="1">
      <alignment horizontal="center" wrapText="1"/>
    </xf>
    <xf numFmtId="0" fontId="2" fillId="5" borderId="5" xfId="0" applyFont="1" applyFill="1" applyBorder="1" applyAlignment="1">
      <alignment horizontal="center" wrapText="1"/>
    </xf>
    <xf numFmtId="0" fontId="2" fillId="5" borderId="1" xfId="0" applyFont="1" applyFill="1" applyBorder="1" applyAlignment="1">
      <alignment horizontal="center" wrapText="1"/>
    </xf>
    <xf numFmtId="0" fontId="2" fillId="5" borderId="7" xfId="0" applyFont="1" applyFill="1" applyBorder="1" applyAlignment="1">
      <alignment horizontal="center" wrapText="1"/>
    </xf>
    <xf numFmtId="0" fontId="7" fillId="0" borderId="1" xfId="0" applyFont="1" applyBorder="1" applyAlignment="1" applyProtection="1">
      <alignment horizontal="center" vertical="center"/>
    </xf>
    <xf numFmtId="0" fontId="7" fillId="0" borderId="1" xfId="0" applyFont="1" applyBorder="1" applyAlignment="1" applyProtection="1">
      <alignment vertical="center"/>
    </xf>
    <xf numFmtId="0" fontId="7" fillId="0" borderId="0" xfId="0" applyFont="1" applyAlignment="1" applyProtection="1">
      <alignment horizontal="center" vertical="center"/>
    </xf>
    <xf numFmtId="44" fontId="7" fillId="0" borderId="0" xfId="1" applyFont="1" applyAlignment="1" applyProtection="1">
      <alignment horizontal="right" vertical="center"/>
    </xf>
    <xf numFmtId="0" fontId="7" fillId="0" borderId="0" xfId="0" quotePrefix="1" applyFont="1" applyBorder="1" applyAlignment="1" applyProtection="1">
      <alignment horizontal="center" vertical="center"/>
    </xf>
    <xf numFmtId="44" fontId="7" fillId="0" borderId="0" xfId="1" applyFont="1" applyBorder="1" applyAlignment="1" applyProtection="1">
      <alignment horizontal="right" vertical="center"/>
    </xf>
    <xf numFmtId="0" fontId="0" fillId="0" borderId="8" xfId="0" applyBorder="1" applyAlignment="1">
      <alignment horizontal="center" vertical="center"/>
    </xf>
    <xf numFmtId="44" fontId="0" fillId="0" borderId="9" xfId="1" applyFont="1" applyBorder="1" applyAlignment="1">
      <alignment vertical="center"/>
    </xf>
    <xf numFmtId="44" fontId="0" fillId="0" borderId="10" xfId="1" applyFont="1" applyBorder="1" applyAlignment="1">
      <alignment vertical="center"/>
    </xf>
    <xf numFmtId="0" fontId="0" fillId="0" borderId="0" xfId="0" applyAlignment="1">
      <alignment vertical="center"/>
    </xf>
    <xf numFmtId="0" fontId="13" fillId="0" borderId="0" xfId="0" applyFont="1" applyAlignment="1" applyProtection="1">
      <alignment horizontal="center"/>
    </xf>
    <xf numFmtId="0" fontId="5" fillId="0" borderId="0" xfId="0" applyFont="1" applyAlignment="1" applyProtection="1"/>
    <xf numFmtId="0" fontId="13" fillId="0" borderId="0" xfId="0" applyFont="1" applyAlignment="1" applyProtection="1"/>
    <xf numFmtId="0" fontId="18" fillId="0" borderId="0" xfId="0" applyFont="1" applyBorder="1" applyAlignment="1" applyProtection="1"/>
    <xf numFmtId="0" fontId="8" fillId="0" borderId="0" xfId="0" applyFont="1" applyFill="1" applyBorder="1" applyAlignment="1" applyProtection="1">
      <alignment horizontal="center"/>
    </xf>
    <xf numFmtId="0" fontId="5" fillId="0" borderId="0" xfId="0" applyFont="1" applyFill="1" applyBorder="1" applyAlignment="1" applyProtection="1"/>
    <xf numFmtId="0" fontId="18" fillId="0" borderId="0" xfId="0" applyFont="1" applyFill="1" applyBorder="1" applyAlignment="1" applyProtection="1"/>
    <xf numFmtId="0" fontId="19" fillId="0" borderId="0" xfId="0" applyFont="1" applyFill="1" applyBorder="1" applyAlignment="1" applyProtection="1"/>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7" fillId="0" borderId="0" xfId="0" quotePrefix="1" applyFont="1" applyFill="1" applyBorder="1" applyAlignment="1" applyProtection="1">
      <alignment vertical="center"/>
    </xf>
    <xf numFmtId="44" fontId="17" fillId="4" borderId="0" xfId="1" applyFont="1" applyFill="1" applyBorder="1" applyAlignment="1" applyProtection="1">
      <alignment horizontal="right" vertical="center"/>
    </xf>
    <xf numFmtId="44" fontId="8" fillId="0" borderId="0" xfId="1" applyFont="1" applyFill="1" applyBorder="1" applyAlignment="1" applyProtection="1">
      <alignment horizontal="right"/>
    </xf>
    <xf numFmtId="0" fontId="18" fillId="0" borderId="0" xfId="0" applyFont="1" applyFill="1" applyBorder="1" applyAlignment="1" applyProtection="1">
      <alignment horizontal="center"/>
    </xf>
    <xf numFmtId="44" fontId="17" fillId="0" borderId="0" xfId="1" applyFont="1" applyFill="1" applyBorder="1" applyAlignment="1" applyProtection="1">
      <alignment horizontal="right" vertical="center"/>
    </xf>
    <xf numFmtId="0" fontId="7" fillId="0" borderId="6" xfId="0" applyFont="1" applyBorder="1" applyAlignment="1" applyProtection="1">
      <alignment vertical="center"/>
    </xf>
    <xf numFmtId="44" fontId="7" fillId="2" borderId="7" xfId="1" applyFont="1" applyFill="1" applyBorder="1" applyAlignment="1" applyProtection="1">
      <alignment horizontal="right" vertical="center"/>
      <protection locked="0"/>
    </xf>
    <xf numFmtId="44" fontId="17" fillId="4" borderId="10" xfId="1" applyFont="1" applyFill="1" applyBorder="1" applyAlignment="1" applyProtection="1">
      <alignment horizontal="right" vertical="center"/>
    </xf>
    <xf numFmtId="0" fontId="7" fillId="0" borderId="7" xfId="0" applyFont="1" applyBorder="1" applyAlignment="1" applyProtection="1">
      <alignment horizontal="center" vertical="center"/>
    </xf>
    <xf numFmtId="0" fontId="7" fillId="0" borderId="6" xfId="0" applyFont="1" applyBorder="1" applyAlignment="1" applyProtection="1">
      <alignment horizontal="center" vertical="center"/>
    </xf>
    <xf numFmtId="44" fontId="10" fillId="0" borderId="0" xfId="1" applyFont="1" applyFill="1" applyBorder="1" applyAlignment="1" applyProtection="1">
      <alignment horizontal="center" wrapText="1"/>
    </xf>
    <xf numFmtId="44" fontId="5" fillId="0" borderId="0" xfId="1" applyFont="1" applyAlignment="1" applyProtection="1">
      <alignment horizontal="right"/>
    </xf>
    <xf numFmtId="44" fontId="18" fillId="0" borderId="0" xfId="1" applyFont="1" applyBorder="1" applyAlignment="1" applyProtection="1">
      <alignment horizontal="right"/>
    </xf>
    <xf numFmtId="0" fontId="22" fillId="0" borderId="0" xfId="0" applyFont="1" applyBorder="1" applyAlignment="1" applyProtection="1">
      <alignment horizontal="center"/>
    </xf>
    <xf numFmtId="0" fontId="10" fillId="4" borderId="15" xfId="0" applyFont="1" applyFill="1" applyBorder="1" applyAlignment="1" applyProtection="1"/>
    <xf numFmtId="0" fontId="10" fillId="4" borderId="16" xfId="0" applyFont="1" applyFill="1" applyBorder="1" applyAlignment="1" applyProtection="1">
      <alignment horizontal="center"/>
    </xf>
    <xf numFmtId="0" fontId="17" fillId="4" borderId="16" xfId="0" applyFont="1" applyFill="1" applyBorder="1" applyAlignment="1" applyProtection="1">
      <alignment horizontal="center" wrapText="1"/>
    </xf>
    <xf numFmtId="0" fontId="10" fillId="4" borderId="6" xfId="0" applyFont="1" applyFill="1" applyBorder="1" applyAlignment="1" applyProtection="1"/>
    <xf numFmtId="44" fontId="10" fillId="4" borderId="7" xfId="1" applyFont="1" applyFill="1" applyBorder="1" applyAlignment="1" applyProtection="1">
      <alignment horizontal="right" wrapText="1"/>
    </xf>
    <xf numFmtId="0" fontId="10" fillId="4" borderId="6" xfId="0" applyFont="1" applyFill="1" applyBorder="1" applyAlignment="1" applyProtection="1">
      <alignment horizontal="center"/>
    </xf>
    <xf numFmtId="0" fontId="26" fillId="0" borderId="7" xfId="0" applyFont="1" applyBorder="1" applyAlignment="1" applyProtection="1">
      <alignment horizontal="center" vertical="center"/>
    </xf>
    <xf numFmtId="0" fontId="10" fillId="4" borderId="3" xfId="0" applyFont="1" applyFill="1" applyBorder="1" applyAlignment="1" applyProtection="1"/>
    <xf numFmtId="0" fontId="10" fillId="4" borderId="5" xfId="0" applyFont="1" applyFill="1" applyBorder="1" applyAlignment="1" applyProtection="1">
      <alignment horizontal="center"/>
    </xf>
    <xf numFmtId="0" fontId="17" fillId="4" borderId="5" xfId="0" applyFont="1" applyFill="1" applyBorder="1" applyAlignment="1" applyProtection="1">
      <alignment horizontal="center" wrapText="1"/>
    </xf>
    <xf numFmtId="0" fontId="8" fillId="0" borderId="0" xfId="0" applyFont="1" applyBorder="1" applyProtection="1"/>
    <xf numFmtId="0" fontId="7" fillId="0" borderId="0" xfId="0" applyFont="1" applyFill="1" applyBorder="1" applyAlignment="1" applyProtection="1">
      <alignment vertical="center"/>
    </xf>
    <xf numFmtId="0" fontId="10" fillId="0" borderId="0" xfId="0" applyFont="1" applyFill="1" applyBorder="1" applyAlignment="1" applyProtection="1"/>
    <xf numFmtId="0" fontId="7" fillId="0" borderId="0" xfId="0" applyFont="1" applyFill="1" applyBorder="1" applyAlignment="1" applyProtection="1">
      <alignment horizontal="left" vertical="center" wrapText="1"/>
    </xf>
    <xf numFmtId="0" fontId="17" fillId="0" borderId="0" xfId="0" quotePrefix="1"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7" fillId="0" borderId="0" xfId="0" quotePrefix="1" applyFont="1" applyFill="1" applyBorder="1" applyAlignment="1" applyProtection="1">
      <alignment horizontal="center" vertical="center"/>
    </xf>
    <xf numFmtId="0" fontId="8" fillId="0" borderId="0" xfId="0" applyFont="1" applyFill="1" applyBorder="1" applyProtection="1"/>
    <xf numFmtId="44" fontId="7" fillId="0" borderId="0" xfId="1" applyFont="1" applyFill="1" applyBorder="1" applyAlignment="1" applyProtection="1">
      <alignment horizontal="right" vertical="center"/>
    </xf>
    <xf numFmtId="0" fontId="7" fillId="0" borderId="6" xfId="0" applyFont="1" applyBorder="1" applyAlignment="1" applyProtection="1">
      <alignment horizontal="left" vertical="center" wrapText="1"/>
    </xf>
    <xf numFmtId="44" fontId="10" fillId="4" borderId="5" xfId="1" applyFont="1" applyFill="1" applyBorder="1" applyAlignment="1" applyProtection="1">
      <alignment horizontal="right" wrapText="1"/>
    </xf>
    <xf numFmtId="44" fontId="8" fillId="0" borderId="0" xfId="1" applyFont="1" applyFill="1" applyBorder="1" applyAlignment="1" applyProtection="1">
      <alignment vertical="center"/>
    </xf>
    <xf numFmtId="0" fontId="8" fillId="0" borderId="0" xfId="0" applyFont="1" applyFill="1" applyBorder="1" applyAlignment="1" applyProtection="1">
      <alignment vertical="center"/>
    </xf>
    <xf numFmtId="0" fontId="7" fillId="0" borderId="6" xfId="0" applyFont="1" applyBorder="1" applyAlignment="1" applyProtection="1">
      <alignment vertical="center" wrapText="1"/>
    </xf>
    <xf numFmtId="0" fontId="10" fillId="4" borderId="5" xfId="0" applyFont="1" applyFill="1" applyBorder="1" applyAlignment="1" applyProtection="1">
      <alignment horizontal="center" wrapText="1"/>
    </xf>
    <xf numFmtId="0" fontId="10" fillId="4" borderId="3" xfId="0" applyFont="1" applyFill="1" applyBorder="1" applyAlignment="1" applyProtection="1">
      <alignment horizontal="center"/>
    </xf>
    <xf numFmtId="0" fontId="8" fillId="0" borderId="0" xfId="0" applyFont="1" applyAlignment="1" applyProtection="1">
      <alignment horizontal="right"/>
    </xf>
    <xf numFmtId="0" fontId="4" fillId="0" borderId="0" xfId="0" applyFont="1" applyAlignment="1" applyProtection="1">
      <alignment wrapText="1"/>
    </xf>
    <xf numFmtId="0" fontId="9" fillId="0" borderId="0" xfId="0" applyFont="1" applyAlignment="1" applyProtection="1">
      <alignment vertical="center" wrapText="1"/>
    </xf>
    <xf numFmtId="0" fontId="14" fillId="0" borderId="0" xfId="0" applyFont="1" applyAlignment="1" applyProtection="1"/>
    <xf numFmtId="0" fontId="14" fillId="0" borderId="0" xfId="0" applyFont="1" applyAlignment="1" applyProtection="1">
      <alignment horizontal="center"/>
    </xf>
    <xf numFmtId="0" fontId="9" fillId="6" borderId="0" xfId="0" applyFont="1" applyFill="1" applyAlignment="1" applyProtection="1"/>
    <xf numFmtId="0" fontId="14" fillId="0" borderId="0" xfId="0" applyFont="1" applyAlignment="1" applyProtection="1">
      <alignment horizontal="right"/>
    </xf>
    <xf numFmtId="0" fontId="4" fillId="0" borderId="0" xfId="0" applyFont="1" applyAlignment="1" applyProtection="1">
      <alignment horizontal="right" wrapText="1"/>
    </xf>
    <xf numFmtId="44" fontId="17" fillId="0" borderId="0" xfId="1" applyFont="1" applyFill="1" applyBorder="1" applyAlignment="1" applyProtection="1">
      <alignment vertical="center"/>
    </xf>
    <xf numFmtId="44" fontId="17" fillId="4" borderId="21" xfId="1" applyFont="1" applyFill="1" applyBorder="1" applyAlignment="1" applyProtection="1">
      <alignment vertical="center"/>
    </xf>
    <xf numFmtId="0" fontId="7" fillId="0" borderId="8" xfId="0" applyFont="1" applyBorder="1" applyAlignment="1" applyProtection="1">
      <alignment vertical="center"/>
    </xf>
    <xf numFmtId="44" fontId="7" fillId="2" borderId="19" xfId="1" applyFont="1" applyFill="1" applyBorder="1" applyAlignment="1" applyProtection="1">
      <alignment horizontal="right" vertical="center"/>
      <protection locked="0"/>
    </xf>
    <xf numFmtId="44" fontId="7" fillId="2" borderId="10" xfId="1" applyFont="1" applyFill="1" applyBorder="1" applyAlignment="1" applyProtection="1">
      <alignment horizontal="right" vertical="center"/>
      <protection locked="0"/>
    </xf>
    <xf numFmtId="0" fontId="7" fillId="0" borderId="22" xfId="0" applyFont="1" applyBorder="1" applyAlignment="1" applyProtection="1">
      <alignment horizontal="center" vertical="center"/>
    </xf>
    <xf numFmtId="0" fontId="7" fillId="0" borderId="8" xfId="0" applyFont="1" applyBorder="1" applyAlignment="1" applyProtection="1">
      <alignment horizontal="center" vertical="center"/>
    </xf>
    <xf numFmtId="44" fontId="17" fillId="4" borderId="21" xfId="1" applyFont="1" applyFill="1" applyBorder="1" applyAlignment="1" applyProtection="1">
      <alignment horizontal="right" vertical="center"/>
    </xf>
    <xf numFmtId="44" fontId="17" fillId="4" borderId="23" xfId="1" applyFont="1" applyFill="1" applyBorder="1" applyAlignment="1" applyProtection="1">
      <alignment horizontal="right" vertical="center"/>
    </xf>
    <xf numFmtId="0" fontId="4" fillId="0" borderId="0" xfId="0" quotePrefix="1" applyFont="1" applyFill="1" applyBorder="1" applyAlignment="1" applyProtection="1">
      <alignment vertical="center"/>
    </xf>
    <xf numFmtId="44" fontId="17" fillId="0" borderId="2" xfId="1" applyFont="1" applyFill="1" applyBorder="1" applyAlignment="1" applyProtection="1">
      <alignment horizontal="right" vertical="center"/>
    </xf>
    <xf numFmtId="0" fontId="7" fillId="0" borderId="1" xfId="0" applyFont="1" applyBorder="1" applyAlignment="1" applyProtection="1">
      <alignment horizontal="center" vertical="center" wrapText="1"/>
    </xf>
    <xf numFmtId="0" fontId="12" fillId="0" borderId="0" xfId="0" applyFont="1" applyFill="1" applyBorder="1" applyAlignment="1" applyProtection="1">
      <alignment vertical="center"/>
    </xf>
    <xf numFmtId="0" fontId="17" fillId="0" borderId="0" xfId="0" quotePrefix="1" applyFont="1" applyFill="1" applyBorder="1" applyAlignment="1" applyProtection="1">
      <alignment horizontal="right" vertical="center"/>
    </xf>
    <xf numFmtId="44" fontId="10" fillId="0" borderId="0" xfId="1" applyFont="1" applyFill="1" applyBorder="1" applyAlignment="1" applyProtection="1">
      <alignment horizontal="right" wrapText="1"/>
    </xf>
    <xf numFmtId="0" fontId="10" fillId="0" borderId="0" xfId="0" applyFont="1" applyFill="1" applyBorder="1" applyAlignment="1" applyProtection="1">
      <alignment wrapText="1"/>
    </xf>
    <xf numFmtId="0" fontId="7" fillId="0" borderId="0" xfId="0" applyFont="1" applyAlignment="1" applyProtection="1">
      <alignment horizontal="right" vertical="center"/>
    </xf>
    <xf numFmtId="0" fontId="10" fillId="4" borderId="6" xfId="0" applyFont="1" applyFill="1" applyBorder="1" applyAlignment="1" applyProtection="1">
      <alignment horizontal="center" wrapText="1"/>
    </xf>
    <xf numFmtId="0" fontId="10" fillId="4" borderId="7" xfId="0" applyFont="1" applyFill="1" applyBorder="1" applyAlignment="1" applyProtection="1">
      <alignment horizontal="right" wrapText="1"/>
    </xf>
    <xf numFmtId="0" fontId="10" fillId="4" borderId="3" xfId="0" applyFont="1" applyFill="1" applyBorder="1" applyAlignment="1" applyProtection="1">
      <alignment wrapText="1"/>
    </xf>
    <xf numFmtId="0" fontId="10" fillId="4" borderId="4" xfId="0" applyFont="1" applyFill="1" applyBorder="1" applyAlignment="1" applyProtection="1">
      <alignment horizontal="center" wrapText="1"/>
    </xf>
    <xf numFmtId="44" fontId="17" fillId="4" borderId="23" xfId="1" quotePrefix="1" applyFont="1" applyFill="1" applyBorder="1" applyAlignment="1" applyProtection="1">
      <alignment horizontal="right" vertical="center"/>
    </xf>
    <xf numFmtId="0" fontId="10" fillId="4" borderId="3" xfId="0" applyFont="1" applyFill="1" applyBorder="1" applyAlignment="1" applyProtection="1">
      <alignment horizontal="center" wrapText="1"/>
    </xf>
    <xf numFmtId="0" fontId="10" fillId="4" borderId="5" xfId="0" applyFont="1" applyFill="1" applyBorder="1" applyAlignment="1" applyProtection="1">
      <alignment horizontal="right" wrapText="1"/>
    </xf>
    <xf numFmtId="44" fontId="17" fillId="4" borderId="21" xfId="0" quotePrefix="1" applyNumberFormat="1" applyFont="1" applyFill="1" applyBorder="1" applyAlignment="1" applyProtection="1">
      <alignment horizontal="right" vertical="center"/>
    </xf>
    <xf numFmtId="44" fontId="17" fillId="4" borderId="23" xfId="0" quotePrefix="1" applyNumberFormat="1" applyFont="1" applyFill="1" applyBorder="1" applyAlignment="1" applyProtection="1">
      <alignment horizontal="right" vertical="center"/>
    </xf>
    <xf numFmtId="0" fontId="17" fillId="6" borderId="0" xfId="0" quotePrefix="1" applyFont="1" applyFill="1" applyBorder="1" applyAlignment="1" applyProtection="1">
      <alignment horizontal="center" vertical="center"/>
    </xf>
    <xf numFmtId="0" fontId="26" fillId="0" borderId="0" xfId="0" quotePrefix="1" applyFont="1" applyFill="1" applyBorder="1" applyAlignment="1" applyProtection="1">
      <alignment horizontal="center" vertical="center"/>
    </xf>
    <xf numFmtId="0" fontId="7" fillId="0" borderId="10" xfId="0" applyFont="1" applyBorder="1" applyAlignment="1" applyProtection="1">
      <alignment horizontal="center" vertical="center"/>
    </xf>
    <xf numFmtId="0" fontId="7" fillId="0" borderId="8" xfId="0" applyFont="1" applyBorder="1" applyAlignment="1" applyProtection="1">
      <alignment vertical="center" wrapText="1"/>
    </xf>
    <xf numFmtId="0" fontId="20" fillId="0" borderId="0" xfId="0" applyFont="1" applyBorder="1" applyAlignment="1" applyProtection="1">
      <alignment vertical="center"/>
    </xf>
    <xf numFmtId="44" fontId="17" fillId="5" borderId="0" xfId="1" applyFont="1" applyFill="1" applyAlignment="1" applyProtection="1">
      <alignment horizontal="right" vertical="center"/>
    </xf>
    <xf numFmtId="0" fontId="10" fillId="5" borderId="0" xfId="0" applyFont="1" applyFill="1" applyAlignment="1" applyProtection="1">
      <alignment horizontal="center"/>
    </xf>
    <xf numFmtId="0" fontId="17" fillId="5" borderId="0" xfId="0" applyFont="1" applyFill="1" applyAlignment="1" applyProtection="1">
      <alignment horizontal="center" vertical="center"/>
    </xf>
    <xf numFmtId="0" fontId="7" fillId="0" borderId="0" xfId="0" applyFont="1" applyAlignment="1" applyProtection="1">
      <alignment horizontal="center" wrapText="1"/>
    </xf>
    <xf numFmtId="0" fontId="6" fillId="0" borderId="0" xfId="0" applyFont="1" applyFill="1" applyBorder="1" applyAlignment="1" applyProtection="1">
      <alignment horizontal="left" wrapText="1"/>
    </xf>
    <xf numFmtId="0" fontId="6" fillId="0" borderId="0" xfId="0" applyFont="1" applyAlignment="1" applyProtection="1">
      <alignment wrapText="1"/>
    </xf>
    <xf numFmtId="0" fontId="7" fillId="0" borderId="0" xfId="0" applyFont="1" applyAlignment="1" applyProtection="1">
      <alignment horizontal="left" wrapText="1"/>
    </xf>
    <xf numFmtId="0" fontId="7" fillId="0" borderId="0" xfId="0" applyFont="1" applyFill="1" applyBorder="1" applyAlignment="1" applyProtection="1">
      <alignment horizontal="left" wrapText="1"/>
    </xf>
    <xf numFmtId="44" fontId="28" fillId="0" borderId="0" xfId="1" applyFont="1" applyAlignment="1" applyProtection="1">
      <alignment horizontal="right"/>
    </xf>
    <xf numFmtId="44" fontId="19" fillId="3" borderId="20" xfId="1" applyFont="1" applyFill="1" applyBorder="1" applyAlignment="1" applyProtection="1">
      <alignment horizontal="right"/>
    </xf>
    <xf numFmtId="0" fontId="0" fillId="0" borderId="0" xfId="0" applyAlignment="1" applyProtection="1"/>
    <xf numFmtId="0" fontId="0" fillId="0" borderId="0" xfId="0" applyFill="1" applyBorder="1" applyAlignment="1" applyProtection="1"/>
    <xf numFmtId="0" fontId="0" fillId="0" borderId="0" xfId="0" applyAlignment="1" applyProtection="1">
      <alignment horizontal="center"/>
    </xf>
    <xf numFmtId="44" fontId="0" fillId="0" borderId="0" xfId="1" applyFont="1" applyAlignment="1" applyProtection="1">
      <alignment horizontal="right"/>
    </xf>
    <xf numFmtId="0" fontId="23" fillId="0" borderId="0" xfId="0" applyFont="1" applyAlignment="1" applyProtection="1"/>
    <xf numFmtId="164" fontId="27" fillId="0" borderId="0" xfId="0" applyNumberFormat="1" applyFont="1" applyFill="1" applyBorder="1" applyAlignment="1" applyProtection="1">
      <alignment wrapText="1"/>
    </xf>
    <xf numFmtId="0" fontId="7" fillId="0" borderId="0" xfId="0" applyFont="1" applyAlignment="1" applyProtection="1">
      <alignment horizontal="center"/>
    </xf>
    <xf numFmtId="1" fontId="7" fillId="0" borderId="0" xfId="0" applyNumberFormat="1" applyFont="1" applyProtection="1"/>
    <xf numFmtId="0" fontId="25" fillId="0" borderId="0" xfId="0" applyFont="1" applyAlignment="1" applyProtection="1">
      <alignment horizontal="center"/>
    </xf>
    <xf numFmtId="0" fontId="13" fillId="0" borderId="0" xfId="0" applyFont="1" applyAlignment="1" applyProtection="1">
      <alignment horizontal="center"/>
    </xf>
    <xf numFmtId="0" fontId="9" fillId="6" borderId="0" xfId="0" applyFont="1" applyFill="1" applyAlignment="1" applyProtection="1">
      <alignment horizontal="center"/>
    </xf>
    <xf numFmtId="0" fontId="9" fillId="0" borderId="0" xfId="0" applyFont="1" applyAlignment="1" applyProtection="1">
      <alignment horizontal="center" vertical="center" wrapText="1"/>
    </xf>
    <xf numFmtId="0" fontId="14" fillId="0" borderId="0" xfId="0" applyFont="1" applyAlignment="1" applyProtection="1">
      <alignment horizontal="center"/>
    </xf>
    <xf numFmtId="164" fontId="27" fillId="2" borderId="11" xfId="0" applyNumberFormat="1" applyFont="1" applyFill="1" applyBorder="1" applyAlignment="1" applyProtection="1">
      <alignment horizontal="center" wrapText="1"/>
      <protection locked="0"/>
    </xf>
    <xf numFmtId="0" fontId="8" fillId="2" borderId="11" xfId="0" applyFont="1" applyFill="1" applyBorder="1" applyAlignment="1" applyProtection="1">
      <alignment horizontal="center"/>
      <protection locked="0"/>
    </xf>
    <xf numFmtId="1" fontId="6" fillId="0" borderId="12" xfId="0" applyNumberFormat="1" applyFont="1" applyBorder="1" applyAlignment="1" applyProtection="1">
      <alignment horizontal="left"/>
    </xf>
    <xf numFmtId="0" fontId="6" fillId="0" borderId="12" xfId="0" applyFont="1" applyFill="1" applyBorder="1" applyAlignment="1" applyProtection="1">
      <alignment horizontal="left" wrapText="1"/>
    </xf>
    <xf numFmtId="0" fontId="29" fillId="0" borderId="0" xfId="0" quotePrefix="1" applyFont="1" applyAlignment="1" applyProtection="1">
      <alignment horizontal="center" vertical="center" wrapText="1"/>
    </xf>
    <xf numFmtId="0" fontId="27" fillId="2" borderId="11" xfId="0" applyFont="1" applyFill="1" applyBorder="1" applyAlignment="1" applyProtection="1">
      <alignment horizontal="left" wrapText="1"/>
      <protection locked="0"/>
    </xf>
    <xf numFmtId="0" fontId="6" fillId="0" borderId="12" xfId="0" applyFont="1" applyBorder="1" applyAlignment="1" applyProtection="1">
      <alignment horizontal="left" wrapText="1"/>
    </xf>
    <xf numFmtId="1" fontId="7" fillId="2" borderId="11" xfId="0" applyNumberFormat="1" applyFont="1" applyFill="1" applyBorder="1" applyAlignment="1" applyProtection="1">
      <alignment horizontal="left"/>
      <protection locked="0"/>
    </xf>
    <xf numFmtId="44" fontId="21" fillId="0" borderId="11" xfId="1" applyFont="1" applyBorder="1" applyAlignment="1" applyProtection="1">
      <alignment horizontal="center"/>
    </xf>
    <xf numFmtId="0" fontId="22" fillId="0" borderId="12" xfId="0" applyFont="1" applyBorder="1" applyAlignment="1" applyProtection="1">
      <alignment horizontal="center"/>
    </xf>
    <xf numFmtId="0" fontId="20" fillId="0" borderId="0" xfId="0" applyFont="1" applyBorder="1" applyAlignment="1" applyProtection="1">
      <alignment horizontal="center" vertical="center"/>
    </xf>
    <xf numFmtId="0" fontId="25" fillId="4" borderId="13" xfId="0" applyFont="1" applyFill="1" applyBorder="1" applyAlignment="1" applyProtection="1">
      <alignment horizontal="center"/>
    </xf>
    <xf numFmtId="0" fontId="25" fillId="4" borderId="14" xfId="0" applyFont="1" applyFill="1" applyBorder="1" applyAlignment="1" applyProtection="1">
      <alignment horizontal="center"/>
    </xf>
    <xf numFmtId="0" fontId="5" fillId="0" borderId="0" xfId="0" applyFont="1" applyAlignment="1" applyProtection="1">
      <alignment horizontal="center"/>
    </xf>
    <xf numFmtId="0" fontId="11" fillId="6" borderId="0" xfId="0" applyFont="1" applyFill="1" applyAlignment="1" applyProtection="1">
      <alignment horizontal="center"/>
    </xf>
    <xf numFmtId="0" fontId="11" fillId="0" borderId="0" xfId="0" applyFont="1" applyAlignment="1" applyProtection="1">
      <alignment horizontal="center"/>
    </xf>
    <xf numFmtId="44" fontId="4" fillId="0" borderId="20" xfId="1" applyFont="1" applyBorder="1" applyAlignment="1" applyProtection="1">
      <alignment horizontal="center"/>
    </xf>
    <xf numFmtId="0" fontId="17" fillId="4" borderId="18" xfId="0" quotePrefix="1" applyFont="1" applyFill="1" applyBorder="1" applyAlignment="1" applyProtection="1">
      <alignment horizontal="center" vertical="center"/>
    </xf>
    <xf numFmtId="0" fontId="17" fillId="4" borderId="17" xfId="0" quotePrefix="1" applyFont="1" applyFill="1" applyBorder="1" applyAlignment="1" applyProtection="1">
      <alignment horizontal="center" vertical="center"/>
    </xf>
    <xf numFmtId="0" fontId="17" fillId="4" borderId="19" xfId="0" quotePrefix="1" applyFont="1" applyFill="1" applyBorder="1" applyAlignment="1" applyProtection="1">
      <alignment horizontal="center" vertical="center"/>
    </xf>
    <xf numFmtId="44" fontId="4" fillId="0" borderId="20" xfId="0" applyNumberFormat="1" applyFont="1" applyBorder="1" applyAlignment="1" applyProtection="1">
      <alignment horizontal="center"/>
    </xf>
    <xf numFmtId="0" fontId="4" fillId="0" borderId="20" xfId="0" applyFont="1" applyBorder="1" applyAlignment="1" applyProtection="1">
      <alignment horizontal="center"/>
    </xf>
    <xf numFmtId="0" fontId="17" fillId="5" borderId="0" xfId="0" applyFont="1" applyFill="1" applyAlignment="1" applyProtection="1">
      <alignment horizontal="center" vertical="center"/>
    </xf>
    <xf numFmtId="0" fontId="25" fillId="4" borderId="24" xfId="0" applyFont="1" applyFill="1" applyBorder="1" applyAlignment="1" applyProtection="1">
      <alignment horizontal="center"/>
    </xf>
    <xf numFmtId="0" fontId="25" fillId="4" borderId="25" xfId="0" applyFont="1" applyFill="1" applyBorder="1" applyAlignment="1" applyProtection="1">
      <alignment horizontal="center"/>
    </xf>
    <xf numFmtId="0" fontId="18" fillId="0" borderId="0" xfId="0" applyFont="1" applyBorder="1" applyAlignment="1" applyProtection="1">
      <alignment horizontal="center" vertical="center"/>
    </xf>
    <xf numFmtId="0" fontId="18" fillId="0" borderId="11" xfId="0" applyFont="1" applyBorder="1" applyAlignment="1" applyProtection="1">
      <alignment horizontal="center" vertical="center"/>
    </xf>
    <xf numFmtId="44" fontId="6" fillId="0" borderId="20" xfId="0" applyNumberFormat="1" applyFont="1" applyBorder="1" applyAlignment="1" applyProtection="1">
      <alignment horizontal="center" vertical="center"/>
    </xf>
    <xf numFmtId="0" fontId="6" fillId="0" borderId="20" xfId="0" applyFont="1" applyBorder="1" applyAlignment="1" applyProtection="1">
      <alignment horizontal="center" vertical="center"/>
    </xf>
    <xf numFmtId="0" fontId="25" fillId="4" borderId="26" xfId="0" applyFont="1" applyFill="1" applyBorder="1" applyAlignment="1" applyProtection="1">
      <alignment horizontal="center"/>
    </xf>
    <xf numFmtId="0" fontId="25" fillId="4" borderId="27" xfId="0" applyFont="1" applyFill="1" applyBorder="1" applyAlignment="1" applyProtection="1">
      <alignment horizontal="center"/>
    </xf>
    <xf numFmtId="0" fontId="20" fillId="0" borderId="11" xfId="0" applyFont="1" applyBorder="1" applyAlignment="1" applyProtection="1">
      <alignment horizontal="center" vertical="center"/>
    </xf>
    <xf numFmtId="0" fontId="10" fillId="4" borderId="0" xfId="0" quotePrefix="1" applyFont="1" applyFill="1" applyBorder="1" applyAlignment="1" applyProtection="1">
      <alignment horizontal="center" vertical="center"/>
    </xf>
    <xf numFmtId="0" fontId="2" fillId="5" borderId="3" xfId="0" applyFont="1" applyFill="1" applyBorder="1" applyAlignment="1">
      <alignment horizontal="center" vertical="center"/>
    </xf>
    <xf numFmtId="0" fontId="2" fillId="5" borderId="6"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29"/>
  <sheetViews>
    <sheetView showGridLines="0" tabSelected="1" view="pageBreakPreview" zoomScale="70" zoomScaleNormal="100" zoomScaleSheetLayoutView="70" workbookViewId="0">
      <selection activeCell="B24" sqref="B24:C24"/>
    </sheetView>
  </sheetViews>
  <sheetFormatPr defaultColWidth="9.140625" defaultRowHeight="18.75" x14ac:dyDescent="0.3"/>
  <cols>
    <col min="1" max="1" width="3.140625" style="6" customWidth="1"/>
    <col min="2" max="2" width="39" style="15" bestFit="1" customWidth="1"/>
    <col min="3" max="3" width="2.42578125" style="15" customWidth="1"/>
    <col min="4" max="7" width="15.5703125" style="84" customWidth="1"/>
    <col min="8" max="8" width="15.5703125" style="8" customWidth="1"/>
    <col min="9" max="9" width="15.5703125" style="9" customWidth="1"/>
    <col min="10" max="10" width="10.42578125" style="10" customWidth="1"/>
    <col min="11" max="11" width="9.140625" style="6"/>
    <col min="12" max="12" width="0" style="6" hidden="1" customWidth="1"/>
    <col min="13" max="16384" width="9.140625" style="6"/>
  </cols>
  <sheetData>
    <row r="2" spans="1:10" s="3" customFormat="1" ht="23.25" x14ac:dyDescent="0.35">
      <c r="A2" s="36"/>
      <c r="B2" s="142" t="s">
        <v>22</v>
      </c>
      <c r="C2" s="142"/>
      <c r="D2" s="142"/>
      <c r="E2" s="142"/>
      <c r="F2" s="142"/>
      <c r="G2" s="142"/>
      <c r="H2" s="142"/>
      <c r="I2" s="142"/>
      <c r="J2" s="2"/>
    </row>
    <row r="3" spans="1:10" s="3" customFormat="1" ht="23.25" x14ac:dyDescent="0.35">
      <c r="A3" s="89"/>
      <c r="B3" s="143" t="s">
        <v>64</v>
      </c>
      <c r="C3" s="143"/>
      <c r="D3" s="143"/>
      <c r="E3" s="143"/>
      <c r="F3" s="143"/>
      <c r="G3" s="143"/>
      <c r="H3" s="143"/>
      <c r="I3" s="143"/>
      <c r="J3" s="2"/>
    </row>
    <row r="4" spans="1:10" s="5" customFormat="1" ht="23.45" customHeight="1" x14ac:dyDescent="0.25">
      <c r="A4" s="86"/>
      <c r="B4" s="144" t="s">
        <v>21</v>
      </c>
      <c r="C4" s="144"/>
      <c r="D4" s="144"/>
      <c r="E4" s="144"/>
      <c r="F4" s="144"/>
      <c r="G4" s="144"/>
      <c r="H4" s="144"/>
      <c r="I4" s="144"/>
      <c r="J4" s="4"/>
    </row>
    <row r="5" spans="1:10" s="3" customFormat="1" ht="23.25" x14ac:dyDescent="0.35">
      <c r="A5" s="87"/>
      <c r="B5" s="145" t="s">
        <v>71</v>
      </c>
      <c r="C5" s="145"/>
      <c r="D5" s="145"/>
      <c r="E5" s="145"/>
      <c r="F5" s="145"/>
      <c r="G5" s="145"/>
      <c r="H5" s="145"/>
      <c r="I5" s="145"/>
      <c r="J5" s="2"/>
    </row>
    <row r="6" spans="1:10" s="3" customFormat="1" ht="23.25" x14ac:dyDescent="0.35">
      <c r="A6" s="88"/>
      <c r="B6" s="88"/>
      <c r="C6" s="88"/>
      <c r="D6" s="90"/>
      <c r="E6" s="90"/>
      <c r="F6" s="90"/>
      <c r="G6" s="90"/>
      <c r="H6" s="90"/>
      <c r="I6" s="88"/>
      <c r="J6" s="2"/>
    </row>
    <row r="7" spans="1:10" ht="37.5" x14ac:dyDescent="0.3">
      <c r="B7" s="7"/>
      <c r="C7" s="7"/>
      <c r="D7" s="91" t="s">
        <v>53</v>
      </c>
      <c r="E7" s="12" t="s">
        <v>9</v>
      </c>
      <c r="F7" s="12" t="s">
        <v>10</v>
      </c>
      <c r="G7" s="12" t="s">
        <v>11</v>
      </c>
      <c r="H7" s="12" t="s">
        <v>12</v>
      </c>
      <c r="I7" s="13" t="s">
        <v>54</v>
      </c>
    </row>
    <row r="8" spans="1:10" s="11" customFormat="1" x14ac:dyDescent="0.3">
      <c r="B8" s="12" t="s">
        <v>47</v>
      </c>
      <c r="C8" s="12"/>
      <c r="D8" s="131">
        <f>'CO2'!G30</f>
        <v>0</v>
      </c>
      <c r="E8" s="131">
        <f>'CO2'!J30</f>
        <v>0</v>
      </c>
      <c r="F8" s="131">
        <f>'CO2'!M30</f>
        <v>0</v>
      </c>
      <c r="G8" s="131">
        <f>'CO2'!P30</f>
        <v>0</v>
      </c>
      <c r="H8" s="131">
        <f>'CO2'!S30</f>
        <v>0</v>
      </c>
      <c r="I8" s="13">
        <f>SUM(D8:H8)</f>
        <v>0</v>
      </c>
      <c r="J8" s="14"/>
    </row>
    <row r="9" spans="1:10" x14ac:dyDescent="0.3">
      <c r="B9" s="12" t="s">
        <v>48</v>
      </c>
      <c r="C9" s="12"/>
      <c r="D9" s="131">
        <f>' DRY-CHEMICAL'!G30</f>
        <v>0</v>
      </c>
      <c r="E9" s="131">
        <f>' DRY-CHEMICAL'!J30</f>
        <v>0</v>
      </c>
      <c r="F9" s="131">
        <f>' DRY-CHEMICAL'!M30</f>
        <v>0</v>
      </c>
      <c r="G9" s="131">
        <f>' DRY-CHEMICAL'!P30</f>
        <v>0</v>
      </c>
      <c r="H9" s="131">
        <f>' DRY-CHEMICAL'!S30</f>
        <v>0</v>
      </c>
      <c r="I9" s="13">
        <f t="shared" ref="I9:I17" si="0">SUM(D9:H9)</f>
        <v>0</v>
      </c>
    </row>
    <row r="10" spans="1:10" x14ac:dyDescent="0.3">
      <c r="B10" s="12" t="s">
        <v>49</v>
      </c>
      <c r="C10" s="12"/>
      <c r="D10" s="131">
        <f>ABC!G30</f>
        <v>0</v>
      </c>
      <c r="E10" s="131">
        <f>ABC!J30</f>
        <v>0</v>
      </c>
      <c r="F10" s="131">
        <f>ABC!M30</f>
        <v>0</v>
      </c>
      <c r="G10" s="131">
        <f>ABC!P30</f>
        <v>0</v>
      </c>
      <c r="H10" s="131">
        <f>ABC!S30</f>
        <v>0</v>
      </c>
      <c r="I10" s="13">
        <f t="shared" si="0"/>
        <v>0</v>
      </c>
    </row>
    <row r="11" spans="1:10" x14ac:dyDescent="0.3">
      <c r="B11" s="12" t="s">
        <v>50</v>
      </c>
      <c r="C11" s="12"/>
      <c r="D11" s="131">
        <f>BC!G30</f>
        <v>0</v>
      </c>
      <c r="E11" s="131">
        <f>BC!J30</f>
        <v>0</v>
      </c>
      <c r="F11" s="131">
        <f>BC!M30</f>
        <v>0</v>
      </c>
      <c r="G11" s="131">
        <f>BC!P30</f>
        <v>0</v>
      </c>
      <c r="H11" s="131">
        <f>BC!S30</f>
        <v>0</v>
      </c>
      <c r="I11" s="13">
        <f t="shared" si="0"/>
        <v>0</v>
      </c>
    </row>
    <row r="12" spans="1:10" x14ac:dyDescent="0.3">
      <c r="B12" s="12" t="s">
        <v>51</v>
      </c>
      <c r="C12" s="12"/>
      <c r="D12" s="131">
        <f>'MULTI-PURPOSE'!G30</f>
        <v>0</v>
      </c>
      <c r="E12" s="131">
        <f>'MULTI-PURPOSE'!J30</f>
        <v>0</v>
      </c>
      <c r="F12" s="131">
        <f>'MULTI-PURPOSE'!M30</f>
        <v>0</v>
      </c>
      <c r="G12" s="131">
        <f>'MULTI-PURPOSE'!P30</f>
        <v>0</v>
      </c>
      <c r="H12" s="131">
        <f>'MULTI-PURPOSE'!S30</f>
        <v>0</v>
      </c>
      <c r="I12" s="13">
        <f t="shared" si="0"/>
        <v>0</v>
      </c>
    </row>
    <row r="13" spans="1:10" x14ac:dyDescent="0.3">
      <c r="B13" s="12" t="s">
        <v>52</v>
      </c>
      <c r="C13" s="12"/>
      <c r="D13" s="131">
        <f>'ASSESSMENT &amp; INSPECTION'!F25</f>
        <v>0</v>
      </c>
      <c r="E13" s="131">
        <f>'ASSESSMENT &amp; INSPECTION'!I25</f>
        <v>0</v>
      </c>
      <c r="F13" s="131">
        <f>'ASSESSMENT &amp; INSPECTION'!L25</f>
        <v>0</v>
      </c>
      <c r="G13" s="131">
        <f>'ASSESSMENT &amp; INSPECTION'!O25</f>
        <v>0</v>
      </c>
      <c r="H13" s="131">
        <f>'ASSESSMENT &amp; INSPECTION'!R25</f>
        <v>0</v>
      </c>
      <c r="I13" s="13">
        <f t="shared" si="0"/>
        <v>0</v>
      </c>
    </row>
    <row r="14" spans="1:10" x14ac:dyDescent="0.3">
      <c r="B14" s="12" t="s">
        <v>36</v>
      </c>
      <c r="C14" s="12"/>
      <c r="D14" s="131">
        <f>'SUPPLEMENTAL SERVICES'!G13</f>
        <v>0</v>
      </c>
      <c r="E14" s="131">
        <f>'SUPPLEMENTAL SERVICES'!J13</f>
        <v>0</v>
      </c>
      <c r="F14" s="131">
        <f>'SUPPLEMENTAL SERVICES'!M13</f>
        <v>0</v>
      </c>
      <c r="G14" s="131">
        <f>'SUPPLEMENTAL SERVICES'!P13</f>
        <v>0</v>
      </c>
      <c r="H14" s="131">
        <f>'SUPPLEMENTAL SERVICES'!S13</f>
        <v>0</v>
      </c>
      <c r="I14" s="13">
        <f t="shared" si="0"/>
        <v>0</v>
      </c>
    </row>
    <row r="15" spans="1:10" x14ac:dyDescent="0.3">
      <c r="B15" s="12" t="s">
        <v>37</v>
      </c>
      <c r="C15" s="12"/>
      <c r="D15" s="131">
        <f>'SUPPLEMENTAL SERVICES'!G14</f>
        <v>0</v>
      </c>
      <c r="E15" s="131">
        <f>'SUPPLEMENTAL SERVICES'!J14</f>
        <v>0</v>
      </c>
      <c r="F15" s="131">
        <f>'SUPPLEMENTAL SERVICES'!M14</f>
        <v>0</v>
      </c>
      <c r="G15" s="131">
        <f>'SUPPLEMENTAL SERVICES'!P14</f>
        <v>0</v>
      </c>
      <c r="H15" s="131">
        <f>'SUPPLEMENTAL SERVICES'!S14</f>
        <v>0</v>
      </c>
      <c r="I15" s="13">
        <f t="shared" si="0"/>
        <v>0</v>
      </c>
    </row>
    <row r="16" spans="1:10" x14ac:dyDescent="0.3">
      <c r="B16" s="12" t="s">
        <v>38</v>
      </c>
      <c r="C16" s="12"/>
      <c r="D16" s="131">
        <f>'SUPPLEMENTAL SERVICES'!G15</f>
        <v>0</v>
      </c>
      <c r="E16" s="131">
        <f>'SUPPLEMENTAL SERVICES'!J15</f>
        <v>0</v>
      </c>
      <c r="F16" s="131">
        <f>'SUPPLEMENTAL SERVICES'!M15</f>
        <v>0</v>
      </c>
      <c r="G16" s="131">
        <f>'SUPPLEMENTAL SERVICES'!P15</f>
        <v>0</v>
      </c>
      <c r="H16" s="131">
        <f>'SUPPLEMENTAL SERVICES'!S15</f>
        <v>0</v>
      </c>
      <c r="I16" s="13">
        <f t="shared" si="0"/>
        <v>0</v>
      </c>
    </row>
    <row r="17" spans="2:12" x14ac:dyDescent="0.3">
      <c r="B17" s="12" t="s">
        <v>39</v>
      </c>
      <c r="C17" s="12"/>
      <c r="D17" s="131">
        <f>'SUPPLEMENTAL SERVICES'!G16</f>
        <v>0</v>
      </c>
      <c r="E17" s="131">
        <f>'SUPPLEMENTAL SERVICES'!J16</f>
        <v>0</v>
      </c>
      <c r="F17" s="131">
        <f>'SUPPLEMENTAL SERVICES'!M16</f>
        <v>0</v>
      </c>
      <c r="G17" s="131">
        <f>'SUPPLEMENTAL SERVICES'!P16</f>
        <v>0</v>
      </c>
      <c r="H17" s="131">
        <f>'SUPPLEMENTAL SERVICES'!S16</f>
        <v>0</v>
      </c>
      <c r="I17" s="13">
        <f t="shared" si="0"/>
        <v>0</v>
      </c>
    </row>
    <row r="18" spans="2:12" ht="8.1" customHeight="1" x14ac:dyDescent="0.3">
      <c r="B18" s="12"/>
      <c r="C18" s="12"/>
      <c r="D18" s="131"/>
      <c r="E18" s="131"/>
      <c r="F18" s="131"/>
      <c r="G18" s="131"/>
      <c r="H18" s="131"/>
      <c r="I18" s="13"/>
    </row>
    <row r="19" spans="2:12" ht="21.75" thickBot="1" x14ac:dyDescent="0.4">
      <c r="B19" s="141" t="s">
        <v>23</v>
      </c>
      <c r="C19" s="141"/>
      <c r="D19" s="141"/>
      <c r="E19" s="141"/>
      <c r="F19" s="141"/>
      <c r="G19" s="141"/>
      <c r="H19" s="141"/>
      <c r="I19" s="132">
        <f>SUM(I8:I17)</f>
        <v>0</v>
      </c>
    </row>
    <row r="20" spans="2:12" ht="19.5" thickTop="1" x14ac:dyDescent="0.3"/>
    <row r="22" spans="2:12" s="19" customFormat="1" ht="165.6" customHeight="1" x14ac:dyDescent="0.25">
      <c r="B22" s="150" t="s">
        <v>63</v>
      </c>
      <c r="C22" s="150"/>
      <c r="D22" s="150"/>
      <c r="E22" s="150"/>
      <c r="F22" s="150"/>
      <c r="G22" s="150"/>
      <c r="H22" s="150"/>
      <c r="I22" s="150"/>
      <c r="J22" s="18"/>
    </row>
    <row r="24" spans="2:12" ht="19.5" thickBot="1" x14ac:dyDescent="0.35">
      <c r="B24" s="151" t="s">
        <v>59</v>
      </c>
      <c r="C24" s="151"/>
      <c r="D24" s="126"/>
      <c r="E24" s="138"/>
      <c r="F24" s="138"/>
      <c r="G24" s="146"/>
      <c r="H24" s="146"/>
      <c r="I24" s="146"/>
      <c r="L24" s="6" t="str">
        <f>B24</f>
        <v>COMPANY/ORGANIZATION NAME</v>
      </c>
    </row>
    <row r="25" spans="2:12" x14ac:dyDescent="0.3">
      <c r="B25" s="152" t="s">
        <v>59</v>
      </c>
      <c r="C25" s="152"/>
      <c r="D25" s="126"/>
      <c r="E25" s="127"/>
      <c r="G25" s="149" t="s">
        <v>60</v>
      </c>
      <c r="H25" s="149"/>
      <c r="I25" s="149"/>
    </row>
    <row r="26" spans="2:12" x14ac:dyDescent="0.3">
      <c r="B26" s="128"/>
      <c r="C26" s="129"/>
      <c r="D26" s="126"/>
      <c r="E26" s="130"/>
    </row>
    <row r="27" spans="2:12" ht="19.5" thickBot="1" x14ac:dyDescent="0.35">
      <c r="B27" s="153"/>
      <c r="C27" s="153"/>
      <c r="D27" s="139"/>
      <c r="E27" s="3"/>
      <c r="G27" s="147"/>
      <c r="H27" s="147"/>
      <c r="I27" s="147"/>
    </row>
    <row r="28" spans="2:12" x14ac:dyDescent="0.3">
      <c r="B28" s="148" t="s">
        <v>61</v>
      </c>
      <c r="C28" s="148"/>
      <c r="D28" s="139"/>
      <c r="E28" s="3"/>
      <c r="G28" s="148" t="s">
        <v>62</v>
      </c>
      <c r="H28" s="148"/>
      <c r="I28" s="148"/>
    </row>
    <row r="29" spans="2:12" x14ac:dyDescent="0.3">
      <c r="B29" s="140"/>
      <c r="C29" s="3"/>
      <c r="D29" s="139"/>
      <c r="E29" s="3"/>
    </row>
  </sheetData>
  <sheetProtection algorithmName="SHA-512" hashValue="Tpn5IF0uCdUxACAGX4mzMrqDNSYfAVC5zpAgbzcS/Z3dv/B3jG/rZh7jxhpav2/RBMdeQuz6F1i0jtQ8wOZHVQ==" saltValue="PmoVEoTTmSWYXYfvIvF78g==" spinCount="100000" sheet="1" objects="1" scenarios="1" formatCells="0" formatColumns="0" formatRows="0" selectLockedCells="1"/>
  <mergeCells count="14">
    <mergeCell ref="G24:I24"/>
    <mergeCell ref="G27:I27"/>
    <mergeCell ref="G28:I28"/>
    <mergeCell ref="G25:I25"/>
    <mergeCell ref="B22:I22"/>
    <mergeCell ref="B24:C24"/>
    <mergeCell ref="B25:C25"/>
    <mergeCell ref="B27:C27"/>
    <mergeCell ref="B28:C28"/>
    <mergeCell ref="B19:H19"/>
    <mergeCell ref="B2:I2"/>
    <mergeCell ref="B3:I3"/>
    <mergeCell ref="B4:I4"/>
    <mergeCell ref="B5:I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T33"/>
  <sheetViews>
    <sheetView showGridLines="0" view="pageBreakPreview" topLeftCell="A7" zoomScale="80" zoomScaleNormal="100" zoomScaleSheetLayoutView="80" workbookViewId="0">
      <selection activeCell="S14" sqref="S14:S29"/>
    </sheetView>
  </sheetViews>
  <sheetFormatPr defaultColWidth="9.140625" defaultRowHeight="18.75" x14ac:dyDescent="0.3"/>
  <cols>
    <col min="1" max="1" width="3.28515625" style="6" customWidth="1"/>
    <col min="2" max="2" width="42.42578125" style="6" bestFit="1" customWidth="1"/>
    <col min="3" max="3" width="10.85546875" style="15" customWidth="1"/>
    <col min="4" max="4" width="11.85546875" style="15" bestFit="1" customWidth="1"/>
    <col min="5" max="5" width="3.140625" style="38" customWidth="1"/>
    <col min="6" max="6" width="10.5703125" style="6" customWidth="1"/>
    <col min="7" max="7" width="15.5703125" style="9" customWidth="1"/>
    <col min="8" max="8" width="3.140625" style="46" customWidth="1"/>
    <col min="9" max="9" width="10.5703125" style="9" customWidth="1"/>
    <col min="10" max="10" width="15.5703125" style="9" customWidth="1"/>
    <col min="11" max="11" width="3.140625" style="46" customWidth="1"/>
    <col min="12" max="12" width="10.5703125" style="9" customWidth="1"/>
    <col min="13" max="13" width="15.5703125" style="9" customWidth="1"/>
    <col min="14" max="14" width="3.140625" style="46" customWidth="1"/>
    <col min="15" max="15" width="10.5703125" style="9" customWidth="1"/>
    <col min="16" max="16" width="15.5703125" style="9" customWidth="1"/>
    <col min="17" max="17" width="3.140625" style="46" customWidth="1"/>
    <col min="18" max="18" width="10.5703125" style="9" customWidth="1"/>
    <col min="19" max="19" width="15.5703125" style="9" customWidth="1"/>
    <col min="20" max="20" width="3.28515625" style="10" customWidth="1"/>
    <col min="21" max="16384" width="9.140625" style="6"/>
  </cols>
  <sheetData>
    <row r="2" spans="2:20" ht="21.75" thickBot="1" x14ac:dyDescent="0.4">
      <c r="P2" s="154" t="str">
        <f>'BID SUMMARY'!L24</f>
        <v>COMPANY/ORGANIZATION NAME</v>
      </c>
      <c r="Q2" s="154"/>
      <c r="R2" s="154"/>
      <c r="S2" s="154"/>
    </row>
    <row r="3" spans="2:20" ht="26.25" x14ac:dyDescent="0.4">
      <c r="B3" s="35"/>
      <c r="C3" s="35"/>
      <c r="D3" s="35"/>
      <c r="E3" s="39"/>
      <c r="F3" s="35"/>
      <c r="G3" s="55"/>
      <c r="H3" s="39"/>
      <c r="I3" s="35"/>
      <c r="J3" s="55"/>
      <c r="K3" s="39"/>
      <c r="L3" s="35"/>
      <c r="M3" s="55"/>
      <c r="N3" s="39"/>
      <c r="O3" s="35"/>
      <c r="P3" s="155" t="s">
        <v>41</v>
      </c>
      <c r="Q3" s="155"/>
      <c r="R3" s="155"/>
      <c r="S3" s="155"/>
    </row>
    <row r="4" spans="2:20" ht="26.25" x14ac:dyDescent="0.4">
      <c r="B4" s="35"/>
      <c r="C4" s="35"/>
      <c r="D4" s="35"/>
      <c r="E4" s="39"/>
      <c r="F4" s="35"/>
      <c r="G4" s="55"/>
      <c r="H4" s="39"/>
      <c r="I4" s="35"/>
      <c r="J4" s="55"/>
      <c r="K4" s="39"/>
      <c r="L4" s="35"/>
      <c r="M4" s="55"/>
      <c r="N4" s="39"/>
      <c r="O4" s="35"/>
      <c r="P4" s="57"/>
      <c r="Q4" s="57"/>
      <c r="R4" s="57"/>
      <c r="S4" s="57"/>
    </row>
    <row r="5" spans="2:20" ht="26.25" x14ac:dyDescent="0.4">
      <c r="B5" s="159" t="s">
        <v>22</v>
      </c>
      <c r="C5" s="159"/>
      <c r="D5" s="159"/>
      <c r="E5" s="159"/>
      <c r="F5" s="159"/>
      <c r="G5" s="159"/>
      <c r="H5" s="159"/>
      <c r="I5" s="159"/>
      <c r="J5" s="159"/>
      <c r="K5" s="159"/>
      <c r="L5" s="159"/>
      <c r="M5" s="159"/>
      <c r="N5" s="159"/>
      <c r="O5" s="159"/>
      <c r="P5" s="159"/>
      <c r="Q5" s="159"/>
      <c r="R5" s="159"/>
      <c r="S5" s="159"/>
    </row>
    <row r="6" spans="2:20" ht="26.25" x14ac:dyDescent="0.4">
      <c r="B6" s="160" t="s">
        <v>64</v>
      </c>
      <c r="C6" s="160"/>
      <c r="D6" s="160"/>
      <c r="E6" s="160"/>
      <c r="F6" s="160"/>
      <c r="G6" s="160"/>
      <c r="H6" s="160"/>
      <c r="I6" s="160"/>
      <c r="J6" s="160"/>
      <c r="K6" s="160"/>
      <c r="L6" s="160"/>
      <c r="M6" s="160"/>
      <c r="N6" s="160"/>
      <c r="O6" s="160"/>
      <c r="P6" s="160"/>
      <c r="Q6" s="160"/>
      <c r="R6" s="160"/>
      <c r="S6" s="160"/>
    </row>
    <row r="7" spans="2:20" ht="26.25" x14ac:dyDescent="0.4">
      <c r="B7" s="161" t="s">
        <v>21</v>
      </c>
      <c r="C7" s="161"/>
      <c r="D7" s="161"/>
      <c r="E7" s="161"/>
      <c r="F7" s="161"/>
      <c r="G7" s="161"/>
      <c r="H7" s="161"/>
      <c r="I7" s="161"/>
      <c r="J7" s="161"/>
      <c r="K7" s="161"/>
      <c r="L7" s="161"/>
      <c r="M7" s="161"/>
      <c r="N7" s="161"/>
      <c r="O7" s="161"/>
      <c r="P7" s="161"/>
      <c r="Q7" s="161"/>
      <c r="R7" s="161"/>
      <c r="S7" s="161"/>
    </row>
    <row r="8" spans="2:20" ht="23.25" x14ac:dyDescent="0.35">
      <c r="B8" s="142" t="s">
        <v>35</v>
      </c>
      <c r="C8" s="142"/>
      <c r="D8" s="142"/>
      <c r="E8" s="142"/>
      <c r="F8" s="142"/>
      <c r="G8" s="142"/>
      <c r="H8" s="142"/>
      <c r="I8" s="142"/>
      <c r="J8" s="142"/>
      <c r="K8" s="142"/>
      <c r="L8" s="142"/>
      <c r="M8" s="142"/>
      <c r="N8" s="142"/>
      <c r="O8" s="142"/>
      <c r="P8" s="142"/>
      <c r="Q8" s="142"/>
      <c r="R8" s="142"/>
      <c r="S8" s="142"/>
    </row>
    <row r="9" spans="2:20" x14ac:dyDescent="0.3">
      <c r="B9" s="133"/>
      <c r="C9" s="133"/>
      <c r="D9" s="133"/>
      <c r="E9" s="134"/>
      <c r="F9" s="133"/>
      <c r="G9" s="136"/>
      <c r="H9" s="134"/>
      <c r="I9" s="133"/>
      <c r="J9" s="136"/>
      <c r="K9" s="134"/>
      <c r="L9" s="133"/>
      <c r="M9" s="136"/>
      <c r="N9" s="134"/>
      <c r="O9" s="133"/>
      <c r="P9" s="136"/>
      <c r="Q9" s="134"/>
      <c r="R9" s="133"/>
      <c r="S9" s="136"/>
    </row>
    <row r="10" spans="2:20" ht="21" x14ac:dyDescent="0.35">
      <c r="B10" s="137"/>
      <c r="C10" s="133"/>
      <c r="D10" s="133"/>
      <c r="E10" s="134"/>
      <c r="F10" s="133"/>
      <c r="G10" s="136"/>
      <c r="H10" s="134"/>
      <c r="I10" s="133"/>
      <c r="J10" s="136"/>
      <c r="K10" s="134"/>
      <c r="L10" s="133"/>
      <c r="M10" s="136"/>
      <c r="N10" s="134"/>
      <c r="O10" s="133"/>
      <c r="P10" s="136"/>
      <c r="Q10" s="134"/>
      <c r="R10" s="133"/>
      <c r="S10" s="136"/>
    </row>
    <row r="11" spans="2:20" ht="19.5" customHeight="1" thickBot="1" x14ac:dyDescent="0.35">
      <c r="B11" s="156" t="s">
        <v>65</v>
      </c>
      <c r="C11" s="156"/>
      <c r="D11" s="156"/>
      <c r="E11" s="40"/>
      <c r="F11" s="37"/>
      <c r="G11" s="56"/>
      <c r="H11" s="40"/>
      <c r="I11" s="37"/>
      <c r="J11" s="56"/>
      <c r="K11" s="40"/>
      <c r="L11" s="37"/>
      <c r="M11" s="56"/>
      <c r="N11" s="40"/>
      <c r="O11" s="37"/>
      <c r="P11" s="56"/>
      <c r="Q11" s="40"/>
      <c r="R11" s="37"/>
      <c r="S11" s="56"/>
    </row>
    <row r="12" spans="2:20" ht="21" x14ac:dyDescent="0.35">
      <c r="B12" s="156"/>
      <c r="C12" s="156"/>
      <c r="D12" s="156"/>
      <c r="E12" s="41"/>
      <c r="F12" s="157" t="s">
        <v>40</v>
      </c>
      <c r="G12" s="158"/>
      <c r="H12" s="47"/>
      <c r="I12" s="157" t="s">
        <v>9</v>
      </c>
      <c r="J12" s="158"/>
      <c r="K12" s="47"/>
      <c r="L12" s="157" t="s">
        <v>10</v>
      </c>
      <c r="M12" s="158"/>
      <c r="N12" s="47"/>
      <c r="O12" s="157" t="s">
        <v>11</v>
      </c>
      <c r="P12" s="158"/>
      <c r="Q12" s="47"/>
      <c r="R12" s="157" t="s">
        <v>12</v>
      </c>
      <c r="S12" s="158"/>
    </row>
    <row r="13" spans="2:20" s="17" customFormat="1" ht="63.75" x14ac:dyDescent="0.3">
      <c r="B13" s="58" t="s">
        <v>42</v>
      </c>
      <c r="C13" s="59" t="s">
        <v>13</v>
      </c>
      <c r="D13" s="60" t="s">
        <v>43</v>
      </c>
      <c r="E13" s="42"/>
      <c r="F13" s="63" t="s">
        <v>0</v>
      </c>
      <c r="G13" s="62" t="s">
        <v>44</v>
      </c>
      <c r="H13" s="54"/>
      <c r="I13" s="63" t="s">
        <v>0</v>
      </c>
      <c r="J13" s="62" t="s">
        <v>44</v>
      </c>
      <c r="K13" s="54"/>
      <c r="L13" s="63" t="s">
        <v>0</v>
      </c>
      <c r="M13" s="62" t="s">
        <v>44</v>
      </c>
      <c r="N13" s="54"/>
      <c r="O13" s="63" t="s">
        <v>0</v>
      </c>
      <c r="P13" s="62" t="s">
        <v>44</v>
      </c>
      <c r="Q13" s="54"/>
      <c r="R13" s="63" t="s">
        <v>0</v>
      </c>
      <c r="S13" s="62" t="s">
        <v>44</v>
      </c>
      <c r="T13" s="16"/>
    </row>
    <row r="14" spans="2:20" s="5" customFormat="1" ht="31.5" customHeight="1" x14ac:dyDescent="0.25">
      <c r="B14" s="49" t="s">
        <v>2</v>
      </c>
      <c r="C14" s="52" t="s">
        <v>1</v>
      </c>
      <c r="D14" s="64">
        <v>1</v>
      </c>
      <c r="E14" s="43"/>
      <c r="F14" s="53" t="str">
        <f>"00"&amp;TEXT(ROWS(B$2:B2),"00")&amp;"C"</f>
        <v>0001C</v>
      </c>
      <c r="G14" s="50"/>
      <c r="H14" s="76"/>
      <c r="I14" s="53" t="str">
        <f>"10"&amp;TEXT(ROWS(E$2:E2),"00")&amp;"C"</f>
        <v>1001C</v>
      </c>
      <c r="J14" s="50"/>
      <c r="K14" s="76"/>
      <c r="L14" s="53" t="str">
        <f>"20"&amp;TEXT(ROWS(H$2:H2),"00")&amp;"C"</f>
        <v>2001C</v>
      </c>
      <c r="M14" s="50"/>
      <c r="N14" s="76"/>
      <c r="O14" s="53" t="str">
        <f>"30"&amp;TEXT(ROWS(K$2:K2),"00")&amp;"C"</f>
        <v>3001C</v>
      </c>
      <c r="P14" s="50"/>
      <c r="Q14" s="76"/>
      <c r="R14" s="49" t="str">
        <f>"40"&amp;TEXT(ROWS(N$2:N2),"00")&amp;"C"</f>
        <v>4001C</v>
      </c>
      <c r="S14" s="50"/>
      <c r="T14" s="4"/>
    </row>
    <row r="15" spans="2:20" s="5" customFormat="1" ht="31.5" customHeight="1" x14ac:dyDescent="0.25">
      <c r="B15" s="49" t="s">
        <v>3</v>
      </c>
      <c r="C15" s="52" t="s">
        <v>1</v>
      </c>
      <c r="D15" s="64">
        <v>1</v>
      </c>
      <c r="E15" s="43"/>
      <c r="F15" s="53" t="str">
        <f>"00"&amp;TEXT(ROWS(B$2:B3),"00")&amp;"C"</f>
        <v>0002C</v>
      </c>
      <c r="G15" s="50"/>
      <c r="H15" s="76"/>
      <c r="I15" s="53" t="str">
        <f>"10"&amp;TEXT(ROWS(E$2:E3),"00")&amp;"C"</f>
        <v>1002C</v>
      </c>
      <c r="J15" s="50"/>
      <c r="K15" s="76"/>
      <c r="L15" s="53" t="str">
        <f>"20"&amp;TEXT(ROWS(H$2:H3),"00")&amp;"C"</f>
        <v>2002C</v>
      </c>
      <c r="M15" s="50"/>
      <c r="N15" s="76"/>
      <c r="O15" s="53" t="str">
        <f>"30"&amp;TEXT(ROWS(K$2:K3),"00")&amp;"C"</f>
        <v>3002C</v>
      </c>
      <c r="P15" s="50"/>
      <c r="Q15" s="76"/>
      <c r="R15" s="49" t="str">
        <f>"40"&amp;TEXT(ROWS(N$2:N3),"00")&amp;"C"</f>
        <v>4002C</v>
      </c>
      <c r="S15" s="50"/>
      <c r="T15" s="4"/>
    </row>
    <row r="16" spans="2:20" s="5" customFormat="1" ht="31.5" customHeight="1" x14ac:dyDescent="0.25">
      <c r="B16" s="49" t="s">
        <v>4</v>
      </c>
      <c r="C16" s="52" t="s">
        <v>1</v>
      </c>
      <c r="D16" s="64">
        <v>1</v>
      </c>
      <c r="E16" s="43"/>
      <c r="F16" s="53" t="str">
        <f>"00"&amp;TEXT(ROWS(B$2:B4),"00")&amp;"C"</f>
        <v>0003C</v>
      </c>
      <c r="G16" s="50"/>
      <c r="H16" s="76"/>
      <c r="I16" s="53" t="str">
        <f>"10"&amp;TEXT(ROWS(E$2:E4),"00")&amp;"C"</f>
        <v>1003C</v>
      </c>
      <c r="J16" s="50"/>
      <c r="K16" s="76"/>
      <c r="L16" s="53" t="str">
        <f>"20"&amp;TEXT(ROWS(H$2:H4),"00")&amp;"C"</f>
        <v>2003C</v>
      </c>
      <c r="M16" s="50"/>
      <c r="N16" s="76"/>
      <c r="O16" s="53" t="str">
        <f>"30"&amp;TEXT(ROWS(K$2:K4),"00")&amp;"C"</f>
        <v>3003C</v>
      </c>
      <c r="P16" s="50"/>
      <c r="Q16" s="76"/>
      <c r="R16" s="49" t="str">
        <f>"40"&amp;TEXT(ROWS(N$2:N4),"00")&amp;"C"</f>
        <v>4003C</v>
      </c>
      <c r="S16" s="50"/>
      <c r="T16" s="4"/>
    </row>
    <row r="17" spans="2:20" s="5" customFormat="1" ht="31.5" customHeight="1" x14ac:dyDescent="0.25">
      <c r="B17" s="49" t="s">
        <v>5</v>
      </c>
      <c r="C17" s="52" t="s">
        <v>1</v>
      </c>
      <c r="D17" s="64">
        <v>1</v>
      </c>
      <c r="E17" s="43"/>
      <c r="F17" s="53" t="str">
        <f>"00"&amp;TEXT(ROWS(B$2:B5),"00")&amp;"C"</f>
        <v>0004C</v>
      </c>
      <c r="G17" s="50"/>
      <c r="H17" s="76"/>
      <c r="I17" s="53" t="str">
        <f>"10"&amp;TEXT(ROWS(E$2:E5),"00")&amp;"C"</f>
        <v>1004C</v>
      </c>
      <c r="J17" s="50"/>
      <c r="K17" s="76"/>
      <c r="L17" s="53" t="str">
        <f>"20"&amp;TEXT(ROWS(H$2:H5),"00")&amp;"C"</f>
        <v>2004C</v>
      </c>
      <c r="M17" s="50"/>
      <c r="N17" s="76"/>
      <c r="O17" s="53" t="str">
        <f>"30"&amp;TEXT(ROWS(K$2:K5),"00")&amp;"C"</f>
        <v>3004C</v>
      </c>
      <c r="P17" s="50"/>
      <c r="Q17" s="76"/>
      <c r="R17" s="49" t="str">
        <f>"40"&amp;TEXT(ROWS(N$2:N5),"00")&amp;"C"</f>
        <v>4004C</v>
      </c>
      <c r="S17" s="50"/>
      <c r="T17" s="4"/>
    </row>
    <row r="18" spans="2:20" s="5" customFormat="1" ht="31.5" customHeight="1" x14ac:dyDescent="0.25">
      <c r="B18" s="49" t="s">
        <v>2</v>
      </c>
      <c r="C18" s="52" t="s">
        <v>6</v>
      </c>
      <c r="D18" s="64">
        <v>1</v>
      </c>
      <c r="E18" s="43"/>
      <c r="F18" s="53" t="str">
        <f>"00"&amp;TEXT(ROWS(B$2:B6),"00")&amp;"C"</f>
        <v>0005C</v>
      </c>
      <c r="G18" s="50"/>
      <c r="H18" s="76"/>
      <c r="I18" s="53" t="str">
        <f>"10"&amp;TEXT(ROWS(E$2:E6),"00")&amp;"C"</f>
        <v>1005C</v>
      </c>
      <c r="J18" s="50"/>
      <c r="K18" s="76"/>
      <c r="L18" s="53" t="str">
        <f>"20"&amp;TEXT(ROWS(H$2:H6),"00")&amp;"C"</f>
        <v>2005C</v>
      </c>
      <c r="M18" s="50"/>
      <c r="N18" s="76"/>
      <c r="O18" s="53" t="str">
        <f>"30"&amp;TEXT(ROWS(K$2:K6),"00")&amp;"C"</f>
        <v>3005C</v>
      </c>
      <c r="P18" s="50"/>
      <c r="Q18" s="76"/>
      <c r="R18" s="49" t="str">
        <f>"40"&amp;TEXT(ROWS(N$2:N6),"00")&amp;"C"</f>
        <v>4005C</v>
      </c>
      <c r="S18" s="50"/>
      <c r="T18" s="4"/>
    </row>
    <row r="19" spans="2:20" s="5" customFormat="1" ht="31.5" customHeight="1" x14ac:dyDescent="0.25">
      <c r="B19" s="49" t="s">
        <v>3</v>
      </c>
      <c r="C19" s="52" t="s">
        <v>6</v>
      </c>
      <c r="D19" s="64">
        <v>1</v>
      </c>
      <c r="E19" s="43"/>
      <c r="F19" s="53" t="str">
        <f>"00"&amp;TEXT(ROWS(B$2:B7),"00")&amp;"C"</f>
        <v>0006C</v>
      </c>
      <c r="G19" s="50"/>
      <c r="H19" s="76"/>
      <c r="I19" s="53" t="str">
        <f>"10"&amp;TEXT(ROWS(E$2:E7),"00")&amp;"C"</f>
        <v>1006C</v>
      </c>
      <c r="J19" s="50"/>
      <c r="K19" s="76"/>
      <c r="L19" s="53" t="str">
        <f>"20"&amp;TEXT(ROWS(H$2:H7),"00")&amp;"C"</f>
        <v>2006C</v>
      </c>
      <c r="M19" s="50"/>
      <c r="N19" s="76"/>
      <c r="O19" s="53" t="str">
        <f>"30"&amp;TEXT(ROWS(K$2:K7),"00")&amp;"C"</f>
        <v>3006C</v>
      </c>
      <c r="P19" s="50"/>
      <c r="Q19" s="76"/>
      <c r="R19" s="49" t="str">
        <f>"40"&amp;TEXT(ROWS(N$2:N7),"00")&amp;"C"</f>
        <v>4006C</v>
      </c>
      <c r="S19" s="50"/>
      <c r="T19" s="4"/>
    </row>
    <row r="20" spans="2:20" s="5" customFormat="1" ht="31.5" customHeight="1" x14ac:dyDescent="0.25">
      <c r="B20" s="49" t="s">
        <v>4</v>
      </c>
      <c r="C20" s="52" t="s">
        <v>6</v>
      </c>
      <c r="D20" s="64">
        <v>1</v>
      </c>
      <c r="E20" s="43"/>
      <c r="F20" s="53" t="str">
        <f>"00"&amp;TEXT(ROWS(B$2:B8),"00")&amp;"C"</f>
        <v>0007C</v>
      </c>
      <c r="G20" s="50"/>
      <c r="H20" s="76"/>
      <c r="I20" s="53" t="str">
        <f>"10"&amp;TEXT(ROWS(E$2:E8),"00")&amp;"C"</f>
        <v>1007C</v>
      </c>
      <c r="J20" s="50"/>
      <c r="K20" s="76"/>
      <c r="L20" s="53" t="str">
        <f>"20"&amp;TEXT(ROWS(H$2:H8),"00")&amp;"C"</f>
        <v>2007C</v>
      </c>
      <c r="M20" s="50"/>
      <c r="N20" s="76"/>
      <c r="O20" s="53" t="str">
        <f>"30"&amp;TEXT(ROWS(K$2:K8),"00")&amp;"C"</f>
        <v>3007C</v>
      </c>
      <c r="P20" s="50"/>
      <c r="Q20" s="76"/>
      <c r="R20" s="49" t="str">
        <f>"40"&amp;TEXT(ROWS(N$2:N8),"00")&amp;"C"</f>
        <v>4007C</v>
      </c>
      <c r="S20" s="50"/>
      <c r="T20" s="4"/>
    </row>
    <row r="21" spans="2:20" s="5" customFormat="1" ht="31.5" customHeight="1" x14ac:dyDescent="0.25">
      <c r="B21" s="49" t="s">
        <v>5</v>
      </c>
      <c r="C21" s="52" t="s">
        <v>6</v>
      </c>
      <c r="D21" s="64">
        <v>1</v>
      </c>
      <c r="E21" s="43"/>
      <c r="F21" s="53" t="str">
        <f>"00"&amp;TEXT(ROWS(B$2:B9),"00")&amp;"C"</f>
        <v>0008C</v>
      </c>
      <c r="G21" s="50"/>
      <c r="H21" s="76"/>
      <c r="I21" s="53" t="str">
        <f>"10"&amp;TEXT(ROWS(E$2:E9),"00")&amp;"C"</f>
        <v>1008C</v>
      </c>
      <c r="J21" s="50"/>
      <c r="K21" s="76"/>
      <c r="L21" s="53" t="str">
        <f>"20"&amp;TEXT(ROWS(H$2:H9),"00")&amp;"C"</f>
        <v>2008C</v>
      </c>
      <c r="M21" s="50"/>
      <c r="N21" s="76"/>
      <c r="O21" s="53" t="str">
        <f>"30"&amp;TEXT(ROWS(K$2:K9),"00")&amp;"C"</f>
        <v>3008C</v>
      </c>
      <c r="P21" s="50"/>
      <c r="Q21" s="76"/>
      <c r="R21" s="49" t="str">
        <f>"40"&amp;TEXT(ROWS(N$2:N9),"00")&amp;"C"</f>
        <v>4008C</v>
      </c>
      <c r="S21" s="50"/>
      <c r="T21" s="4"/>
    </row>
    <row r="22" spans="2:20" s="5" customFormat="1" ht="31.5" customHeight="1" x14ac:dyDescent="0.25">
      <c r="B22" s="49" t="s">
        <v>2</v>
      </c>
      <c r="C22" s="52" t="s">
        <v>7</v>
      </c>
      <c r="D22" s="64">
        <v>1</v>
      </c>
      <c r="E22" s="43"/>
      <c r="F22" s="53" t="str">
        <f>"00"&amp;TEXT(ROWS(B$2:B10),"00")&amp;"C"</f>
        <v>0009C</v>
      </c>
      <c r="G22" s="50"/>
      <c r="H22" s="76"/>
      <c r="I22" s="53" t="str">
        <f>"10"&amp;TEXT(ROWS(E$2:E10),"00")&amp;"C"</f>
        <v>1009C</v>
      </c>
      <c r="J22" s="50"/>
      <c r="K22" s="76"/>
      <c r="L22" s="53" t="str">
        <f>"20"&amp;TEXT(ROWS(H$2:H10),"00")&amp;"C"</f>
        <v>2009C</v>
      </c>
      <c r="M22" s="50"/>
      <c r="N22" s="76"/>
      <c r="O22" s="53" t="str">
        <f>"30"&amp;TEXT(ROWS(K$2:K10),"00")&amp;"C"</f>
        <v>3009C</v>
      </c>
      <c r="P22" s="50"/>
      <c r="Q22" s="76"/>
      <c r="R22" s="49" t="str">
        <f>"40"&amp;TEXT(ROWS(N$2:N10),"00")&amp;"C"</f>
        <v>4009C</v>
      </c>
      <c r="S22" s="50"/>
      <c r="T22" s="4"/>
    </row>
    <row r="23" spans="2:20" s="5" customFormat="1" ht="31.5" customHeight="1" x14ac:dyDescent="0.25">
      <c r="B23" s="49" t="s">
        <v>3</v>
      </c>
      <c r="C23" s="52" t="s">
        <v>7</v>
      </c>
      <c r="D23" s="64">
        <v>1</v>
      </c>
      <c r="E23" s="43"/>
      <c r="F23" s="53" t="str">
        <f>"00"&amp;TEXT(ROWS(B$2:B11),"00")&amp;"C"</f>
        <v>0010C</v>
      </c>
      <c r="G23" s="50"/>
      <c r="H23" s="76"/>
      <c r="I23" s="53" t="str">
        <f>"10"&amp;TEXT(ROWS(E$2:E11),"00")&amp;"C"</f>
        <v>1010C</v>
      </c>
      <c r="J23" s="50"/>
      <c r="K23" s="76"/>
      <c r="L23" s="53" t="str">
        <f>"20"&amp;TEXT(ROWS(H$2:H11),"00")&amp;"C"</f>
        <v>2010C</v>
      </c>
      <c r="M23" s="50"/>
      <c r="N23" s="76"/>
      <c r="O23" s="53" t="str">
        <f>"30"&amp;TEXT(ROWS(K$2:K11),"00")&amp;"C"</f>
        <v>3010C</v>
      </c>
      <c r="P23" s="50"/>
      <c r="Q23" s="76"/>
      <c r="R23" s="49" t="str">
        <f>"40"&amp;TEXT(ROWS(N$2:N11),"00")&amp;"C"</f>
        <v>4010C</v>
      </c>
      <c r="S23" s="50"/>
      <c r="T23" s="4"/>
    </row>
    <row r="24" spans="2:20" s="5" customFormat="1" ht="31.5" customHeight="1" x14ac:dyDescent="0.25">
      <c r="B24" s="49" t="s">
        <v>4</v>
      </c>
      <c r="C24" s="52" t="s">
        <v>7</v>
      </c>
      <c r="D24" s="64">
        <v>1</v>
      </c>
      <c r="E24" s="43"/>
      <c r="F24" s="53" t="str">
        <f>"00"&amp;TEXT(ROWS(B$2:B12),"00")&amp;"C"</f>
        <v>0011C</v>
      </c>
      <c r="G24" s="50"/>
      <c r="H24" s="76"/>
      <c r="I24" s="53" t="str">
        <f>"10"&amp;TEXT(ROWS(E$2:E12),"00")&amp;"C"</f>
        <v>1011C</v>
      </c>
      <c r="J24" s="50"/>
      <c r="K24" s="76"/>
      <c r="L24" s="53" t="str">
        <f>"20"&amp;TEXT(ROWS(H$2:H12),"00")&amp;"C"</f>
        <v>2011C</v>
      </c>
      <c r="M24" s="50"/>
      <c r="N24" s="76"/>
      <c r="O24" s="53" t="str">
        <f>"30"&amp;TEXT(ROWS(K$2:K12),"00")&amp;"C"</f>
        <v>3011C</v>
      </c>
      <c r="P24" s="50"/>
      <c r="Q24" s="76"/>
      <c r="R24" s="49" t="str">
        <f>"40"&amp;TEXT(ROWS(N$2:N12),"00")&amp;"C"</f>
        <v>4011C</v>
      </c>
      <c r="S24" s="50"/>
      <c r="T24" s="4"/>
    </row>
    <row r="25" spans="2:20" s="5" customFormat="1" ht="31.5" customHeight="1" x14ac:dyDescent="0.25">
      <c r="B25" s="49" t="s">
        <v>5</v>
      </c>
      <c r="C25" s="52" t="s">
        <v>7</v>
      </c>
      <c r="D25" s="64">
        <v>1</v>
      </c>
      <c r="E25" s="43"/>
      <c r="F25" s="53" t="str">
        <f>"00"&amp;TEXT(ROWS(B$2:B13),"00")&amp;"C"</f>
        <v>0012C</v>
      </c>
      <c r="G25" s="50"/>
      <c r="H25" s="76"/>
      <c r="I25" s="53" t="str">
        <f>"10"&amp;TEXT(ROWS(E$2:E13),"00")&amp;"C"</f>
        <v>1012C</v>
      </c>
      <c r="J25" s="50"/>
      <c r="K25" s="76"/>
      <c r="L25" s="53" t="str">
        <f>"20"&amp;TEXT(ROWS(H$2:H13),"00")&amp;"C"</f>
        <v>2012C</v>
      </c>
      <c r="M25" s="50"/>
      <c r="N25" s="76"/>
      <c r="O25" s="53" t="str">
        <f>"30"&amp;TEXT(ROWS(K$2:K13),"00")&amp;"C"</f>
        <v>3012C</v>
      </c>
      <c r="P25" s="50"/>
      <c r="Q25" s="76"/>
      <c r="R25" s="49" t="str">
        <f>"40"&amp;TEXT(ROWS(N$2:N13),"00")&amp;"C"</f>
        <v>4012C</v>
      </c>
      <c r="S25" s="50"/>
      <c r="T25" s="4"/>
    </row>
    <row r="26" spans="2:20" s="5" customFormat="1" ht="31.5" customHeight="1" x14ac:dyDescent="0.25">
      <c r="B26" s="49" t="s">
        <v>2</v>
      </c>
      <c r="C26" s="52" t="s">
        <v>8</v>
      </c>
      <c r="D26" s="64">
        <v>1</v>
      </c>
      <c r="E26" s="43"/>
      <c r="F26" s="53" t="str">
        <f>"00"&amp;TEXT(ROWS(B$2:B14),"00")&amp;"C"</f>
        <v>0013C</v>
      </c>
      <c r="G26" s="50"/>
      <c r="H26" s="76"/>
      <c r="I26" s="53" t="str">
        <f>"10"&amp;TEXT(ROWS(E$2:E14),"00")&amp;"C"</f>
        <v>1013C</v>
      </c>
      <c r="J26" s="50"/>
      <c r="K26" s="76"/>
      <c r="L26" s="53" t="str">
        <f>"20"&amp;TEXT(ROWS(H$2:H14),"00")&amp;"C"</f>
        <v>2013C</v>
      </c>
      <c r="M26" s="50"/>
      <c r="N26" s="76"/>
      <c r="O26" s="53" t="str">
        <f>"30"&amp;TEXT(ROWS(K$2:K14),"00")&amp;"C"</f>
        <v>3013C</v>
      </c>
      <c r="P26" s="50"/>
      <c r="Q26" s="76"/>
      <c r="R26" s="49" t="str">
        <f>"40"&amp;TEXT(ROWS(N$2:N14),"00")&amp;"C"</f>
        <v>4013C</v>
      </c>
      <c r="S26" s="50"/>
      <c r="T26" s="4"/>
    </row>
    <row r="27" spans="2:20" s="5" customFormat="1" ht="31.5" customHeight="1" x14ac:dyDescent="0.25">
      <c r="B27" s="49" t="s">
        <v>3</v>
      </c>
      <c r="C27" s="52" t="s">
        <v>8</v>
      </c>
      <c r="D27" s="64">
        <v>1</v>
      </c>
      <c r="E27" s="43"/>
      <c r="F27" s="53" t="str">
        <f>"00"&amp;TEXT(ROWS(B$2:B15),"00")&amp;"C"</f>
        <v>0014C</v>
      </c>
      <c r="G27" s="50"/>
      <c r="H27" s="76"/>
      <c r="I27" s="53" t="str">
        <f>"10"&amp;TEXT(ROWS(E$2:E15),"00")&amp;"C"</f>
        <v>1014C</v>
      </c>
      <c r="J27" s="50"/>
      <c r="K27" s="76"/>
      <c r="L27" s="53" t="str">
        <f>"20"&amp;TEXT(ROWS(H$2:H15),"00")&amp;"C"</f>
        <v>2014C</v>
      </c>
      <c r="M27" s="50"/>
      <c r="N27" s="76"/>
      <c r="O27" s="53" t="str">
        <f>"30"&amp;TEXT(ROWS(K$2:K15),"00")&amp;"C"</f>
        <v>3014C</v>
      </c>
      <c r="P27" s="50"/>
      <c r="Q27" s="76"/>
      <c r="R27" s="49" t="str">
        <f>"40"&amp;TEXT(ROWS(N$2:N15),"00")&amp;"C"</f>
        <v>4014C</v>
      </c>
      <c r="S27" s="50"/>
      <c r="T27" s="4"/>
    </row>
    <row r="28" spans="2:20" s="5" customFormat="1" ht="31.5" customHeight="1" x14ac:dyDescent="0.25">
      <c r="B28" s="49" t="s">
        <v>4</v>
      </c>
      <c r="C28" s="52" t="s">
        <v>8</v>
      </c>
      <c r="D28" s="64">
        <v>1</v>
      </c>
      <c r="E28" s="43"/>
      <c r="F28" s="53" t="str">
        <f>"00"&amp;TEXT(ROWS(B$2:B16),"00")&amp;"C"</f>
        <v>0015C</v>
      </c>
      <c r="G28" s="50"/>
      <c r="H28" s="76"/>
      <c r="I28" s="97" t="str">
        <f>"10"&amp;TEXT(ROWS(E$2:E16),"00")&amp;"C"</f>
        <v>1015C</v>
      </c>
      <c r="J28" s="50"/>
      <c r="K28" s="76"/>
      <c r="L28" s="53" t="str">
        <f>"20"&amp;TEXT(ROWS(H$2:H16),"00")&amp;"C"</f>
        <v>2015C</v>
      </c>
      <c r="M28" s="50"/>
      <c r="N28" s="76"/>
      <c r="O28" s="53" t="str">
        <f>"30"&amp;TEXT(ROWS(K$2:K16),"00")&amp;"C"</f>
        <v>3015C</v>
      </c>
      <c r="P28" s="50"/>
      <c r="Q28" s="76"/>
      <c r="R28" s="49" t="str">
        <f>"40"&amp;TEXT(ROWS(N$2:N16),"00")&amp;"C"</f>
        <v>4015C</v>
      </c>
      <c r="S28" s="50"/>
      <c r="T28" s="4"/>
    </row>
    <row r="29" spans="2:20" s="5" customFormat="1" ht="31.5" customHeight="1" thickBot="1" x14ac:dyDescent="0.3">
      <c r="B29" s="49" t="s">
        <v>5</v>
      </c>
      <c r="C29" s="52" t="s">
        <v>8</v>
      </c>
      <c r="D29" s="64">
        <v>1</v>
      </c>
      <c r="E29" s="43"/>
      <c r="F29" s="98" t="str">
        <f>"00"&amp;TEXT(ROWS(B$2:B17),"00")&amp;"C"</f>
        <v>0016C</v>
      </c>
      <c r="G29" s="96"/>
      <c r="H29" s="76"/>
      <c r="I29" s="98" t="str">
        <f>"10"&amp;TEXT(ROWS(E$2:E17),"00")&amp;"C"</f>
        <v>1016C</v>
      </c>
      <c r="J29" s="95"/>
      <c r="K29" s="76"/>
      <c r="L29" s="98" t="str">
        <f>"20"&amp;TEXT(ROWS(H$2:H17),"00")&amp;"C"</f>
        <v>2016C</v>
      </c>
      <c r="M29" s="96"/>
      <c r="N29" s="76"/>
      <c r="O29" s="98" t="str">
        <f>"30"&amp;TEXT(ROWS(K$2:K17),"00")&amp;"C"</f>
        <v>3016C</v>
      </c>
      <c r="P29" s="96"/>
      <c r="Q29" s="76"/>
      <c r="R29" s="94" t="str">
        <f>"40"&amp;TEXT(ROWS(N$2:N17),"00")&amp;"C"</f>
        <v>4016C</v>
      </c>
      <c r="S29" s="96"/>
      <c r="T29" s="4"/>
    </row>
    <row r="30" spans="2:20" s="5" customFormat="1" ht="16.5" thickBot="1" x14ac:dyDescent="0.3">
      <c r="B30" s="163" t="s">
        <v>54</v>
      </c>
      <c r="C30" s="164"/>
      <c r="D30" s="165"/>
      <c r="E30" s="44"/>
      <c r="F30" s="92"/>
      <c r="G30" s="93">
        <f>SUM(G14:G29)</f>
        <v>0</v>
      </c>
      <c r="H30" s="48"/>
      <c r="I30" s="92"/>
      <c r="J30" s="93">
        <f>SUM(J14:J29)</f>
        <v>0</v>
      </c>
      <c r="K30" s="48"/>
      <c r="L30" s="92"/>
      <c r="M30" s="93">
        <f>SUM(M14:M29)</f>
        <v>0</v>
      </c>
      <c r="N30" s="48"/>
      <c r="O30" s="92"/>
      <c r="P30" s="93">
        <f>SUM(P14:P29)</f>
        <v>0</v>
      </c>
      <c r="Q30" s="48"/>
      <c r="R30" s="92"/>
      <c r="S30" s="93">
        <f>SUM(S14:S29)</f>
        <v>0</v>
      </c>
      <c r="T30" s="4"/>
    </row>
    <row r="31" spans="2:20" x14ac:dyDescent="0.3">
      <c r="F31" s="68"/>
    </row>
    <row r="32" spans="2:20" ht="19.5" thickBot="1" x14ac:dyDescent="0.35">
      <c r="R32" s="162">
        <f>SUM(G30,J30,M30,P30,S30)</f>
        <v>0</v>
      </c>
      <c r="S32" s="162"/>
    </row>
    <row r="33" ht="19.5" thickTop="1" x14ac:dyDescent="0.3"/>
  </sheetData>
  <sheetProtection algorithmName="SHA-512" hashValue="EqNZ76L8FZzAhE54v1ZRR5wACcVsV8nrbKWkEZrO3Ll6BJPFzQab2ORCdEFNbhm7vQJ+Rddo2YB4NspGdIZUtQ==" saltValue="UxOAFp41vGOqRpvdsL44DQ==" spinCount="100000" sheet="1" objects="1" scenarios="1" formatCells="0" formatColumns="0" formatRows="0" selectLockedCells="1"/>
  <mergeCells count="14">
    <mergeCell ref="R32:S32"/>
    <mergeCell ref="B30:D30"/>
    <mergeCell ref="P2:S2"/>
    <mergeCell ref="P3:S3"/>
    <mergeCell ref="B11:D12"/>
    <mergeCell ref="F12:G12"/>
    <mergeCell ref="I12:J12"/>
    <mergeCell ref="L12:M12"/>
    <mergeCell ref="O12:P12"/>
    <mergeCell ref="R12:S12"/>
    <mergeCell ref="B5:S5"/>
    <mergeCell ref="B6:S6"/>
    <mergeCell ref="B7:S7"/>
    <mergeCell ref="B8:S8"/>
  </mergeCells>
  <pageMargins left="0.7" right="0.7" top="0.75" bottom="0.75" header="0.3" footer="0.3"/>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T33"/>
  <sheetViews>
    <sheetView showGridLines="0" view="pageBreakPreview" topLeftCell="A9" zoomScaleNormal="100" zoomScaleSheetLayoutView="100" workbookViewId="0">
      <selection activeCell="S14" sqref="S14:S29"/>
    </sheetView>
  </sheetViews>
  <sheetFormatPr defaultColWidth="9.140625" defaultRowHeight="18.75" x14ac:dyDescent="0.3"/>
  <cols>
    <col min="1" max="1" width="3.28515625" style="6" customWidth="1"/>
    <col min="2" max="2" width="42.85546875" style="6" customWidth="1"/>
    <col min="3" max="3" width="9.7109375" style="6" bestFit="1" customWidth="1"/>
    <col min="4" max="4" width="11.42578125" style="6" bestFit="1" customWidth="1"/>
    <col min="5" max="5" width="3.28515625" style="10" customWidth="1"/>
    <col min="6" max="6" width="10.5703125" style="6" customWidth="1"/>
    <col min="7" max="7" width="15.5703125" style="6" customWidth="1"/>
    <col min="8" max="8" width="3.140625" style="6" customWidth="1"/>
    <col min="9" max="9" width="10.5703125" style="6" customWidth="1"/>
    <col min="10" max="10" width="15.5703125" style="6" customWidth="1"/>
    <col min="11" max="11" width="3.140625" style="6" customWidth="1"/>
    <col min="12" max="12" width="10.5703125" style="6" customWidth="1"/>
    <col min="13" max="13" width="15.5703125" style="6" customWidth="1"/>
    <col min="14" max="14" width="3.140625" style="6" customWidth="1"/>
    <col min="15" max="15" width="10.5703125" style="6" customWidth="1"/>
    <col min="16" max="16" width="15.5703125" style="6" customWidth="1"/>
    <col min="17" max="17" width="3.140625" style="6" customWidth="1"/>
    <col min="18" max="18" width="10.5703125" style="6" customWidth="1"/>
    <col min="19" max="19" width="15.5703125" style="6" customWidth="1"/>
    <col min="20" max="20" width="3.140625" style="6" customWidth="1"/>
    <col min="21" max="16384" width="9.140625" style="6"/>
  </cols>
  <sheetData>
    <row r="1" spans="2:20" x14ac:dyDescent="0.3">
      <c r="C1" s="15"/>
      <c r="D1" s="15"/>
      <c r="E1" s="38"/>
      <c r="G1" s="9"/>
      <c r="H1" s="46"/>
      <c r="I1" s="9"/>
      <c r="J1" s="9"/>
      <c r="K1" s="46"/>
      <c r="L1" s="9"/>
      <c r="M1" s="9"/>
      <c r="N1" s="46"/>
      <c r="O1" s="9"/>
      <c r="P1" s="9"/>
      <c r="Q1" s="46"/>
      <c r="R1" s="9"/>
      <c r="S1" s="9"/>
      <c r="T1" s="10"/>
    </row>
    <row r="2" spans="2:20" ht="21.75" thickBot="1" x14ac:dyDescent="0.4">
      <c r="C2" s="15"/>
      <c r="D2" s="15"/>
      <c r="E2" s="38"/>
      <c r="G2" s="9"/>
      <c r="H2" s="46"/>
      <c r="I2" s="9"/>
      <c r="J2" s="9"/>
      <c r="K2" s="46"/>
      <c r="L2" s="9"/>
      <c r="M2" s="9"/>
      <c r="N2" s="46"/>
      <c r="O2" s="9"/>
      <c r="P2" s="154" t="str">
        <f>'BID SUMMARY'!L24</f>
        <v>COMPANY/ORGANIZATION NAME</v>
      </c>
      <c r="Q2" s="154"/>
      <c r="R2" s="154"/>
      <c r="S2" s="154"/>
      <c r="T2" s="10"/>
    </row>
    <row r="3" spans="2:20" ht="26.25" x14ac:dyDescent="0.4">
      <c r="B3" s="35"/>
      <c r="C3" s="35"/>
      <c r="D3" s="35"/>
      <c r="E3" s="39"/>
      <c r="F3" s="35"/>
      <c r="G3" s="55"/>
      <c r="H3" s="39"/>
      <c r="I3" s="35"/>
      <c r="J3" s="55"/>
      <c r="K3" s="39"/>
      <c r="L3" s="35"/>
      <c r="M3" s="55"/>
      <c r="N3" s="39"/>
      <c r="O3" s="35"/>
      <c r="P3" s="155" t="s">
        <v>41</v>
      </c>
      <c r="Q3" s="155"/>
      <c r="R3" s="155"/>
      <c r="S3" s="155"/>
      <c r="T3" s="10"/>
    </row>
    <row r="4" spans="2:20" ht="26.25" x14ac:dyDescent="0.4">
      <c r="B4" s="35"/>
      <c r="C4" s="35"/>
      <c r="D4" s="35"/>
      <c r="E4" s="39"/>
      <c r="F4" s="35"/>
      <c r="G4" s="55"/>
      <c r="H4" s="39"/>
      <c r="I4" s="35"/>
      <c r="J4" s="55"/>
      <c r="K4" s="39"/>
      <c r="L4" s="35"/>
      <c r="M4" s="55"/>
      <c r="N4" s="39"/>
      <c r="O4" s="35"/>
      <c r="P4" s="57"/>
      <c r="Q4" s="57"/>
      <c r="R4" s="57"/>
      <c r="S4" s="57"/>
      <c r="T4" s="10"/>
    </row>
    <row r="5" spans="2:20" ht="26.25" x14ac:dyDescent="0.4">
      <c r="B5" s="159" t="s">
        <v>22</v>
      </c>
      <c r="C5" s="159"/>
      <c r="D5" s="159"/>
      <c r="E5" s="159"/>
      <c r="F5" s="159"/>
      <c r="G5" s="159"/>
      <c r="H5" s="159"/>
      <c r="I5" s="159"/>
      <c r="J5" s="159"/>
      <c r="K5" s="159"/>
      <c r="L5" s="159"/>
      <c r="M5" s="159"/>
      <c r="N5" s="159"/>
      <c r="O5" s="159"/>
      <c r="P5" s="159"/>
      <c r="Q5" s="159"/>
      <c r="R5" s="159"/>
      <c r="S5" s="159"/>
      <c r="T5" s="10"/>
    </row>
    <row r="6" spans="2:20" ht="26.25" x14ac:dyDescent="0.4">
      <c r="B6" s="160" t="s">
        <v>64</v>
      </c>
      <c r="C6" s="160"/>
      <c r="D6" s="160"/>
      <c r="E6" s="160"/>
      <c r="F6" s="160"/>
      <c r="G6" s="160"/>
      <c r="H6" s="160"/>
      <c r="I6" s="160"/>
      <c r="J6" s="160"/>
      <c r="K6" s="160"/>
      <c r="L6" s="160"/>
      <c r="M6" s="160"/>
      <c r="N6" s="160"/>
      <c r="O6" s="160"/>
      <c r="P6" s="160"/>
      <c r="Q6" s="160"/>
      <c r="R6" s="160"/>
      <c r="S6" s="160"/>
      <c r="T6" s="10"/>
    </row>
    <row r="7" spans="2:20" ht="26.25" x14ac:dyDescent="0.4">
      <c r="B7" s="161" t="s">
        <v>21</v>
      </c>
      <c r="C7" s="161"/>
      <c r="D7" s="161"/>
      <c r="E7" s="161"/>
      <c r="F7" s="161"/>
      <c r="G7" s="161"/>
      <c r="H7" s="161"/>
      <c r="I7" s="161"/>
      <c r="J7" s="161"/>
      <c r="K7" s="161"/>
      <c r="L7" s="161"/>
      <c r="M7" s="161"/>
      <c r="N7" s="161"/>
      <c r="O7" s="161"/>
      <c r="P7" s="161"/>
      <c r="Q7" s="161"/>
      <c r="R7" s="161"/>
      <c r="S7" s="161"/>
      <c r="T7" s="10"/>
    </row>
    <row r="8" spans="2:20" ht="23.25" x14ac:dyDescent="0.35">
      <c r="B8" s="142" t="s">
        <v>35</v>
      </c>
      <c r="C8" s="142"/>
      <c r="D8" s="142"/>
      <c r="E8" s="142"/>
      <c r="F8" s="142"/>
      <c r="G8" s="142"/>
      <c r="H8" s="142"/>
      <c r="I8" s="142"/>
      <c r="J8" s="142"/>
      <c r="K8" s="142"/>
      <c r="L8" s="142"/>
      <c r="M8" s="142"/>
      <c r="N8" s="142"/>
      <c r="O8" s="142"/>
      <c r="P8" s="142"/>
      <c r="Q8" s="142"/>
      <c r="R8" s="142"/>
      <c r="S8" s="142"/>
      <c r="T8" s="10"/>
    </row>
    <row r="10" spans="2:20" ht="21" customHeight="1" x14ac:dyDescent="0.3">
      <c r="B10" s="135"/>
      <c r="C10" s="135"/>
      <c r="D10" s="135"/>
    </row>
    <row r="11" spans="2:20" ht="19.5" customHeight="1" thickBot="1" x14ac:dyDescent="0.35">
      <c r="B11" s="156" t="s">
        <v>66</v>
      </c>
      <c r="C11" s="156"/>
      <c r="D11" s="156"/>
      <c r="E11" s="40"/>
      <c r="F11" s="37"/>
      <c r="G11" s="56"/>
      <c r="H11" s="40"/>
      <c r="I11" s="37"/>
      <c r="J11" s="56"/>
      <c r="K11" s="40"/>
      <c r="L11" s="37"/>
      <c r="M11" s="56"/>
      <c r="N11" s="40"/>
      <c r="O11" s="37"/>
      <c r="P11" s="56"/>
      <c r="Q11" s="40"/>
      <c r="R11" s="37"/>
      <c r="S11" s="56"/>
      <c r="T11" s="10"/>
    </row>
    <row r="12" spans="2:20" ht="21" x14ac:dyDescent="0.35">
      <c r="B12" s="156"/>
      <c r="C12" s="156"/>
      <c r="D12" s="156"/>
      <c r="E12" s="41"/>
      <c r="F12" s="157" t="s">
        <v>40</v>
      </c>
      <c r="G12" s="158"/>
      <c r="H12" s="47"/>
      <c r="I12" s="157" t="s">
        <v>9</v>
      </c>
      <c r="J12" s="158"/>
      <c r="K12" s="47"/>
      <c r="L12" s="157" t="s">
        <v>10</v>
      </c>
      <c r="M12" s="158"/>
      <c r="N12" s="47"/>
      <c r="O12" s="157" t="s">
        <v>11</v>
      </c>
      <c r="P12" s="158"/>
      <c r="Q12" s="47"/>
      <c r="R12" s="157" t="s">
        <v>12</v>
      </c>
      <c r="S12" s="158"/>
      <c r="T12" s="10"/>
    </row>
    <row r="13" spans="2:20" s="17" customFormat="1" ht="63.75" x14ac:dyDescent="0.3">
      <c r="B13" s="58" t="s">
        <v>42</v>
      </c>
      <c r="C13" s="59" t="s">
        <v>13</v>
      </c>
      <c r="D13" s="60" t="s">
        <v>43</v>
      </c>
      <c r="E13" s="42"/>
      <c r="F13" s="61" t="s">
        <v>0</v>
      </c>
      <c r="G13" s="62" t="s">
        <v>44</v>
      </c>
      <c r="H13" s="54"/>
      <c r="I13" s="63" t="s">
        <v>0</v>
      </c>
      <c r="J13" s="62" t="s">
        <v>44</v>
      </c>
      <c r="K13" s="54"/>
      <c r="L13" s="63" t="s">
        <v>0</v>
      </c>
      <c r="M13" s="62" t="s">
        <v>44</v>
      </c>
      <c r="N13" s="54"/>
      <c r="O13" s="63" t="s">
        <v>0</v>
      </c>
      <c r="P13" s="62" t="s">
        <v>44</v>
      </c>
      <c r="Q13" s="54"/>
      <c r="R13" s="63" t="s">
        <v>0</v>
      </c>
      <c r="S13" s="62" t="s">
        <v>44</v>
      </c>
      <c r="T13" s="16"/>
    </row>
    <row r="14" spans="2:20" s="5" customFormat="1" ht="31.5" customHeight="1" x14ac:dyDescent="0.25">
      <c r="B14" s="25" t="s">
        <v>2</v>
      </c>
      <c r="C14" s="24" t="s">
        <v>1</v>
      </c>
      <c r="D14" s="64">
        <v>1</v>
      </c>
      <c r="E14" s="4"/>
      <c r="F14" s="53" t="str">
        <f>"00"&amp;TEXT(ROWS(B$2:B2),"00")&amp;"DC"</f>
        <v>0001DC</v>
      </c>
      <c r="G14" s="50"/>
      <c r="H14" s="76"/>
      <c r="I14" s="53" t="str">
        <f>"10"&amp;TEXT(ROWS(E$2:E2),"00")&amp;"DC"</f>
        <v>1001DC</v>
      </c>
      <c r="J14" s="50"/>
      <c r="K14" s="76"/>
      <c r="L14" s="53" t="str">
        <f>"20"&amp;TEXT(ROWS(H$2:H2),"00")&amp;"DC"</f>
        <v>2001DC</v>
      </c>
      <c r="M14" s="50"/>
      <c r="N14" s="76"/>
      <c r="O14" s="53" t="str">
        <f>"30"&amp;TEXT(ROWS(K$2:K2),"00")&amp;"DC"</f>
        <v>3001DC</v>
      </c>
      <c r="P14" s="50"/>
      <c r="Q14" s="76"/>
      <c r="R14" s="53" t="str">
        <f>"40"&amp;TEXT(ROWS(N$2:N2),"00")&amp;"DC"</f>
        <v>4001DC</v>
      </c>
      <c r="S14" s="50"/>
    </row>
    <row r="15" spans="2:20" s="5" customFormat="1" ht="31.5" customHeight="1" x14ac:dyDescent="0.25">
      <c r="B15" s="25" t="s">
        <v>3</v>
      </c>
      <c r="C15" s="24" t="s">
        <v>1</v>
      </c>
      <c r="D15" s="64">
        <v>1</v>
      </c>
      <c r="E15" s="4"/>
      <c r="F15" s="53" t="str">
        <f>"00"&amp;TEXT(ROWS(B$2:B3),"00")&amp;"DC"</f>
        <v>0002DC</v>
      </c>
      <c r="G15" s="50"/>
      <c r="H15" s="76"/>
      <c r="I15" s="53" t="str">
        <f>"10"&amp;TEXT(ROWS(E$2:E3),"00")&amp;"DC"</f>
        <v>1002DC</v>
      </c>
      <c r="J15" s="50"/>
      <c r="K15" s="76"/>
      <c r="L15" s="53" t="str">
        <f>"20"&amp;TEXT(ROWS(H$2:H3),"00")&amp;"DC"</f>
        <v>2002DC</v>
      </c>
      <c r="M15" s="50"/>
      <c r="N15" s="76"/>
      <c r="O15" s="53" t="str">
        <f>"30"&amp;TEXT(ROWS(K$2:K3),"00")&amp;"DC"</f>
        <v>3002DC</v>
      </c>
      <c r="P15" s="50"/>
      <c r="Q15" s="76"/>
      <c r="R15" s="53" t="str">
        <f>"40"&amp;TEXT(ROWS(N$2:N3),"00")&amp;"DC"</f>
        <v>4002DC</v>
      </c>
      <c r="S15" s="50"/>
    </row>
    <row r="16" spans="2:20" s="5" customFormat="1" ht="31.5" customHeight="1" x14ac:dyDescent="0.25">
      <c r="B16" s="25" t="s">
        <v>4</v>
      </c>
      <c r="C16" s="24" t="s">
        <v>1</v>
      </c>
      <c r="D16" s="64">
        <v>1</v>
      </c>
      <c r="E16" s="4"/>
      <c r="F16" s="53" t="str">
        <f>"00"&amp;TEXT(ROWS(B$2:B4),"00")&amp;"DC"</f>
        <v>0003DC</v>
      </c>
      <c r="G16" s="50"/>
      <c r="H16" s="76"/>
      <c r="I16" s="53" t="str">
        <f>"10"&amp;TEXT(ROWS(E$2:E4),"00")&amp;"DC"</f>
        <v>1003DC</v>
      </c>
      <c r="J16" s="50"/>
      <c r="K16" s="76"/>
      <c r="L16" s="53" t="str">
        <f>"20"&amp;TEXT(ROWS(H$2:H4),"00")&amp;"DC"</f>
        <v>2003DC</v>
      </c>
      <c r="M16" s="50"/>
      <c r="N16" s="76"/>
      <c r="O16" s="53" t="str">
        <f>"30"&amp;TEXT(ROWS(K$2:K4),"00")&amp;"DC"</f>
        <v>3003DC</v>
      </c>
      <c r="P16" s="50"/>
      <c r="Q16" s="76"/>
      <c r="R16" s="53" t="str">
        <f>"40"&amp;TEXT(ROWS(N$2:N4),"00")&amp;"DC"</f>
        <v>4003DC</v>
      </c>
      <c r="S16" s="50"/>
    </row>
    <row r="17" spans="2:19" s="5" customFormat="1" ht="31.5" customHeight="1" x14ac:dyDescent="0.25">
      <c r="B17" s="25" t="s">
        <v>5</v>
      </c>
      <c r="C17" s="24" t="s">
        <v>1</v>
      </c>
      <c r="D17" s="64">
        <v>1</v>
      </c>
      <c r="E17" s="4"/>
      <c r="F17" s="53" t="str">
        <f>"00"&amp;TEXT(ROWS(B$2:B5),"00")&amp;"DC"</f>
        <v>0004DC</v>
      </c>
      <c r="G17" s="50"/>
      <c r="H17" s="76"/>
      <c r="I17" s="53" t="str">
        <f>"10"&amp;TEXT(ROWS(E$2:E5),"00")&amp;"DC"</f>
        <v>1004DC</v>
      </c>
      <c r="J17" s="50"/>
      <c r="K17" s="76"/>
      <c r="L17" s="53" t="str">
        <f>"20"&amp;TEXT(ROWS(H$2:H5),"00")&amp;"DC"</f>
        <v>2004DC</v>
      </c>
      <c r="M17" s="50"/>
      <c r="N17" s="76"/>
      <c r="O17" s="53" t="str">
        <f>"30"&amp;TEXT(ROWS(K$2:K5),"00")&amp;"DC"</f>
        <v>3004DC</v>
      </c>
      <c r="P17" s="50"/>
      <c r="Q17" s="76"/>
      <c r="R17" s="53" t="str">
        <f>"40"&amp;TEXT(ROWS(N$2:N5),"00")&amp;"DC"</f>
        <v>4004DC</v>
      </c>
      <c r="S17" s="50"/>
    </row>
    <row r="18" spans="2:19" s="5" customFormat="1" ht="31.5" customHeight="1" x14ac:dyDescent="0.25">
      <c r="B18" s="25" t="s">
        <v>2</v>
      </c>
      <c r="C18" s="24" t="s">
        <v>6</v>
      </c>
      <c r="D18" s="64">
        <v>1</v>
      </c>
      <c r="E18" s="4"/>
      <c r="F18" s="53" t="str">
        <f>"00"&amp;TEXT(ROWS(B$2:B6),"00")&amp;"DC"</f>
        <v>0005DC</v>
      </c>
      <c r="G18" s="50"/>
      <c r="H18" s="76"/>
      <c r="I18" s="53" t="str">
        <f>"10"&amp;TEXT(ROWS(E$2:E6),"00")&amp;"DC"</f>
        <v>1005DC</v>
      </c>
      <c r="J18" s="50"/>
      <c r="K18" s="76"/>
      <c r="L18" s="53" t="str">
        <f>"20"&amp;TEXT(ROWS(H$2:H6),"00")&amp;"DC"</f>
        <v>2005DC</v>
      </c>
      <c r="M18" s="50"/>
      <c r="N18" s="76"/>
      <c r="O18" s="53" t="str">
        <f>"30"&amp;TEXT(ROWS(K$2:K6),"00")&amp;"DC"</f>
        <v>3005DC</v>
      </c>
      <c r="P18" s="50"/>
      <c r="Q18" s="76"/>
      <c r="R18" s="53" t="str">
        <f>"40"&amp;TEXT(ROWS(N$2:N6),"00")&amp;"DC"</f>
        <v>4005DC</v>
      </c>
      <c r="S18" s="50"/>
    </row>
    <row r="19" spans="2:19" s="5" customFormat="1" ht="31.5" customHeight="1" x14ac:dyDescent="0.25">
      <c r="B19" s="25" t="s">
        <v>3</v>
      </c>
      <c r="C19" s="24" t="s">
        <v>6</v>
      </c>
      <c r="D19" s="64">
        <v>1</v>
      </c>
      <c r="E19" s="4"/>
      <c r="F19" s="53" t="str">
        <f>"00"&amp;TEXT(ROWS(B$2:B7),"00")&amp;"DC"</f>
        <v>0006DC</v>
      </c>
      <c r="G19" s="50"/>
      <c r="H19" s="76"/>
      <c r="I19" s="53" t="str">
        <f>"10"&amp;TEXT(ROWS(E$2:E7),"00")&amp;"DC"</f>
        <v>1006DC</v>
      </c>
      <c r="J19" s="50"/>
      <c r="K19" s="76"/>
      <c r="L19" s="53" t="str">
        <f>"20"&amp;TEXT(ROWS(H$2:H7),"00")&amp;"DC"</f>
        <v>2006DC</v>
      </c>
      <c r="M19" s="50"/>
      <c r="N19" s="76"/>
      <c r="O19" s="53" t="str">
        <f>"30"&amp;TEXT(ROWS(K$2:K7),"00")&amp;"DC"</f>
        <v>3006DC</v>
      </c>
      <c r="P19" s="50"/>
      <c r="Q19" s="76"/>
      <c r="R19" s="53" t="str">
        <f>"40"&amp;TEXT(ROWS(N$2:N7),"00")&amp;"DC"</f>
        <v>4006DC</v>
      </c>
      <c r="S19" s="50"/>
    </row>
    <row r="20" spans="2:19" s="5" customFormat="1" ht="31.5" customHeight="1" x14ac:dyDescent="0.25">
      <c r="B20" s="25" t="s">
        <v>4</v>
      </c>
      <c r="C20" s="24" t="s">
        <v>6</v>
      </c>
      <c r="D20" s="64">
        <v>1</v>
      </c>
      <c r="E20" s="4"/>
      <c r="F20" s="53" t="str">
        <f>"00"&amp;TEXT(ROWS(B$2:B8),"00")&amp;"DC"</f>
        <v>0007DC</v>
      </c>
      <c r="G20" s="50"/>
      <c r="H20" s="76"/>
      <c r="I20" s="53" t="str">
        <f>"10"&amp;TEXT(ROWS(E$2:E8),"00")&amp;"DC"</f>
        <v>1007DC</v>
      </c>
      <c r="J20" s="50"/>
      <c r="K20" s="76"/>
      <c r="L20" s="53" t="str">
        <f>"20"&amp;TEXT(ROWS(H$2:H8),"00")&amp;"DC"</f>
        <v>2007DC</v>
      </c>
      <c r="M20" s="50"/>
      <c r="N20" s="76"/>
      <c r="O20" s="53" t="str">
        <f>"30"&amp;TEXT(ROWS(K$2:K8),"00")&amp;"DC"</f>
        <v>3007DC</v>
      </c>
      <c r="P20" s="50"/>
      <c r="Q20" s="76"/>
      <c r="R20" s="53" t="str">
        <f>"40"&amp;TEXT(ROWS(N$2:N8),"00")&amp;"DC"</f>
        <v>4007DC</v>
      </c>
      <c r="S20" s="50"/>
    </row>
    <row r="21" spans="2:19" s="5" customFormat="1" ht="31.5" customHeight="1" x14ac:dyDescent="0.25">
      <c r="B21" s="25" t="s">
        <v>5</v>
      </c>
      <c r="C21" s="24" t="s">
        <v>6</v>
      </c>
      <c r="D21" s="64">
        <v>1</v>
      </c>
      <c r="E21" s="4"/>
      <c r="F21" s="53" t="str">
        <f>"00"&amp;TEXT(ROWS(B$2:B9),"00")&amp;"DC"</f>
        <v>0008DC</v>
      </c>
      <c r="G21" s="50"/>
      <c r="H21" s="76"/>
      <c r="I21" s="53" t="str">
        <f>"10"&amp;TEXT(ROWS(E$2:E9),"00")&amp;"DC"</f>
        <v>1008DC</v>
      </c>
      <c r="J21" s="50"/>
      <c r="K21" s="76"/>
      <c r="L21" s="53" t="str">
        <f>"20"&amp;TEXT(ROWS(H$2:H9),"00")&amp;"DC"</f>
        <v>2008DC</v>
      </c>
      <c r="M21" s="50"/>
      <c r="N21" s="76"/>
      <c r="O21" s="53" t="str">
        <f>"30"&amp;TEXT(ROWS(K$2:K9),"00")&amp;"DC"</f>
        <v>3008DC</v>
      </c>
      <c r="P21" s="50"/>
      <c r="Q21" s="76"/>
      <c r="R21" s="53" t="str">
        <f>"40"&amp;TEXT(ROWS(N$2:N9),"00")&amp;"DC"</f>
        <v>4008DC</v>
      </c>
      <c r="S21" s="50"/>
    </row>
    <row r="22" spans="2:19" s="5" customFormat="1" ht="31.5" customHeight="1" x14ac:dyDescent="0.25">
      <c r="B22" s="25" t="s">
        <v>2</v>
      </c>
      <c r="C22" s="24" t="s">
        <v>7</v>
      </c>
      <c r="D22" s="64">
        <v>1</v>
      </c>
      <c r="E22" s="4"/>
      <c r="F22" s="53" t="str">
        <f>"00"&amp;TEXT(ROWS(B$2:B10),"00")&amp;"DC"</f>
        <v>0009DC</v>
      </c>
      <c r="G22" s="50"/>
      <c r="H22" s="76"/>
      <c r="I22" s="53" t="str">
        <f>"10"&amp;TEXT(ROWS(E$2:E10),"00")&amp;"DC"</f>
        <v>1009DC</v>
      </c>
      <c r="J22" s="50"/>
      <c r="K22" s="76"/>
      <c r="L22" s="53" t="str">
        <f>"20"&amp;TEXT(ROWS(H$2:H10),"00")&amp;"DC"</f>
        <v>2009DC</v>
      </c>
      <c r="M22" s="50"/>
      <c r="N22" s="76"/>
      <c r="O22" s="53" t="str">
        <f>"30"&amp;TEXT(ROWS(K$2:K10),"00")&amp;"DC"</f>
        <v>3009DC</v>
      </c>
      <c r="P22" s="50"/>
      <c r="Q22" s="76"/>
      <c r="R22" s="53" t="str">
        <f>"40"&amp;TEXT(ROWS(N$2:N10),"00")&amp;"DC"</f>
        <v>4009DC</v>
      </c>
      <c r="S22" s="50"/>
    </row>
    <row r="23" spans="2:19" s="5" customFormat="1" ht="31.5" customHeight="1" x14ac:dyDescent="0.25">
      <c r="B23" s="25" t="s">
        <v>3</v>
      </c>
      <c r="C23" s="24" t="s">
        <v>7</v>
      </c>
      <c r="D23" s="64">
        <v>1</v>
      </c>
      <c r="E23" s="4"/>
      <c r="F23" s="53" t="str">
        <f>"00"&amp;TEXT(ROWS(B$2:B11),"00")&amp;"DC"</f>
        <v>0010DC</v>
      </c>
      <c r="G23" s="50"/>
      <c r="H23" s="76"/>
      <c r="I23" s="53" t="str">
        <f>"10"&amp;TEXT(ROWS(E$2:E11),"00")&amp;"DC"</f>
        <v>1010DC</v>
      </c>
      <c r="J23" s="50"/>
      <c r="K23" s="76"/>
      <c r="L23" s="53" t="str">
        <f>"20"&amp;TEXT(ROWS(H$2:H11),"00")&amp;"DC"</f>
        <v>2010DC</v>
      </c>
      <c r="M23" s="50"/>
      <c r="N23" s="76"/>
      <c r="O23" s="53" t="str">
        <f>"30"&amp;TEXT(ROWS(K$2:K11),"00")&amp;"DC"</f>
        <v>3010DC</v>
      </c>
      <c r="P23" s="50"/>
      <c r="Q23" s="76"/>
      <c r="R23" s="53" t="str">
        <f>"40"&amp;TEXT(ROWS(N$2:N11),"00")&amp;"DC"</f>
        <v>4010DC</v>
      </c>
      <c r="S23" s="50"/>
    </row>
    <row r="24" spans="2:19" s="5" customFormat="1" ht="31.5" customHeight="1" x14ac:dyDescent="0.25">
      <c r="B24" s="25" t="s">
        <v>4</v>
      </c>
      <c r="C24" s="24" t="s">
        <v>7</v>
      </c>
      <c r="D24" s="64">
        <v>1</v>
      </c>
      <c r="E24" s="4"/>
      <c r="F24" s="53" t="str">
        <f>"00"&amp;TEXT(ROWS(B$2:B12),"00")&amp;"DC"</f>
        <v>0011DC</v>
      </c>
      <c r="G24" s="50"/>
      <c r="H24" s="76"/>
      <c r="I24" s="53" t="str">
        <f>"10"&amp;TEXT(ROWS(E$2:E12),"00")&amp;"DC"</f>
        <v>1011DC</v>
      </c>
      <c r="J24" s="50"/>
      <c r="K24" s="76"/>
      <c r="L24" s="53" t="str">
        <f>"20"&amp;TEXT(ROWS(H$2:H12),"00")&amp;"DC"</f>
        <v>2011DC</v>
      </c>
      <c r="M24" s="50"/>
      <c r="N24" s="76"/>
      <c r="O24" s="53" t="str">
        <f>"30"&amp;TEXT(ROWS(K$2:K12),"00")&amp;"DC"</f>
        <v>3011DC</v>
      </c>
      <c r="P24" s="50"/>
      <c r="Q24" s="76"/>
      <c r="R24" s="53" t="str">
        <f>"40"&amp;TEXT(ROWS(N$2:N12),"00")&amp;"DC"</f>
        <v>4011DC</v>
      </c>
      <c r="S24" s="50"/>
    </row>
    <row r="25" spans="2:19" s="5" customFormat="1" ht="31.5" customHeight="1" x14ac:dyDescent="0.25">
      <c r="B25" s="25" t="s">
        <v>5</v>
      </c>
      <c r="C25" s="24" t="s">
        <v>7</v>
      </c>
      <c r="D25" s="64">
        <v>1</v>
      </c>
      <c r="E25" s="4"/>
      <c r="F25" s="53" t="str">
        <f>"00"&amp;TEXT(ROWS(B$2:B13),"00")&amp;"DC"</f>
        <v>0012DC</v>
      </c>
      <c r="G25" s="50"/>
      <c r="H25" s="76"/>
      <c r="I25" s="53" t="str">
        <f>"10"&amp;TEXT(ROWS(E$2:E13),"00")&amp;"DC"</f>
        <v>1012DC</v>
      </c>
      <c r="J25" s="50"/>
      <c r="K25" s="76"/>
      <c r="L25" s="53" t="str">
        <f>"20"&amp;TEXT(ROWS(H$2:H13),"00")&amp;"DC"</f>
        <v>2012DC</v>
      </c>
      <c r="M25" s="50"/>
      <c r="N25" s="76"/>
      <c r="O25" s="53" t="str">
        <f>"30"&amp;TEXT(ROWS(K$2:K13),"00")&amp;"DC"</f>
        <v>3012DC</v>
      </c>
      <c r="P25" s="50"/>
      <c r="Q25" s="76"/>
      <c r="R25" s="53" t="str">
        <f>"40"&amp;TEXT(ROWS(N$2:N13),"00")&amp;"DC"</f>
        <v>4012DC</v>
      </c>
      <c r="S25" s="50"/>
    </row>
    <row r="26" spans="2:19" s="5" customFormat="1" ht="31.5" customHeight="1" x14ac:dyDescent="0.25">
      <c r="B26" s="25" t="s">
        <v>2</v>
      </c>
      <c r="C26" s="24" t="s">
        <v>8</v>
      </c>
      <c r="D26" s="64">
        <v>1</v>
      </c>
      <c r="E26" s="4"/>
      <c r="F26" s="53" t="str">
        <f>"00"&amp;TEXT(ROWS(B$2:B14),"00")&amp;"DC"</f>
        <v>0013DC</v>
      </c>
      <c r="G26" s="50"/>
      <c r="H26" s="76"/>
      <c r="I26" s="53" t="str">
        <f>"10"&amp;TEXT(ROWS(E$2:E14),"00")&amp;"DC"</f>
        <v>1013DC</v>
      </c>
      <c r="J26" s="50"/>
      <c r="K26" s="76"/>
      <c r="L26" s="53" t="str">
        <f>"20"&amp;TEXT(ROWS(H$2:H14),"00")&amp;"DC"</f>
        <v>2013DC</v>
      </c>
      <c r="M26" s="50"/>
      <c r="N26" s="76"/>
      <c r="O26" s="53" t="str">
        <f>"30"&amp;TEXT(ROWS(K$2:K14),"00")&amp;"DC"</f>
        <v>3013DC</v>
      </c>
      <c r="P26" s="50"/>
      <c r="Q26" s="76"/>
      <c r="R26" s="53" t="str">
        <f>"40"&amp;TEXT(ROWS(N$2:N14),"00")&amp;"DC"</f>
        <v>4013DC</v>
      </c>
      <c r="S26" s="50"/>
    </row>
    <row r="27" spans="2:19" s="5" customFormat="1" ht="31.5" customHeight="1" x14ac:dyDescent="0.25">
      <c r="B27" s="25" t="s">
        <v>3</v>
      </c>
      <c r="C27" s="24" t="s">
        <v>8</v>
      </c>
      <c r="D27" s="64">
        <v>1</v>
      </c>
      <c r="E27" s="4"/>
      <c r="F27" s="53" t="str">
        <f>"00"&amp;TEXT(ROWS(B$2:B15),"00")&amp;"DC"</f>
        <v>0014DC</v>
      </c>
      <c r="G27" s="50"/>
      <c r="H27" s="76"/>
      <c r="I27" s="53" t="str">
        <f>"10"&amp;TEXT(ROWS(E$2:E15),"00")&amp;"DC"</f>
        <v>1014DC</v>
      </c>
      <c r="J27" s="50"/>
      <c r="K27" s="76"/>
      <c r="L27" s="53" t="str">
        <f>"20"&amp;TEXT(ROWS(H$2:H15),"00")&amp;"DC"</f>
        <v>2014DC</v>
      </c>
      <c r="M27" s="50"/>
      <c r="N27" s="76"/>
      <c r="O27" s="53" t="str">
        <f>"30"&amp;TEXT(ROWS(K$2:K15),"00")&amp;"DC"</f>
        <v>3014DC</v>
      </c>
      <c r="P27" s="50"/>
      <c r="Q27" s="76"/>
      <c r="R27" s="53" t="str">
        <f>"40"&amp;TEXT(ROWS(N$2:N15),"00")&amp;"DC"</f>
        <v>4014DC</v>
      </c>
      <c r="S27" s="50"/>
    </row>
    <row r="28" spans="2:19" s="5" customFormat="1" ht="31.5" customHeight="1" x14ac:dyDescent="0.25">
      <c r="B28" s="25" t="s">
        <v>4</v>
      </c>
      <c r="C28" s="24" t="s">
        <v>8</v>
      </c>
      <c r="D28" s="64">
        <v>1</v>
      </c>
      <c r="E28" s="4"/>
      <c r="F28" s="53" t="str">
        <f>"00"&amp;TEXT(ROWS(B$2:B16),"00")&amp;"DC"</f>
        <v>0015DC</v>
      </c>
      <c r="G28" s="50"/>
      <c r="H28" s="76"/>
      <c r="I28" s="53" t="str">
        <f>"10"&amp;TEXT(ROWS(E$2:E16),"00")&amp;"DC"</f>
        <v>1015DC</v>
      </c>
      <c r="J28" s="50"/>
      <c r="K28" s="76"/>
      <c r="L28" s="53" t="str">
        <f>"20"&amp;TEXT(ROWS(H$2:H16),"00")&amp;"DC"</f>
        <v>2015DC</v>
      </c>
      <c r="M28" s="50"/>
      <c r="N28" s="76"/>
      <c r="O28" s="53" t="str">
        <f>"30"&amp;TEXT(ROWS(K$2:K16),"00")&amp;"DC"</f>
        <v>3015DC</v>
      </c>
      <c r="P28" s="50"/>
      <c r="Q28" s="76"/>
      <c r="R28" s="53" t="str">
        <f>"40"&amp;TEXT(ROWS(N$2:N16),"00")&amp;"DC"</f>
        <v>4015DC</v>
      </c>
      <c r="S28" s="50"/>
    </row>
    <row r="29" spans="2:19" s="5" customFormat="1" ht="31.5" customHeight="1" thickBot="1" x14ac:dyDescent="0.3">
      <c r="B29" s="25" t="s">
        <v>5</v>
      </c>
      <c r="C29" s="24" t="s">
        <v>8</v>
      </c>
      <c r="D29" s="64">
        <v>1</v>
      </c>
      <c r="E29" s="4"/>
      <c r="F29" s="98" t="str">
        <f>"00"&amp;TEXT(ROWS(B$2:B17),"00")&amp;"DC"</f>
        <v>0016DC</v>
      </c>
      <c r="G29" s="96"/>
      <c r="H29" s="76"/>
      <c r="I29" s="98" t="str">
        <f>"10"&amp;TEXT(ROWS(E$2:E17),"00")&amp;"DC"</f>
        <v>1016DC</v>
      </c>
      <c r="J29" s="96"/>
      <c r="K29" s="76"/>
      <c r="L29" s="98" t="str">
        <f>"20"&amp;TEXT(ROWS(H$2:H17),"00")&amp;"DC"</f>
        <v>2016DC</v>
      </c>
      <c r="M29" s="96"/>
      <c r="N29" s="76"/>
      <c r="O29" s="98" t="str">
        <f>"30"&amp;TEXT(ROWS(K$2:K17),"00")&amp;"DC"</f>
        <v>3016DC</v>
      </c>
      <c r="P29" s="96"/>
      <c r="Q29" s="76"/>
      <c r="R29" s="98" t="str">
        <f>"40"&amp;TEXT(ROWS(N$2:N17),"00")&amp;"DC"</f>
        <v>4016DC</v>
      </c>
      <c r="S29" s="96"/>
    </row>
    <row r="30" spans="2:19" s="5" customFormat="1" ht="16.5" thickBot="1" x14ac:dyDescent="0.3">
      <c r="B30" s="163" t="s">
        <v>54</v>
      </c>
      <c r="C30" s="164"/>
      <c r="D30" s="165"/>
      <c r="E30" s="4"/>
      <c r="F30" s="92"/>
      <c r="G30" s="93">
        <f>SUM(G14:G29)</f>
        <v>0</v>
      </c>
      <c r="H30" s="48"/>
      <c r="I30" s="92"/>
      <c r="J30" s="93">
        <f>SUM(J14:J29)</f>
        <v>0</v>
      </c>
      <c r="K30" s="48"/>
      <c r="L30" s="92"/>
      <c r="M30" s="93">
        <f>SUM(M14:M29)</f>
        <v>0</v>
      </c>
      <c r="N30" s="48"/>
      <c r="O30" s="92"/>
      <c r="P30" s="93">
        <f>SUM(P14:P29)</f>
        <v>0</v>
      </c>
      <c r="Q30" s="48"/>
      <c r="R30" s="92"/>
      <c r="S30" s="93">
        <f>SUM(S14:S29)</f>
        <v>0</v>
      </c>
    </row>
    <row r="32" spans="2:19" ht="19.5" thickBot="1" x14ac:dyDescent="0.35">
      <c r="R32" s="166">
        <f>SUM(G30,J30,M30,P30,S30)</f>
        <v>0</v>
      </c>
      <c r="S32" s="167"/>
    </row>
    <row r="33" ht="19.5" thickTop="1" x14ac:dyDescent="0.3"/>
  </sheetData>
  <sheetProtection algorithmName="SHA-512" hashValue="zEZLaFXgM5KLrHsohwjZ6dyQD7ssmSr+4EAzQQk2o+dbvb+0DF/Ol/KhPFC8RjBE9UScx3lqCPl5EkHLEkpZEg==" saltValue="lRaFuJjveDUBSuyItvpG4A==" spinCount="100000" sheet="1" objects="1" scenarios="1" formatCells="0" formatColumns="0" formatRows="0" selectLockedCells="1"/>
  <mergeCells count="14">
    <mergeCell ref="P2:S2"/>
    <mergeCell ref="P3:S3"/>
    <mergeCell ref="R32:S32"/>
    <mergeCell ref="B30:D30"/>
    <mergeCell ref="B5:S5"/>
    <mergeCell ref="B6:S6"/>
    <mergeCell ref="B7:S7"/>
    <mergeCell ref="B8:S8"/>
    <mergeCell ref="F12:G12"/>
    <mergeCell ref="I12:J12"/>
    <mergeCell ref="L12:M12"/>
    <mergeCell ref="O12:P12"/>
    <mergeCell ref="R12:S12"/>
    <mergeCell ref="B11:D12"/>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T33"/>
  <sheetViews>
    <sheetView showGridLines="0" view="pageBreakPreview" topLeftCell="A8" zoomScaleNormal="100" zoomScaleSheetLayoutView="100" workbookViewId="0">
      <selection activeCell="S14" sqref="S14:S29"/>
    </sheetView>
  </sheetViews>
  <sheetFormatPr defaultColWidth="9.140625" defaultRowHeight="18.75" x14ac:dyDescent="0.3"/>
  <cols>
    <col min="1" max="1" width="3.28515625" style="6" customWidth="1"/>
    <col min="2" max="2" width="40.5703125" style="6" bestFit="1" customWidth="1"/>
    <col min="3" max="3" width="10.85546875" style="15" customWidth="1"/>
    <col min="4" max="4" width="11.42578125" style="15" bestFit="1" customWidth="1"/>
    <col min="5" max="5" width="3.140625" style="38" customWidth="1"/>
    <col min="6" max="6" width="10.5703125" style="9" customWidth="1"/>
    <col min="7" max="7" width="16.140625" style="9" customWidth="1"/>
    <col min="8" max="8" width="3.140625" style="9" customWidth="1"/>
    <col min="9" max="9" width="10.5703125" style="9" customWidth="1"/>
    <col min="10" max="10" width="15.5703125" style="9" customWidth="1"/>
    <col min="11" max="11" width="3.28515625" style="10" customWidth="1"/>
    <col min="12" max="12" width="10.5703125" style="6" customWidth="1"/>
    <col min="13" max="13" width="15.5703125" style="6" customWidth="1"/>
    <col min="14" max="14" width="3.140625" style="6" customWidth="1"/>
    <col min="15" max="15" width="10.5703125" style="6" customWidth="1"/>
    <col min="16" max="16" width="15.5703125" style="6" customWidth="1"/>
    <col min="17" max="17" width="3.140625" style="6" customWidth="1"/>
    <col min="18" max="18" width="10.5703125" style="6" customWidth="1"/>
    <col min="19" max="19" width="15.7109375" style="6" customWidth="1"/>
    <col min="20" max="20" width="3.140625" style="6" customWidth="1"/>
    <col min="21" max="16384" width="9.140625" style="6"/>
  </cols>
  <sheetData>
    <row r="1" spans="2:20" x14ac:dyDescent="0.3">
      <c r="F1" s="6"/>
      <c r="H1" s="46"/>
      <c r="K1" s="46"/>
      <c r="L1" s="9"/>
      <c r="M1" s="9"/>
      <c r="N1" s="46"/>
      <c r="O1" s="9"/>
      <c r="P1" s="9"/>
      <c r="Q1" s="46"/>
      <c r="R1" s="9"/>
      <c r="S1" s="9"/>
      <c r="T1" s="10"/>
    </row>
    <row r="2" spans="2:20" ht="21.75" thickBot="1" x14ac:dyDescent="0.4">
      <c r="F2" s="6"/>
      <c r="H2" s="46"/>
      <c r="K2" s="46"/>
      <c r="L2" s="9"/>
      <c r="M2" s="9"/>
      <c r="N2" s="46"/>
      <c r="O2" s="9"/>
      <c r="P2" s="154" t="str">
        <f>'BID SUMMARY'!L24</f>
        <v>COMPANY/ORGANIZATION NAME</v>
      </c>
      <c r="Q2" s="154"/>
      <c r="R2" s="154"/>
      <c r="S2" s="154"/>
      <c r="T2" s="10"/>
    </row>
    <row r="3" spans="2:20" ht="26.25" x14ac:dyDescent="0.4">
      <c r="B3" s="35"/>
      <c r="C3" s="35"/>
      <c r="D3" s="35"/>
      <c r="E3" s="39"/>
      <c r="F3" s="35"/>
      <c r="G3" s="55"/>
      <c r="H3" s="39"/>
      <c r="I3" s="35"/>
      <c r="J3" s="55"/>
      <c r="K3" s="39"/>
      <c r="L3" s="35"/>
      <c r="M3" s="55"/>
      <c r="N3" s="39"/>
      <c r="O3" s="35"/>
      <c r="P3" s="155" t="s">
        <v>41</v>
      </c>
      <c r="Q3" s="155"/>
      <c r="R3" s="155"/>
      <c r="S3" s="155"/>
      <c r="T3" s="10"/>
    </row>
    <row r="4" spans="2:20" ht="26.25" x14ac:dyDescent="0.4">
      <c r="B4" s="35"/>
      <c r="C4" s="35"/>
      <c r="D4" s="35"/>
      <c r="E4" s="39"/>
      <c r="F4" s="35"/>
      <c r="G4" s="55"/>
      <c r="H4" s="39"/>
      <c r="I4" s="35"/>
      <c r="J4" s="55"/>
      <c r="K4" s="39"/>
      <c r="L4" s="35"/>
      <c r="M4" s="55"/>
      <c r="N4" s="39"/>
      <c r="O4" s="35"/>
      <c r="P4" s="57"/>
      <c r="Q4" s="57"/>
      <c r="R4" s="57"/>
      <c r="S4" s="57"/>
      <c r="T4" s="10"/>
    </row>
    <row r="5" spans="2:20" ht="26.25" x14ac:dyDescent="0.4">
      <c r="B5" s="159" t="s">
        <v>22</v>
      </c>
      <c r="C5" s="159"/>
      <c r="D5" s="159"/>
      <c r="E5" s="159"/>
      <c r="F5" s="159"/>
      <c r="G5" s="159"/>
      <c r="H5" s="159"/>
      <c r="I5" s="159"/>
      <c r="J5" s="159"/>
      <c r="K5" s="159"/>
      <c r="L5" s="159"/>
      <c r="M5" s="159"/>
      <c r="N5" s="159"/>
      <c r="O5" s="159"/>
      <c r="P5" s="159"/>
      <c r="Q5" s="159"/>
      <c r="R5" s="159"/>
      <c r="S5" s="159"/>
      <c r="T5" s="10"/>
    </row>
    <row r="6" spans="2:20" ht="26.25" x14ac:dyDescent="0.4">
      <c r="B6" s="160" t="s">
        <v>64</v>
      </c>
      <c r="C6" s="160"/>
      <c r="D6" s="160"/>
      <c r="E6" s="160"/>
      <c r="F6" s="160"/>
      <c r="G6" s="160"/>
      <c r="H6" s="160"/>
      <c r="I6" s="160"/>
      <c r="J6" s="160"/>
      <c r="K6" s="160"/>
      <c r="L6" s="160"/>
      <c r="M6" s="160"/>
      <c r="N6" s="160"/>
      <c r="O6" s="160"/>
      <c r="P6" s="160"/>
      <c r="Q6" s="160"/>
      <c r="R6" s="160"/>
      <c r="S6" s="160"/>
      <c r="T6" s="10"/>
    </row>
    <row r="7" spans="2:20" ht="26.25" x14ac:dyDescent="0.4">
      <c r="B7" s="161" t="s">
        <v>21</v>
      </c>
      <c r="C7" s="161"/>
      <c r="D7" s="161"/>
      <c r="E7" s="161"/>
      <c r="F7" s="161"/>
      <c r="G7" s="161"/>
      <c r="H7" s="161"/>
      <c r="I7" s="161"/>
      <c r="J7" s="161"/>
      <c r="K7" s="161"/>
      <c r="L7" s="161"/>
      <c r="M7" s="161"/>
      <c r="N7" s="161"/>
      <c r="O7" s="161"/>
      <c r="P7" s="161"/>
      <c r="Q7" s="161"/>
      <c r="R7" s="161"/>
      <c r="S7" s="161"/>
      <c r="T7" s="10"/>
    </row>
    <row r="8" spans="2:20" ht="23.25" x14ac:dyDescent="0.35">
      <c r="B8" s="142" t="s">
        <v>35</v>
      </c>
      <c r="C8" s="142"/>
      <c r="D8" s="142"/>
      <c r="E8" s="142"/>
      <c r="F8" s="142"/>
      <c r="G8" s="142"/>
      <c r="H8" s="142"/>
      <c r="I8" s="142"/>
      <c r="J8" s="142"/>
      <c r="K8" s="142"/>
      <c r="L8" s="142"/>
      <c r="M8" s="142"/>
      <c r="N8" s="142"/>
      <c r="O8" s="142"/>
      <c r="P8" s="142"/>
      <c r="Q8" s="142"/>
      <c r="R8" s="142"/>
      <c r="S8" s="142"/>
      <c r="T8" s="10"/>
    </row>
    <row r="9" spans="2:20" x14ac:dyDescent="0.3">
      <c r="B9" s="133"/>
      <c r="C9" s="133"/>
      <c r="D9" s="133"/>
      <c r="E9" s="134"/>
      <c r="F9" s="133"/>
      <c r="G9" s="133"/>
      <c r="H9" s="133"/>
      <c r="I9" s="133"/>
      <c r="J9" s="133"/>
    </row>
    <row r="10" spans="2:20" x14ac:dyDescent="0.3">
      <c r="B10" s="133"/>
      <c r="C10" s="133"/>
      <c r="D10" s="133"/>
      <c r="E10" s="134"/>
      <c r="F10" s="133"/>
      <c r="G10" s="133"/>
      <c r="H10" s="133"/>
      <c r="I10" s="133"/>
      <c r="J10" s="133"/>
    </row>
    <row r="11" spans="2:20" ht="19.5" thickBot="1" x14ac:dyDescent="0.35">
      <c r="B11" s="156" t="s">
        <v>67</v>
      </c>
      <c r="C11" s="156"/>
      <c r="D11" s="156"/>
      <c r="E11" s="134"/>
      <c r="F11" s="133"/>
      <c r="G11" s="133"/>
      <c r="H11" s="133"/>
      <c r="I11" s="133"/>
      <c r="J11" s="133"/>
    </row>
    <row r="12" spans="2:20" ht="21.75" thickBot="1" x14ac:dyDescent="0.4">
      <c r="B12" s="156"/>
      <c r="C12" s="156"/>
      <c r="D12" s="156"/>
      <c r="E12" s="134"/>
      <c r="F12" s="157" t="s">
        <v>40</v>
      </c>
      <c r="G12" s="158"/>
      <c r="H12" s="47"/>
      <c r="I12" s="157" t="s">
        <v>9</v>
      </c>
      <c r="J12" s="158"/>
      <c r="K12" s="47"/>
      <c r="L12" s="157" t="s">
        <v>10</v>
      </c>
      <c r="M12" s="158"/>
      <c r="N12" s="47"/>
      <c r="O12" s="157" t="s">
        <v>11</v>
      </c>
      <c r="P12" s="158"/>
      <c r="Q12" s="47"/>
      <c r="R12" s="157" t="s">
        <v>12</v>
      </c>
      <c r="S12" s="158"/>
    </row>
    <row r="13" spans="2:20" s="17" customFormat="1" ht="63.75" x14ac:dyDescent="0.3">
      <c r="B13" s="65" t="s">
        <v>42</v>
      </c>
      <c r="C13" s="66" t="s">
        <v>13</v>
      </c>
      <c r="D13" s="67" t="s">
        <v>43</v>
      </c>
      <c r="E13" s="42"/>
      <c r="F13" s="63" t="s">
        <v>0</v>
      </c>
      <c r="G13" s="62" t="s">
        <v>44</v>
      </c>
      <c r="H13" s="54"/>
      <c r="I13" s="63" t="s">
        <v>0</v>
      </c>
      <c r="J13" s="62" t="s">
        <v>44</v>
      </c>
      <c r="K13" s="54"/>
      <c r="L13" s="63" t="s">
        <v>0</v>
      </c>
      <c r="M13" s="62" t="s">
        <v>44</v>
      </c>
      <c r="N13" s="54"/>
      <c r="O13" s="63" t="s">
        <v>0</v>
      </c>
      <c r="P13" s="62" t="s">
        <v>44</v>
      </c>
      <c r="Q13" s="54"/>
      <c r="R13" s="63" t="s">
        <v>0</v>
      </c>
      <c r="S13" s="62" t="s">
        <v>44</v>
      </c>
    </row>
    <row r="14" spans="2:20" s="5" customFormat="1" ht="31.5" customHeight="1" x14ac:dyDescent="0.25">
      <c r="B14" s="49" t="s">
        <v>2</v>
      </c>
      <c r="C14" s="24" t="s">
        <v>1</v>
      </c>
      <c r="D14" s="64">
        <v>1</v>
      </c>
      <c r="E14" s="43"/>
      <c r="F14" s="53" t="str">
        <f>"00"&amp;TEXT(ROWS(B$2:B2),"00")&amp;"ABC"</f>
        <v>0001ABC</v>
      </c>
      <c r="G14" s="50"/>
      <c r="H14" s="76"/>
      <c r="I14" s="53" t="str">
        <f>"10"&amp;TEXT(ROWS(E$2:E2),"00")&amp;"ABC"</f>
        <v>1001ABC</v>
      </c>
      <c r="J14" s="50"/>
      <c r="K14" s="76"/>
      <c r="L14" s="53" t="str">
        <f>"20"&amp;TEXT(ROWS(H$2:H2),"00")&amp;"ABC"</f>
        <v>2001ABC</v>
      </c>
      <c r="M14" s="50"/>
      <c r="N14" s="76"/>
      <c r="O14" s="53" t="str">
        <f>"30"&amp;TEXT(ROWS(K$2:K2),"00")&amp;"ABC"</f>
        <v>3001ABC</v>
      </c>
      <c r="P14" s="50"/>
      <c r="Q14" s="76"/>
      <c r="R14" s="53" t="str">
        <f>"40"&amp;TEXT(ROWS(N$2:N2),"00")&amp;"ABC"</f>
        <v>4001ABC</v>
      </c>
      <c r="S14" s="50"/>
    </row>
    <row r="15" spans="2:20" s="5" customFormat="1" ht="31.5" customHeight="1" x14ac:dyDescent="0.25">
      <c r="B15" s="49" t="s">
        <v>3</v>
      </c>
      <c r="C15" s="24" t="s">
        <v>1</v>
      </c>
      <c r="D15" s="64">
        <v>1</v>
      </c>
      <c r="E15" s="43"/>
      <c r="F15" s="53" t="str">
        <f>"00"&amp;TEXT(ROWS(B$2:B3),"00")&amp;"ABC"</f>
        <v>0002ABC</v>
      </c>
      <c r="G15" s="50"/>
      <c r="H15" s="76"/>
      <c r="I15" s="53" t="str">
        <f>"10"&amp;TEXT(ROWS(E$2:E3),"00")&amp;"ABC"</f>
        <v>1002ABC</v>
      </c>
      <c r="J15" s="50"/>
      <c r="K15" s="76"/>
      <c r="L15" s="53" t="str">
        <f>"20"&amp;TEXT(ROWS(H$2:H3),"00")&amp;"ABC"</f>
        <v>2002ABC</v>
      </c>
      <c r="M15" s="50"/>
      <c r="N15" s="76"/>
      <c r="O15" s="53" t="str">
        <f>"30"&amp;TEXT(ROWS(K$2:K3),"00")&amp;"ABC"</f>
        <v>3002ABC</v>
      </c>
      <c r="P15" s="50"/>
      <c r="Q15" s="76"/>
      <c r="R15" s="53" t="str">
        <f>"40"&amp;TEXT(ROWS(N$2:N3),"00")&amp;"ABC"</f>
        <v>4002ABC</v>
      </c>
      <c r="S15" s="50"/>
    </row>
    <row r="16" spans="2:20" s="5" customFormat="1" ht="31.5" customHeight="1" x14ac:dyDescent="0.25">
      <c r="B16" s="49" t="s">
        <v>4</v>
      </c>
      <c r="C16" s="24" t="s">
        <v>1</v>
      </c>
      <c r="D16" s="64">
        <v>1</v>
      </c>
      <c r="E16" s="43"/>
      <c r="F16" s="53" t="str">
        <f>"00"&amp;TEXT(ROWS(B$2:B4),"00")&amp;"ABC"</f>
        <v>0003ABC</v>
      </c>
      <c r="G16" s="50"/>
      <c r="H16" s="76"/>
      <c r="I16" s="53" t="str">
        <f>"10"&amp;TEXT(ROWS(E$2:E4),"00")&amp;"ABC"</f>
        <v>1003ABC</v>
      </c>
      <c r="J16" s="50"/>
      <c r="K16" s="76"/>
      <c r="L16" s="53" t="str">
        <f>"20"&amp;TEXT(ROWS(H$2:H4),"00")&amp;"ABC"</f>
        <v>2003ABC</v>
      </c>
      <c r="M16" s="50"/>
      <c r="N16" s="76"/>
      <c r="O16" s="53" t="str">
        <f>"30"&amp;TEXT(ROWS(K$2:K4),"00")&amp;"ABC"</f>
        <v>3003ABC</v>
      </c>
      <c r="P16" s="50"/>
      <c r="Q16" s="76"/>
      <c r="R16" s="53" t="str">
        <f>"40"&amp;TEXT(ROWS(N$2:N4),"00")&amp;"ABC"</f>
        <v>4003ABC</v>
      </c>
      <c r="S16" s="50"/>
    </row>
    <row r="17" spans="2:19" s="5" customFormat="1" ht="31.5" customHeight="1" x14ac:dyDescent="0.25">
      <c r="B17" s="49" t="s">
        <v>5</v>
      </c>
      <c r="C17" s="24" t="s">
        <v>1</v>
      </c>
      <c r="D17" s="64">
        <v>1</v>
      </c>
      <c r="E17" s="43"/>
      <c r="F17" s="53" t="str">
        <f>"00"&amp;TEXT(ROWS(B$2:B5),"00")&amp;"ABC"</f>
        <v>0004ABC</v>
      </c>
      <c r="G17" s="50"/>
      <c r="H17" s="76"/>
      <c r="I17" s="53" t="str">
        <f>"10"&amp;TEXT(ROWS(E$2:E5),"00")&amp;"ABC"</f>
        <v>1004ABC</v>
      </c>
      <c r="J17" s="50"/>
      <c r="K17" s="76"/>
      <c r="L17" s="53" t="str">
        <f>"20"&amp;TEXT(ROWS(H$2:H5),"00")&amp;"ABC"</f>
        <v>2004ABC</v>
      </c>
      <c r="M17" s="50"/>
      <c r="N17" s="76"/>
      <c r="O17" s="53" t="str">
        <f>"30"&amp;TEXT(ROWS(K$2:K5),"00")&amp;"ABC"</f>
        <v>3004ABC</v>
      </c>
      <c r="P17" s="50"/>
      <c r="Q17" s="76"/>
      <c r="R17" s="53" t="str">
        <f>"40"&amp;TEXT(ROWS(N$2:N5),"00")&amp;"ABC"</f>
        <v>4004ABC</v>
      </c>
      <c r="S17" s="50"/>
    </row>
    <row r="18" spans="2:19" s="5" customFormat="1" ht="31.5" customHeight="1" x14ac:dyDescent="0.25">
      <c r="B18" s="49" t="s">
        <v>2</v>
      </c>
      <c r="C18" s="24" t="s">
        <v>6</v>
      </c>
      <c r="D18" s="64">
        <v>1</v>
      </c>
      <c r="E18" s="43"/>
      <c r="F18" s="53" t="str">
        <f>"00"&amp;TEXT(ROWS(B$2:B6),"00")&amp;"ABC"</f>
        <v>0005ABC</v>
      </c>
      <c r="G18" s="50"/>
      <c r="H18" s="76"/>
      <c r="I18" s="53" t="str">
        <f>"10"&amp;TEXT(ROWS(E$2:E6),"00")&amp;"ABC"</f>
        <v>1005ABC</v>
      </c>
      <c r="J18" s="50"/>
      <c r="K18" s="76"/>
      <c r="L18" s="53" t="str">
        <f>"20"&amp;TEXT(ROWS(H$2:H6),"00")&amp;"ABC"</f>
        <v>2005ABC</v>
      </c>
      <c r="M18" s="50"/>
      <c r="N18" s="76"/>
      <c r="O18" s="53" t="str">
        <f>"30"&amp;TEXT(ROWS(K$2:K6),"00")&amp;"ABC"</f>
        <v>3005ABC</v>
      </c>
      <c r="P18" s="50"/>
      <c r="Q18" s="76"/>
      <c r="R18" s="53" t="str">
        <f>"40"&amp;TEXT(ROWS(N$2:N6),"00")&amp;"ABC"</f>
        <v>4005ABC</v>
      </c>
      <c r="S18" s="50"/>
    </row>
    <row r="19" spans="2:19" s="5" customFormat="1" ht="31.5" customHeight="1" x14ac:dyDescent="0.25">
      <c r="B19" s="49" t="s">
        <v>3</v>
      </c>
      <c r="C19" s="24" t="s">
        <v>6</v>
      </c>
      <c r="D19" s="64">
        <v>1</v>
      </c>
      <c r="E19" s="43"/>
      <c r="F19" s="53" t="str">
        <f>"00"&amp;TEXT(ROWS(B$2:B7),"00")&amp;"ABC"</f>
        <v>0006ABC</v>
      </c>
      <c r="G19" s="50"/>
      <c r="H19" s="76"/>
      <c r="I19" s="53" t="str">
        <f>"10"&amp;TEXT(ROWS(E$2:E7),"00")&amp;"ABC"</f>
        <v>1006ABC</v>
      </c>
      <c r="J19" s="50"/>
      <c r="K19" s="76"/>
      <c r="L19" s="53" t="str">
        <f>"20"&amp;TEXT(ROWS(H$2:H7),"00")&amp;"ABC"</f>
        <v>2006ABC</v>
      </c>
      <c r="M19" s="50"/>
      <c r="N19" s="76"/>
      <c r="O19" s="53" t="str">
        <f>"30"&amp;TEXT(ROWS(K$2:K7),"00")&amp;"ABC"</f>
        <v>3006ABC</v>
      </c>
      <c r="P19" s="50"/>
      <c r="Q19" s="76"/>
      <c r="R19" s="53" t="str">
        <f>"40"&amp;TEXT(ROWS(N$2:N7),"00")&amp;"ABC"</f>
        <v>4006ABC</v>
      </c>
      <c r="S19" s="50"/>
    </row>
    <row r="20" spans="2:19" s="5" customFormat="1" ht="31.5" customHeight="1" x14ac:dyDescent="0.25">
      <c r="B20" s="49" t="s">
        <v>4</v>
      </c>
      <c r="C20" s="24" t="s">
        <v>6</v>
      </c>
      <c r="D20" s="64">
        <v>1</v>
      </c>
      <c r="E20" s="43"/>
      <c r="F20" s="53" t="str">
        <f>"00"&amp;TEXT(ROWS(B$2:B8),"00")&amp;"ABC"</f>
        <v>0007ABC</v>
      </c>
      <c r="G20" s="50"/>
      <c r="H20" s="76"/>
      <c r="I20" s="53" t="str">
        <f>"10"&amp;TEXT(ROWS(E$2:E8),"00")&amp;"ABC"</f>
        <v>1007ABC</v>
      </c>
      <c r="J20" s="50"/>
      <c r="K20" s="76"/>
      <c r="L20" s="53" t="str">
        <f>"20"&amp;TEXT(ROWS(H$2:H8),"00")&amp;"ABC"</f>
        <v>2007ABC</v>
      </c>
      <c r="M20" s="50"/>
      <c r="N20" s="76"/>
      <c r="O20" s="53" t="str">
        <f>"30"&amp;TEXT(ROWS(K$2:K8),"00")&amp;"ABC"</f>
        <v>3007ABC</v>
      </c>
      <c r="P20" s="50"/>
      <c r="Q20" s="76"/>
      <c r="R20" s="53" t="str">
        <f>"40"&amp;TEXT(ROWS(N$2:N8),"00")&amp;"ABC"</f>
        <v>4007ABC</v>
      </c>
      <c r="S20" s="50"/>
    </row>
    <row r="21" spans="2:19" s="5" customFormat="1" ht="31.5" customHeight="1" x14ac:dyDescent="0.25">
      <c r="B21" s="49" t="s">
        <v>5</v>
      </c>
      <c r="C21" s="24" t="s">
        <v>6</v>
      </c>
      <c r="D21" s="64">
        <v>1</v>
      </c>
      <c r="E21" s="43"/>
      <c r="F21" s="53" t="str">
        <f>"00"&amp;TEXT(ROWS(B$2:B9),"00")&amp;"ABC"</f>
        <v>0008ABC</v>
      </c>
      <c r="G21" s="50"/>
      <c r="H21" s="76"/>
      <c r="I21" s="53" t="str">
        <f>"10"&amp;TEXT(ROWS(E$2:E9),"00")&amp;"ABC"</f>
        <v>1008ABC</v>
      </c>
      <c r="J21" s="50"/>
      <c r="K21" s="76"/>
      <c r="L21" s="53" t="str">
        <f>"20"&amp;TEXT(ROWS(H$2:H9),"00")&amp;"ABC"</f>
        <v>2008ABC</v>
      </c>
      <c r="M21" s="50"/>
      <c r="N21" s="76"/>
      <c r="O21" s="53" t="str">
        <f>"30"&amp;TEXT(ROWS(K$2:K9),"00")&amp;"ABC"</f>
        <v>3008ABC</v>
      </c>
      <c r="P21" s="50"/>
      <c r="Q21" s="76"/>
      <c r="R21" s="53" t="str">
        <f>"40"&amp;TEXT(ROWS(N$2:N9),"00")&amp;"ABC"</f>
        <v>4008ABC</v>
      </c>
      <c r="S21" s="50"/>
    </row>
    <row r="22" spans="2:19" s="5" customFormat="1" ht="31.5" customHeight="1" x14ac:dyDescent="0.25">
      <c r="B22" s="49" t="s">
        <v>2</v>
      </c>
      <c r="C22" s="24" t="s">
        <v>7</v>
      </c>
      <c r="D22" s="64">
        <v>1</v>
      </c>
      <c r="E22" s="43"/>
      <c r="F22" s="53" t="str">
        <f>"00"&amp;TEXT(ROWS(B$2:B10),"00")&amp;"ABC"</f>
        <v>0009ABC</v>
      </c>
      <c r="G22" s="50"/>
      <c r="H22" s="76"/>
      <c r="I22" s="53" t="str">
        <f>"10"&amp;TEXT(ROWS(E$2:E10),"00")&amp;"ABC"</f>
        <v>1009ABC</v>
      </c>
      <c r="J22" s="50"/>
      <c r="K22" s="76"/>
      <c r="L22" s="53" t="str">
        <f>"20"&amp;TEXT(ROWS(H$2:H10),"00")&amp;"ABC"</f>
        <v>2009ABC</v>
      </c>
      <c r="M22" s="50"/>
      <c r="N22" s="76"/>
      <c r="O22" s="53" t="str">
        <f>"30"&amp;TEXT(ROWS(K$2:K10),"00")&amp;"ABC"</f>
        <v>3009ABC</v>
      </c>
      <c r="P22" s="50"/>
      <c r="Q22" s="76"/>
      <c r="R22" s="53" t="str">
        <f>"40"&amp;TEXT(ROWS(N$2:N10),"00")&amp;"ABC"</f>
        <v>4009ABC</v>
      </c>
      <c r="S22" s="50"/>
    </row>
    <row r="23" spans="2:19" s="5" customFormat="1" ht="31.5" customHeight="1" x14ac:dyDescent="0.25">
      <c r="B23" s="49" t="s">
        <v>3</v>
      </c>
      <c r="C23" s="24" t="s">
        <v>7</v>
      </c>
      <c r="D23" s="64">
        <v>1</v>
      </c>
      <c r="E23" s="43"/>
      <c r="F23" s="53" t="str">
        <f>"00"&amp;TEXT(ROWS(B$2:B11),"00")&amp;"ABC"</f>
        <v>0010ABC</v>
      </c>
      <c r="G23" s="50"/>
      <c r="H23" s="76"/>
      <c r="I23" s="53" t="str">
        <f>"10"&amp;TEXT(ROWS(E$2:E11),"00")&amp;"ABC"</f>
        <v>1010ABC</v>
      </c>
      <c r="J23" s="50"/>
      <c r="K23" s="76"/>
      <c r="L23" s="53" t="str">
        <f>"20"&amp;TEXT(ROWS(H$2:H11),"00")&amp;"ABC"</f>
        <v>2010ABC</v>
      </c>
      <c r="M23" s="50"/>
      <c r="N23" s="76"/>
      <c r="O23" s="53" t="str">
        <f>"30"&amp;TEXT(ROWS(K$2:K11),"00")&amp;"ABC"</f>
        <v>3010ABC</v>
      </c>
      <c r="P23" s="50"/>
      <c r="Q23" s="76"/>
      <c r="R23" s="53" t="str">
        <f>"40"&amp;TEXT(ROWS(N$2:N11),"00")&amp;"ABC"</f>
        <v>4010ABC</v>
      </c>
      <c r="S23" s="50"/>
    </row>
    <row r="24" spans="2:19" s="5" customFormat="1" ht="31.5" customHeight="1" x14ac:dyDescent="0.25">
      <c r="B24" s="49" t="s">
        <v>4</v>
      </c>
      <c r="C24" s="24" t="s">
        <v>7</v>
      </c>
      <c r="D24" s="64">
        <v>1</v>
      </c>
      <c r="E24" s="43"/>
      <c r="F24" s="53" t="str">
        <f>"00"&amp;TEXT(ROWS(B$2:B12),"00")&amp;"ABC"</f>
        <v>0011ABC</v>
      </c>
      <c r="G24" s="50"/>
      <c r="H24" s="76"/>
      <c r="I24" s="53" t="str">
        <f>"10"&amp;TEXT(ROWS(E$2:E12),"00")&amp;"ABC"</f>
        <v>1011ABC</v>
      </c>
      <c r="J24" s="50"/>
      <c r="K24" s="76"/>
      <c r="L24" s="53" t="str">
        <f>"20"&amp;TEXT(ROWS(H$2:H12),"00")&amp;"ABC"</f>
        <v>2011ABC</v>
      </c>
      <c r="M24" s="50"/>
      <c r="N24" s="76"/>
      <c r="O24" s="53" t="str">
        <f>"30"&amp;TEXT(ROWS(K$2:K12),"00")&amp;"ABC"</f>
        <v>3011ABC</v>
      </c>
      <c r="P24" s="50"/>
      <c r="Q24" s="76"/>
      <c r="R24" s="53" t="str">
        <f>"40"&amp;TEXT(ROWS(N$2:N12),"00")&amp;"ABC"</f>
        <v>4011ABC</v>
      </c>
      <c r="S24" s="50"/>
    </row>
    <row r="25" spans="2:19" s="5" customFormat="1" ht="31.5" customHeight="1" x14ac:dyDescent="0.25">
      <c r="B25" s="49" t="s">
        <v>5</v>
      </c>
      <c r="C25" s="24" t="s">
        <v>7</v>
      </c>
      <c r="D25" s="64">
        <v>1</v>
      </c>
      <c r="E25" s="43"/>
      <c r="F25" s="53" t="str">
        <f>"00"&amp;TEXT(ROWS(B$2:B13),"00")&amp;"ABC"</f>
        <v>0012ABC</v>
      </c>
      <c r="G25" s="50"/>
      <c r="H25" s="76"/>
      <c r="I25" s="53" t="str">
        <f>"10"&amp;TEXT(ROWS(E$2:E13),"00")&amp;"ABC"</f>
        <v>1012ABC</v>
      </c>
      <c r="J25" s="50"/>
      <c r="K25" s="76"/>
      <c r="L25" s="53" t="str">
        <f>"20"&amp;TEXT(ROWS(H$2:H13),"00")&amp;"ABC"</f>
        <v>2012ABC</v>
      </c>
      <c r="M25" s="50"/>
      <c r="N25" s="76"/>
      <c r="O25" s="53" t="str">
        <f>"30"&amp;TEXT(ROWS(K$2:K13),"00")&amp;"ABC"</f>
        <v>3012ABC</v>
      </c>
      <c r="P25" s="50"/>
      <c r="Q25" s="76"/>
      <c r="R25" s="53" t="str">
        <f>"40"&amp;TEXT(ROWS(N$2:N13),"00")&amp;"ABC"</f>
        <v>4012ABC</v>
      </c>
      <c r="S25" s="50"/>
    </row>
    <row r="26" spans="2:19" s="5" customFormat="1" ht="31.5" customHeight="1" x14ac:dyDescent="0.25">
      <c r="B26" s="49" t="s">
        <v>2</v>
      </c>
      <c r="C26" s="24" t="s">
        <v>8</v>
      </c>
      <c r="D26" s="64">
        <v>1</v>
      </c>
      <c r="E26" s="43"/>
      <c r="F26" s="53" t="str">
        <f>"00"&amp;TEXT(ROWS(B$2:B14),"00")&amp;"ABC"</f>
        <v>0013ABC</v>
      </c>
      <c r="G26" s="50"/>
      <c r="H26" s="76"/>
      <c r="I26" s="53" t="str">
        <f>"10"&amp;TEXT(ROWS(E$2:E14),"00")&amp;"ABC"</f>
        <v>1013ABC</v>
      </c>
      <c r="J26" s="50"/>
      <c r="K26" s="76"/>
      <c r="L26" s="53" t="str">
        <f>"20"&amp;TEXT(ROWS(H$2:H14),"00")&amp;"ABC"</f>
        <v>2013ABC</v>
      </c>
      <c r="M26" s="50"/>
      <c r="N26" s="76"/>
      <c r="O26" s="53" t="str">
        <f>"30"&amp;TEXT(ROWS(K$2:K14),"00")&amp;"ABC"</f>
        <v>3013ABC</v>
      </c>
      <c r="P26" s="50"/>
      <c r="Q26" s="76"/>
      <c r="R26" s="53" t="str">
        <f>"40"&amp;TEXT(ROWS(N$2:N14),"00")&amp;"ABC"</f>
        <v>4013ABC</v>
      </c>
      <c r="S26" s="50"/>
    </row>
    <row r="27" spans="2:19" s="5" customFormat="1" ht="31.5" customHeight="1" x14ac:dyDescent="0.25">
      <c r="B27" s="49" t="s">
        <v>3</v>
      </c>
      <c r="C27" s="24" t="s">
        <v>8</v>
      </c>
      <c r="D27" s="64">
        <v>1</v>
      </c>
      <c r="E27" s="43"/>
      <c r="F27" s="53" t="str">
        <f>"00"&amp;TEXT(ROWS(B$2:B15),"00")&amp;"ABC"</f>
        <v>0014ABC</v>
      </c>
      <c r="G27" s="50"/>
      <c r="H27" s="76"/>
      <c r="I27" s="53" t="str">
        <f>"10"&amp;TEXT(ROWS(E$2:E15),"00")&amp;"ABC"</f>
        <v>1014ABC</v>
      </c>
      <c r="J27" s="50"/>
      <c r="K27" s="76"/>
      <c r="L27" s="53" t="str">
        <f>"20"&amp;TEXT(ROWS(H$2:H15),"00")&amp;"ABC"</f>
        <v>2014ABC</v>
      </c>
      <c r="M27" s="50"/>
      <c r="N27" s="76"/>
      <c r="O27" s="53" t="str">
        <f>"30"&amp;TEXT(ROWS(K$2:K15),"00")&amp;"ABC"</f>
        <v>3014ABC</v>
      </c>
      <c r="P27" s="50"/>
      <c r="Q27" s="76"/>
      <c r="R27" s="53" t="str">
        <f>"40"&amp;TEXT(ROWS(N$2:N15),"00")&amp;"ABC"</f>
        <v>4014ABC</v>
      </c>
      <c r="S27" s="50"/>
    </row>
    <row r="28" spans="2:19" s="5" customFormat="1" ht="31.5" customHeight="1" x14ac:dyDescent="0.25">
      <c r="B28" s="49" t="s">
        <v>4</v>
      </c>
      <c r="C28" s="24" t="s">
        <v>8</v>
      </c>
      <c r="D28" s="64">
        <v>1</v>
      </c>
      <c r="E28" s="43"/>
      <c r="F28" s="53" t="str">
        <f>"00"&amp;TEXT(ROWS(B$2:B16),"00")&amp;"ABC"</f>
        <v>0015ABC</v>
      </c>
      <c r="G28" s="50"/>
      <c r="H28" s="76"/>
      <c r="I28" s="53" t="str">
        <f>"10"&amp;TEXT(ROWS(E$2:E16),"00")&amp;"ABC"</f>
        <v>1015ABC</v>
      </c>
      <c r="J28" s="50"/>
      <c r="K28" s="76"/>
      <c r="L28" s="53" t="str">
        <f>"20"&amp;TEXT(ROWS(H$2:H16),"00")&amp;"ABC"</f>
        <v>2015ABC</v>
      </c>
      <c r="M28" s="50"/>
      <c r="N28" s="76"/>
      <c r="O28" s="53" t="str">
        <f>"30"&amp;TEXT(ROWS(K$2:K16),"00")&amp;"ABC"</f>
        <v>3015ABC</v>
      </c>
      <c r="P28" s="50"/>
      <c r="Q28" s="76"/>
      <c r="R28" s="53" t="str">
        <f>"40"&amp;TEXT(ROWS(N$2:N16),"00")&amp;"ABC"</f>
        <v>4015ABC</v>
      </c>
      <c r="S28" s="50"/>
    </row>
    <row r="29" spans="2:19" s="5" customFormat="1" ht="31.5" customHeight="1" thickBot="1" x14ac:dyDescent="0.3">
      <c r="B29" s="49" t="s">
        <v>5</v>
      </c>
      <c r="C29" s="24" t="s">
        <v>8</v>
      </c>
      <c r="D29" s="64">
        <v>1</v>
      </c>
      <c r="E29" s="43"/>
      <c r="F29" s="98" t="str">
        <f>"00"&amp;TEXT(ROWS(B$2:B17),"00")&amp;"ABC"</f>
        <v>0016ABC</v>
      </c>
      <c r="G29" s="96"/>
      <c r="H29" s="76"/>
      <c r="I29" s="98" t="str">
        <f>"10"&amp;TEXT(ROWS(E$2:E17),"00")&amp;"ABC"</f>
        <v>1016ABC</v>
      </c>
      <c r="J29" s="96"/>
      <c r="K29" s="76"/>
      <c r="L29" s="98" t="str">
        <f>"20"&amp;TEXT(ROWS(H$2:H17),"00")&amp;"ABC"</f>
        <v>2016ABC</v>
      </c>
      <c r="M29" s="96"/>
      <c r="N29" s="76"/>
      <c r="O29" s="98" t="str">
        <f>"30"&amp;TEXT(ROWS(K$2:K17),"00")&amp;"ABC"</f>
        <v>3016ABC</v>
      </c>
      <c r="P29" s="96"/>
      <c r="Q29" s="76"/>
      <c r="R29" s="98" t="str">
        <f>"40"&amp;TEXT(ROWS(N$2:N17),"00")&amp;"ABC"</f>
        <v>4016ABC</v>
      </c>
      <c r="S29" s="96"/>
    </row>
    <row r="30" spans="2:19" s="5" customFormat="1" ht="16.5" thickBot="1" x14ac:dyDescent="0.3">
      <c r="B30" s="163" t="s">
        <v>54</v>
      </c>
      <c r="C30" s="164"/>
      <c r="D30" s="165"/>
      <c r="E30" s="44"/>
      <c r="F30" s="92"/>
      <c r="G30" s="93">
        <f>SUM(G14:G29)</f>
        <v>0</v>
      </c>
      <c r="H30" s="48"/>
      <c r="I30" s="92"/>
      <c r="J30" s="93">
        <f>SUM(J14:J29)</f>
        <v>0</v>
      </c>
      <c r="K30" s="48"/>
      <c r="L30" s="92"/>
      <c r="M30" s="93">
        <f>SUM(M14:M29)</f>
        <v>0</v>
      </c>
      <c r="N30" s="48"/>
      <c r="O30" s="92"/>
      <c r="P30" s="93">
        <f>SUM(P14:P29)</f>
        <v>0</v>
      </c>
      <c r="Q30" s="48"/>
      <c r="R30" s="92"/>
      <c r="S30" s="93">
        <f>SUM(S14:S29)</f>
        <v>0</v>
      </c>
    </row>
    <row r="32" spans="2:19" ht="19.5" thickBot="1" x14ac:dyDescent="0.35">
      <c r="R32" s="166">
        <f>SUM(G30,J30,M30,P30,S30)</f>
        <v>0</v>
      </c>
      <c r="S32" s="167"/>
    </row>
    <row r="33" ht="19.5" thickTop="1" x14ac:dyDescent="0.3"/>
  </sheetData>
  <sheetProtection algorithmName="SHA-512" hashValue="khBoyPZW3KQpjiWrKLC3l0TH3Hn5jbzpqj8Cd73OZG5djdnGOeu+oXg2lNxRfDczp3uA7qH4MDmweUgvAL81DA==" saltValue="mCgh023PJt/4UdmQuQ8njQ==" spinCount="100000" sheet="1" objects="1" scenarios="1" formatCells="0" formatColumns="0" formatRows="0" selectLockedCells="1"/>
  <mergeCells count="14">
    <mergeCell ref="R32:S32"/>
    <mergeCell ref="B30:D30"/>
    <mergeCell ref="P2:S2"/>
    <mergeCell ref="P3:S3"/>
    <mergeCell ref="B5:S5"/>
    <mergeCell ref="B6:S6"/>
    <mergeCell ref="B7:S7"/>
    <mergeCell ref="B8:S8"/>
    <mergeCell ref="F12:G12"/>
    <mergeCell ref="I12:J12"/>
    <mergeCell ref="L12:M12"/>
    <mergeCell ref="O12:P12"/>
    <mergeCell ref="R12:S12"/>
    <mergeCell ref="B11:D12"/>
  </mergeCells>
  <pageMargins left="0.7" right="0.7"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
  <sheetViews>
    <sheetView showGridLines="0" view="pageBreakPreview" topLeftCell="A9" zoomScaleNormal="100" zoomScaleSheetLayoutView="100" workbookViewId="0">
      <selection activeCell="S29" sqref="S29"/>
    </sheetView>
  </sheetViews>
  <sheetFormatPr defaultColWidth="9.140625" defaultRowHeight="18.75" x14ac:dyDescent="0.3"/>
  <cols>
    <col min="1" max="1" width="3.28515625" style="6" customWidth="1"/>
    <col min="2" max="2" width="40.5703125" style="6" bestFit="1" customWidth="1"/>
    <col min="3" max="3" width="10.85546875" style="15" customWidth="1"/>
    <col min="4" max="4" width="11.42578125" style="15" bestFit="1" customWidth="1"/>
    <col min="5" max="5" width="3.140625" style="38" customWidth="1"/>
    <col min="6" max="6" width="10.5703125" style="9" customWidth="1"/>
    <col min="7" max="7" width="15.5703125" style="9" customWidth="1"/>
    <col min="8" max="8" width="3.140625" style="9" customWidth="1"/>
    <col min="9" max="9" width="10.5703125" style="9" customWidth="1"/>
    <col min="10" max="10" width="15.5703125" style="9" customWidth="1"/>
    <col min="11" max="11" width="3.28515625" style="10" customWidth="1"/>
    <col min="12" max="12" width="10.5703125" style="6" customWidth="1"/>
    <col min="13" max="13" width="15.5703125" style="6" customWidth="1"/>
    <col min="14" max="14" width="3.140625" style="6" customWidth="1"/>
    <col min="15" max="15" width="10.5703125" style="6" customWidth="1"/>
    <col min="16" max="16" width="15.5703125" style="6" customWidth="1"/>
    <col min="17" max="17" width="3.140625" style="6" customWidth="1"/>
    <col min="18" max="18" width="10.5703125" style="6" customWidth="1"/>
    <col min="19" max="19" width="15.7109375" style="6" customWidth="1"/>
    <col min="20" max="20" width="3.140625" style="6" customWidth="1"/>
    <col min="21" max="16384" width="9.140625" style="6"/>
  </cols>
  <sheetData>
    <row r="1" spans="2:20" x14ac:dyDescent="0.3">
      <c r="F1" s="6"/>
      <c r="H1" s="46"/>
      <c r="K1" s="46"/>
      <c r="L1" s="9"/>
      <c r="M1" s="9"/>
      <c r="N1" s="46"/>
      <c r="O1" s="9"/>
      <c r="P1" s="9"/>
      <c r="Q1" s="46"/>
      <c r="R1" s="9"/>
      <c r="S1" s="9"/>
      <c r="T1" s="10"/>
    </row>
    <row r="2" spans="2:20" ht="21.75" thickBot="1" x14ac:dyDescent="0.4">
      <c r="F2" s="6"/>
      <c r="H2" s="46"/>
      <c r="K2" s="46"/>
      <c r="L2" s="9"/>
      <c r="M2" s="9"/>
      <c r="N2" s="46"/>
      <c r="O2" s="9"/>
      <c r="P2" s="154" t="str">
        <f>'BID SUMMARY'!L24</f>
        <v>COMPANY/ORGANIZATION NAME</v>
      </c>
      <c r="Q2" s="154"/>
      <c r="R2" s="154"/>
      <c r="S2" s="154"/>
      <c r="T2" s="10"/>
    </row>
    <row r="3" spans="2:20" ht="26.25" x14ac:dyDescent="0.4">
      <c r="B3" s="35"/>
      <c r="C3" s="35"/>
      <c r="D3" s="35"/>
      <c r="E3" s="39"/>
      <c r="F3" s="35"/>
      <c r="G3" s="55"/>
      <c r="H3" s="39"/>
      <c r="I3" s="35"/>
      <c r="J3" s="55"/>
      <c r="K3" s="39"/>
      <c r="L3" s="35"/>
      <c r="M3" s="55"/>
      <c r="N3" s="39"/>
      <c r="O3" s="35"/>
      <c r="P3" s="155" t="s">
        <v>41</v>
      </c>
      <c r="Q3" s="155"/>
      <c r="R3" s="155"/>
      <c r="S3" s="155"/>
      <c r="T3" s="10"/>
    </row>
    <row r="4" spans="2:20" ht="26.25" x14ac:dyDescent="0.4">
      <c r="B4" s="35"/>
      <c r="C4" s="35"/>
      <c r="D4" s="35"/>
      <c r="E4" s="39"/>
      <c r="F4" s="35"/>
      <c r="G4" s="55"/>
      <c r="H4" s="39"/>
      <c r="I4" s="35"/>
      <c r="J4" s="55"/>
      <c r="K4" s="39"/>
      <c r="L4" s="35"/>
      <c r="M4" s="55"/>
      <c r="N4" s="39"/>
      <c r="O4" s="35"/>
      <c r="P4" s="57"/>
      <c r="Q4" s="57"/>
      <c r="R4" s="57"/>
      <c r="S4" s="57"/>
      <c r="T4" s="10"/>
    </row>
    <row r="5" spans="2:20" ht="26.25" x14ac:dyDescent="0.4">
      <c r="B5" s="159" t="s">
        <v>22</v>
      </c>
      <c r="C5" s="159"/>
      <c r="D5" s="159"/>
      <c r="E5" s="159"/>
      <c r="F5" s="159"/>
      <c r="G5" s="159"/>
      <c r="H5" s="159"/>
      <c r="I5" s="159"/>
      <c r="J5" s="159"/>
      <c r="K5" s="159"/>
      <c r="L5" s="159"/>
      <c r="M5" s="159"/>
      <c r="N5" s="159"/>
      <c r="O5" s="159"/>
      <c r="P5" s="159"/>
      <c r="Q5" s="159"/>
      <c r="R5" s="159"/>
      <c r="S5" s="159"/>
      <c r="T5" s="10"/>
    </row>
    <row r="6" spans="2:20" ht="26.25" x14ac:dyDescent="0.4">
      <c r="B6" s="160" t="s">
        <v>64</v>
      </c>
      <c r="C6" s="160"/>
      <c r="D6" s="160"/>
      <c r="E6" s="160"/>
      <c r="F6" s="160"/>
      <c r="G6" s="160"/>
      <c r="H6" s="160"/>
      <c r="I6" s="160"/>
      <c r="J6" s="160"/>
      <c r="K6" s="160"/>
      <c r="L6" s="160"/>
      <c r="M6" s="160"/>
      <c r="N6" s="160"/>
      <c r="O6" s="160"/>
      <c r="P6" s="160"/>
      <c r="Q6" s="160"/>
      <c r="R6" s="160"/>
      <c r="S6" s="160"/>
      <c r="T6" s="10"/>
    </row>
    <row r="7" spans="2:20" ht="26.25" x14ac:dyDescent="0.4">
      <c r="B7" s="161" t="s">
        <v>21</v>
      </c>
      <c r="C7" s="161"/>
      <c r="D7" s="161"/>
      <c r="E7" s="161"/>
      <c r="F7" s="161"/>
      <c r="G7" s="161"/>
      <c r="H7" s="161"/>
      <c r="I7" s="161"/>
      <c r="J7" s="161"/>
      <c r="K7" s="161"/>
      <c r="L7" s="161"/>
      <c r="M7" s="161"/>
      <c r="N7" s="161"/>
      <c r="O7" s="161"/>
      <c r="P7" s="161"/>
      <c r="Q7" s="161"/>
      <c r="R7" s="161"/>
      <c r="S7" s="161"/>
      <c r="T7" s="10"/>
    </row>
    <row r="8" spans="2:20" ht="23.25" x14ac:dyDescent="0.35">
      <c r="B8" s="142" t="s">
        <v>35</v>
      </c>
      <c r="C8" s="142"/>
      <c r="D8" s="142"/>
      <c r="E8" s="142"/>
      <c r="F8" s="142"/>
      <c r="G8" s="142"/>
      <c r="H8" s="142"/>
      <c r="I8" s="142"/>
      <c r="J8" s="142"/>
      <c r="K8" s="142"/>
      <c r="L8" s="142"/>
      <c r="M8" s="142"/>
      <c r="N8" s="142"/>
      <c r="O8" s="142"/>
      <c r="P8" s="142"/>
      <c r="Q8" s="142"/>
      <c r="R8" s="142"/>
      <c r="S8" s="142"/>
      <c r="T8" s="10"/>
    </row>
    <row r="9" spans="2:20" x14ac:dyDescent="0.3">
      <c r="B9" s="133"/>
      <c r="C9" s="133"/>
      <c r="D9" s="133"/>
      <c r="E9" s="134"/>
      <c r="F9" s="133"/>
      <c r="G9" s="133"/>
      <c r="H9" s="133"/>
      <c r="I9" s="133"/>
      <c r="J9" s="133"/>
    </row>
    <row r="10" spans="2:20" x14ac:dyDescent="0.3">
      <c r="B10" s="133"/>
      <c r="C10" s="133"/>
      <c r="D10" s="133"/>
      <c r="E10" s="134"/>
      <c r="F10" s="133"/>
      <c r="G10" s="133"/>
      <c r="H10" s="133"/>
      <c r="I10" s="133"/>
      <c r="J10" s="133"/>
    </row>
    <row r="11" spans="2:20" ht="19.5" thickBot="1" x14ac:dyDescent="0.35">
      <c r="B11" s="156" t="s">
        <v>45</v>
      </c>
      <c r="C11" s="156"/>
      <c r="D11" s="156"/>
      <c r="E11" s="134"/>
      <c r="F11" s="133"/>
      <c r="G11" s="133"/>
      <c r="H11" s="133"/>
      <c r="I11" s="133"/>
      <c r="J11" s="133"/>
    </row>
    <row r="12" spans="2:20" ht="21.75" thickBot="1" x14ac:dyDescent="0.4">
      <c r="B12" s="156"/>
      <c r="C12" s="156"/>
      <c r="D12" s="156"/>
      <c r="E12" s="134"/>
      <c r="F12" s="157" t="s">
        <v>40</v>
      </c>
      <c r="G12" s="158"/>
      <c r="H12" s="47"/>
      <c r="I12" s="157" t="s">
        <v>9</v>
      </c>
      <c r="J12" s="158"/>
      <c r="K12" s="47"/>
      <c r="L12" s="157" t="s">
        <v>10</v>
      </c>
      <c r="M12" s="158"/>
      <c r="N12" s="47"/>
      <c r="O12" s="157" t="s">
        <v>11</v>
      </c>
      <c r="P12" s="158"/>
      <c r="Q12" s="47"/>
      <c r="R12" s="157" t="s">
        <v>12</v>
      </c>
      <c r="S12" s="158"/>
    </row>
    <row r="13" spans="2:20" s="17" customFormat="1" ht="63.75" x14ac:dyDescent="0.3">
      <c r="B13" s="65" t="s">
        <v>42</v>
      </c>
      <c r="C13" s="66" t="s">
        <v>13</v>
      </c>
      <c r="D13" s="67" t="s">
        <v>43</v>
      </c>
      <c r="E13" s="42"/>
      <c r="F13" s="63" t="s">
        <v>0</v>
      </c>
      <c r="G13" s="62" t="s">
        <v>44</v>
      </c>
      <c r="H13" s="54"/>
      <c r="I13" s="63" t="s">
        <v>0</v>
      </c>
      <c r="J13" s="62" t="s">
        <v>44</v>
      </c>
      <c r="K13" s="54"/>
      <c r="L13" s="63" t="s">
        <v>0</v>
      </c>
      <c r="M13" s="62" t="s">
        <v>44</v>
      </c>
      <c r="N13" s="54"/>
      <c r="O13" s="63" t="s">
        <v>0</v>
      </c>
      <c r="P13" s="62" t="s">
        <v>44</v>
      </c>
      <c r="Q13" s="54"/>
      <c r="R13" s="63" t="s">
        <v>0</v>
      </c>
      <c r="S13" s="62" t="s">
        <v>44</v>
      </c>
    </row>
    <row r="14" spans="2:20" s="5" customFormat="1" ht="31.5" customHeight="1" x14ac:dyDescent="0.25">
      <c r="B14" s="49" t="s">
        <v>2</v>
      </c>
      <c r="C14" s="24" t="s">
        <v>1</v>
      </c>
      <c r="D14" s="64">
        <v>1</v>
      </c>
      <c r="E14" s="43"/>
      <c r="F14" s="53" t="str">
        <f>"00"&amp;TEXT(ROWS(B$2:B2),"00")&amp;"BC"</f>
        <v>0001BC</v>
      </c>
      <c r="G14" s="50"/>
      <c r="H14" s="76"/>
      <c r="I14" s="53" t="str">
        <f>"10"&amp;TEXT(ROWS(E$2:E2),"00")&amp;"BC"</f>
        <v>1001BC</v>
      </c>
      <c r="J14" s="50"/>
      <c r="K14" s="76"/>
      <c r="L14" s="53" t="str">
        <f>"20"&amp;TEXT(ROWS(H$2:H2),"00")&amp;"BC"</f>
        <v>2001BC</v>
      </c>
      <c r="M14" s="50"/>
      <c r="N14" s="76"/>
      <c r="O14" s="53" t="str">
        <f>"30"&amp;TEXT(ROWS(K$2:K2),"00")&amp;"BC"</f>
        <v>3001BC</v>
      </c>
      <c r="P14" s="50"/>
      <c r="Q14" s="76"/>
      <c r="R14" s="53" t="str">
        <f>"40"&amp;TEXT(ROWS(N$2:N2),"00")&amp;"BC"</f>
        <v>4001BC</v>
      </c>
      <c r="S14" s="50"/>
    </row>
    <row r="15" spans="2:20" s="5" customFormat="1" ht="31.5" customHeight="1" x14ac:dyDescent="0.25">
      <c r="B15" s="49" t="s">
        <v>3</v>
      </c>
      <c r="C15" s="24" t="s">
        <v>1</v>
      </c>
      <c r="D15" s="64">
        <v>1</v>
      </c>
      <c r="E15" s="43"/>
      <c r="F15" s="53" t="str">
        <f>"00"&amp;TEXT(ROWS(B$2:B3),"00")&amp;"BC"</f>
        <v>0002BC</v>
      </c>
      <c r="G15" s="50"/>
      <c r="H15" s="76"/>
      <c r="I15" s="53" t="str">
        <f>"10"&amp;TEXT(ROWS(E$2:E3),"00")&amp;"BC"</f>
        <v>1002BC</v>
      </c>
      <c r="J15" s="50"/>
      <c r="K15" s="76"/>
      <c r="L15" s="53" t="str">
        <f>"20"&amp;TEXT(ROWS(H$2:H3),"00")&amp;"BC"</f>
        <v>2002BC</v>
      </c>
      <c r="M15" s="50"/>
      <c r="N15" s="76"/>
      <c r="O15" s="53" t="str">
        <f>"30"&amp;TEXT(ROWS(K$2:K3),"00")&amp;"BC"</f>
        <v>3002BC</v>
      </c>
      <c r="P15" s="50"/>
      <c r="Q15" s="76"/>
      <c r="R15" s="53" t="str">
        <f>"40"&amp;TEXT(ROWS(N$2:N3),"00")&amp;"BC"</f>
        <v>4002BC</v>
      </c>
      <c r="S15" s="50"/>
    </row>
    <row r="16" spans="2:20" s="5" customFormat="1" ht="31.5" customHeight="1" x14ac:dyDescent="0.25">
      <c r="B16" s="49" t="s">
        <v>4</v>
      </c>
      <c r="C16" s="24" t="s">
        <v>1</v>
      </c>
      <c r="D16" s="64">
        <v>1</v>
      </c>
      <c r="E16" s="43"/>
      <c r="F16" s="53" t="str">
        <f>"00"&amp;TEXT(ROWS(B$2:B4),"00")&amp;"BC"</f>
        <v>0003BC</v>
      </c>
      <c r="G16" s="50"/>
      <c r="H16" s="76"/>
      <c r="I16" s="53" t="str">
        <f>"10"&amp;TEXT(ROWS(E$2:E4),"00")&amp;"BC"</f>
        <v>1003BC</v>
      </c>
      <c r="J16" s="50"/>
      <c r="K16" s="76"/>
      <c r="L16" s="53" t="str">
        <f>"20"&amp;TEXT(ROWS(H$2:H4),"00")&amp;"BC"</f>
        <v>2003BC</v>
      </c>
      <c r="M16" s="50"/>
      <c r="N16" s="76"/>
      <c r="O16" s="53" t="str">
        <f>"30"&amp;TEXT(ROWS(K$2:K4),"00")&amp;"BC"</f>
        <v>3003BC</v>
      </c>
      <c r="P16" s="50"/>
      <c r="Q16" s="76"/>
      <c r="R16" s="53" t="str">
        <f>"40"&amp;TEXT(ROWS(N$2:N4),"00")&amp;"BC"</f>
        <v>4003BC</v>
      </c>
      <c r="S16" s="50"/>
    </row>
    <row r="17" spans="2:19" s="5" customFormat="1" ht="31.5" customHeight="1" x14ac:dyDescent="0.25">
      <c r="B17" s="49" t="s">
        <v>5</v>
      </c>
      <c r="C17" s="24" t="s">
        <v>1</v>
      </c>
      <c r="D17" s="64">
        <v>1</v>
      </c>
      <c r="E17" s="43"/>
      <c r="F17" s="53" t="str">
        <f>"00"&amp;TEXT(ROWS(B$2:B5),"00")&amp;"BC"</f>
        <v>0004BC</v>
      </c>
      <c r="G17" s="50"/>
      <c r="H17" s="76"/>
      <c r="I17" s="53" t="str">
        <f>"10"&amp;TEXT(ROWS(E$2:E5),"00")&amp;"BC"</f>
        <v>1004BC</v>
      </c>
      <c r="J17" s="50"/>
      <c r="K17" s="76"/>
      <c r="L17" s="53" t="str">
        <f>"20"&amp;TEXT(ROWS(H$2:H5),"00")&amp;"BC"</f>
        <v>2004BC</v>
      </c>
      <c r="M17" s="50"/>
      <c r="N17" s="76"/>
      <c r="O17" s="53" t="str">
        <f>"30"&amp;TEXT(ROWS(K$2:K5),"00")&amp;"BC"</f>
        <v>3004BC</v>
      </c>
      <c r="P17" s="50"/>
      <c r="Q17" s="76"/>
      <c r="R17" s="53" t="str">
        <f>"40"&amp;TEXT(ROWS(N$2:N5),"00")&amp;"BC"</f>
        <v>4004BC</v>
      </c>
      <c r="S17" s="50"/>
    </row>
    <row r="18" spans="2:19" s="5" customFormat="1" ht="31.5" customHeight="1" x14ac:dyDescent="0.25">
      <c r="B18" s="49" t="s">
        <v>2</v>
      </c>
      <c r="C18" s="24" t="s">
        <v>6</v>
      </c>
      <c r="D18" s="64">
        <v>1</v>
      </c>
      <c r="E18" s="43"/>
      <c r="F18" s="53" t="str">
        <f>"00"&amp;TEXT(ROWS(B$2:B6),"00")&amp;"BC"</f>
        <v>0005BC</v>
      </c>
      <c r="G18" s="50"/>
      <c r="H18" s="76"/>
      <c r="I18" s="53" t="str">
        <f>"10"&amp;TEXT(ROWS(E$2:E6),"00")&amp;"BC"</f>
        <v>1005BC</v>
      </c>
      <c r="J18" s="50"/>
      <c r="K18" s="76"/>
      <c r="L18" s="53" t="str">
        <f>"20"&amp;TEXT(ROWS(H$2:H6),"00")&amp;"BC"</f>
        <v>2005BC</v>
      </c>
      <c r="M18" s="50"/>
      <c r="N18" s="76"/>
      <c r="O18" s="53" t="str">
        <f>"30"&amp;TEXT(ROWS(K$2:K6),"00")&amp;"BC"</f>
        <v>3005BC</v>
      </c>
      <c r="P18" s="50"/>
      <c r="Q18" s="76"/>
      <c r="R18" s="53" t="str">
        <f>"40"&amp;TEXT(ROWS(N$2:N6),"00")&amp;"BC"</f>
        <v>4005BC</v>
      </c>
      <c r="S18" s="50"/>
    </row>
    <row r="19" spans="2:19" s="5" customFormat="1" ht="31.5" customHeight="1" x14ac:dyDescent="0.25">
      <c r="B19" s="49" t="s">
        <v>3</v>
      </c>
      <c r="C19" s="24" t="s">
        <v>6</v>
      </c>
      <c r="D19" s="64">
        <v>1</v>
      </c>
      <c r="E19" s="43"/>
      <c r="F19" s="53" t="str">
        <f>"00"&amp;TEXT(ROWS(B$2:B7),"00")&amp;"BC"</f>
        <v>0006BC</v>
      </c>
      <c r="G19" s="50"/>
      <c r="H19" s="76"/>
      <c r="I19" s="53" t="str">
        <f>"10"&amp;TEXT(ROWS(E$2:E7),"00")&amp;"BC"</f>
        <v>1006BC</v>
      </c>
      <c r="J19" s="50"/>
      <c r="K19" s="76"/>
      <c r="L19" s="53" t="str">
        <f>"20"&amp;TEXT(ROWS(H$2:H7),"00")&amp;"BC"</f>
        <v>2006BC</v>
      </c>
      <c r="M19" s="50"/>
      <c r="N19" s="76"/>
      <c r="O19" s="53" t="str">
        <f>"30"&amp;TEXT(ROWS(K$2:K7),"00")&amp;"BC"</f>
        <v>3006BC</v>
      </c>
      <c r="P19" s="50"/>
      <c r="Q19" s="76"/>
      <c r="R19" s="53" t="str">
        <f>"40"&amp;TEXT(ROWS(N$2:N7),"00")&amp;"BC"</f>
        <v>4006BC</v>
      </c>
      <c r="S19" s="50"/>
    </row>
    <row r="20" spans="2:19" s="5" customFormat="1" ht="31.5" customHeight="1" x14ac:dyDescent="0.25">
      <c r="B20" s="49" t="s">
        <v>4</v>
      </c>
      <c r="C20" s="24" t="s">
        <v>6</v>
      </c>
      <c r="D20" s="64">
        <v>1</v>
      </c>
      <c r="E20" s="43"/>
      <c r="F20" s="53" t="str">
        <f>"00"&amp;TEXT(ROWS(B$2:B8),"00")&amp;"BC"</f>
        <v>0007BC</v>
      </c>
      <c r="G20" s="50"/>
      <c r="H20" s="76"/>
      <c r="I20" s="53" t="str">
        <f>"10"&amp;TEXT(ROWS(E$2:E8),"00")&amp;"BC"</f>
        <v>1007BC</v>
      </c>
      <c r="J20" s="50"/>
      <c r="K20" s="76"/>
      <c r="L20" s="53" t="str">
        <f>"20"&amp;TEXT(ROWS(H$2:H8),"00")&amp;"BC"</f>
        <v>2007BC</v>
      </c>
      <c r="M20" s="50"/>
      <c r="N20" s="76"/>
      <c r="O20" s="53" t="str">
        <f>"30"&amp;TEXT(ROWS(K$2:K8),"00")&amp;"BC"</f>
        <v>3007BC</v>
      </c>
      <c r="P20" s="50"/>
      <c r="Q20" s="76"/>
      <c r="R20" s="53" t="str">
        <f>"40"&amp;TEXT(ROWS(N$2:N8),"00")&amp;"BC"</f>
        <v>4007BC</v>
      </c>
      <c r="S20" s="50"/>
    </row>
    <row r="21" spans="2:19" s="5" customFormat="1" ht="31.5" customHeight="1" x14ac:dyDescent="0.25">
      <c r="B21" s="49" t="s">
        <v>5</v>
      </c>
      <c r="C21" s="24" t="s">
        <v>6</v>
      </c>
      <c r="D21" s="64">
        <v>1</v>
      </c>
      <c r="E21" s="43"/>
      <c r="F21" s="53" t="str">
        <f>"00"&amp;TEXT(ROWS(B$2:B9),"00")&amp;"BC"</f>
        <v>0008BC</v>
      </c>
      <c r="G21" s="50"/>
      <c r="H21" s="76"/>
      <c r="I21" s="53" t="str">
        <f>"10"&amp;TEXT(ROWS(E$2:E9),"00")&amp;"BC"</f>
        <v>1008BC</v>
      </c>
      <c r="J21" s="50"/>
      <c r="K21" s="76"/>
      <c r="L21" s="53" t="str">
        <f>"20"&amp;TEXT(ROWS(H$2:H9),"00")&amp;"BC"</f>
        <v>2008BC</v>
      </c>
      <c r="M21" s="50"/>
      <c r="N21" s="76"/>
      <c r="O21" s="53" t="str">
        <f>"30"&amp;TEXT(ROWS(K$2:K9),"00")&amp;"BC"</f>
        <v>3008BC</v>
      </c>
      <c r="P21" s="50"/>
      <c r="Q21" s="76"/>
      <c r="R21" s="53" t="str">
        <f>"40"&amp;TEXT(ROWS(N$2:N9),"00")&amp;"BC"</f>
        <v>4008BC</v>
      </c>
      <c r="S21" s="50"/>
    </row>
    <row r="22" spans="2:19" s="5" customFormat="1" ht="31.5" customHeight="1" x14ac:dyDescent="0.25">
      <c r="B22" s="49" t="s">
        <v>2</v>
      </c>
      <c r="C22" s="24" t="s">
        <v>7</v>
      </c>
      <c r="D22" s="64">
        <v>1</v>
      </c>
      <c r="E22" s="43"/>
      <c r="F22" s="53" t="str">
        <f>"00"&amp;TEXT(ROWS(B$2:B10),"00")&amp;"BC"</f>
        <v>0009BC</v>
      </c>
      <c r="G22" s="50"/>
      <c r="H22" s="76"/>
      <c r="I22" s="53" t="str">
        <f>"10"&amp;TEXT(ROWS(E$2:E10),"00")&amp;"BC"</f>
        <v>1009BC</v>
      </c>
      <c r="J22" s="50"/>
      <c r="K22" s="76"/>
      <c r="L22" s="53" t="str">
        <f>"20"&amp;TEXT(ROWS(H$2:H10),"00")&amp;"BC"</f>
        <v>2009BC</v>
      </c>
      <c r="M22" s="50"/>
      <c r="N22" s="76"/>
      <c r="O22" s="53" t="str">
        <f>"30"&amp;TEXT(ROWS(K$2:K10),"00")&amp;"BC"</f>
        <v>3009BC</v>
      </c>
      <c r="P22" s="50"/>
      <c r="Q22" s="76"/>
      <c r="R22" s="53" t="str">
        <f>"40"&amp;TEXT(ROWS(N$2:N10),"00")&amp;"BC"</f>
        <v>4009BC</v>
      </c>
      <c r="S22" s="50"/>
    </row>
    <row r="23" spans="2:19" s="5" customFormat="1" ht="31.5" customHeight="1" x14ac:dyDescent="0.25">
      <c r="B23" s="49" t="s">
        <v>3</v>
      </c>
      <c r="C23" s="24" t="s">
        <v>7</v>
      </c>
      <c r="D23" s="64">
        <v>1</v>
      </c>
      <c r="E23" s="43"/>
      <c r="F23" s="53" t="str">
        <f>"00"&amp;TEXT(ROWS(B$2:B11),"00")&amp;"BC"</f>
        <v>0010BC</v>
      </c>
      <c r="G23" s="50"/>
      <c r="H23" s="76"/>
      <c r="I23" s="53" t="str">
        <f>"10"&amp;TEXT(ROWS(E$2:E11),"00")&amp;"BC"</f>
        <v>1010BC</v>
      </c>
      <c r="J23" s="50"/>
      <c r="K23" s="76"/>
      <c r="L23" s="53" t="str">
        <f>"20"&amp;TEXT(ROWS(H$2:H11),"00")&amp;"BC"</f>
        <v>2010BC</v>
      </c>
      <c r="M23" s="50"/>
      <c r="N23" s="76"/>
      <c r="O23" s="53" t="str">
        <f>"30"&amp;TEXT(ROWS(K$2:K11),"00")&amp;"BC"</f>
        <v>3010BC</v>
      </c>
      <c r="P23" s="50"/>
      <c r="Q23" s="76"/>
      <c r="R23" s="53" t="str">
        <f>"40"&amp;TEXT(ROWS(N$2:N11),"00")&amp;"BC"</f>
        <v>4010BC</v>
      </c>
      <c r="S23" s="50"/>
    </row>
    <row r="24" spans="2:19" s="5" customFormat="1" ht="31.5" customHeight="1" x14ac:dyDescent="0.25">
      <c r="B24" s="49" t="s">
        <v>4</v>
      </c>
      <c r="C24" s="24" t="s">
        <v>7</v>
      </c>
      <c r="D24" s="64">
        <v>1</v>
      </c>
      <c r="E24" s="43"/>
      <c r="F24" s="53" t="str">
        <f>"00"&amp;TEXT(ROWS(B$2:B12),"00")&amp;"BC"</f>
        <v>0011BC</v>
      </c>
      <c r="G24" s="50"/>
      <c r="H24" s="76"/>
      <c r="I24" s="53" t="str">
        <f>"10"&amp;TEXT(ROWS(E$2:E12),"00")&amp;"BC"</f>
        <v>1011BC</v>
      </c>
      <c r="J24" s="50"/>
      <c r="K24" s="76"/>
      <c r="L24" s="53" t="str">
        <f>"20"&amp;TEXT(ROWS(H$2:H12),"00")&amp;"BC"</f>
        <v>2011BC</v>
      </c>
      <c r="M24" s="50"/>
      <c r="N24" s="76"/>
      <c r="O24" s="53" t="str">
        <f>"30"&amp;TEXT(ROWS(K$2:K12),"00")&amp;"BC"</f>
        <v>3011BC</v>
      </c>
      <c r="P24" s="50"/>
      <c r="Q24" s="76"/>
      <c r="R24" s="53" t="str">
        <f>"40"&amp;TEXT(ROWS(N$2:N12),"00")&amp;"BC"</f>
        <v>4011BC</v>
      </c>
      <c r="S24" s="50"/>
    </row>
    <row r="25" spans="2:19" s="5" customFormat="1" ht="31.5" customHeight="1" x14ac:dyDescent="0.25">
      <c r="B25" s="49" t="s">
        <v>5</v>
      </c>
      <c r="C25" s="24" t="s">
        <v>7</v>
      </c>
      <c r="D25" s="64">
        <v>1</v>
      </c>
      <c r="E25" s="43"/>
      <c r="F25" s="53" t="str">
        <f>"00"&amp;TEXT(ROWS(B$2:B13),"00")&amp;"BC"</f>
        <v>0012BC</v>
      </c>
      <c r="G25" s="50"/>
      <c r="H25" s="76"/>
      <c r="I25" s="53" t="str">
        <f>"10"&amp;TEXT(ROWS(E$2:E13),"00")&amp;"BC"</f>
        <v>1012BC</v>
      </c>
      <c r="J25" s="50"/>
      <c r="K25" s="76"/>
      <c r="L25" s="53" t="str">
        <f>"20"&amp;TEXT(ROWS(H$2:H13),"00")&amp;"BC"</f>
        <v>2012BC</v>
      </c>
      <c r="M25" s="50"/>
      <c r="N25" s="76"/>
      <c r="O25" s="53" t="str">
        <f>"30"&amp;TEXT(ROWS(K$2:K13),"00")&amp;"BC"</f>
        <v>3012BC</v>
      </c>
      <c r="P25" s="50"/>
      <c r="Q25" s="76"/>
      <c r="R25" s="53" t="str">
        <f>"40"&amp;TEXT(ROWS(N$2:N13),"00")&amp;"BC"</f>
        <v>4012BC</v>
      </c>
      <c r="S25" s="50"/>
    </row>
    <row r="26" spans="2:19" s="5" customFormat="1" ht="31.5" customHeight="1" x14ac:dyDescent="0.25">
      <c r="B26" s="49" t="s">
        <v>2</v>
      </c>
      <c r="C26" s="24" t="s">
        <v>8</v>
      </c>
      <c r="D26" s="64">
        <v>1</v>
      </c>
      <c r="E26" s="43"/>
      <c r="F26" s="53" t="str">
        <f>"00"&amp;TEXT(ROWS(B$2:B14),"00")&amp;"BC"</f>
        <v>0013BC</v>
      </c>
      <c r="G26" s="50"/>
      <c r="H26" s="76"/>
      <c r="I26" s="53" t="str">
        <f>"10"&amp;TEXT(ROWS(E$2:E14),"00")&amp;"BC"</f>
        <v>1013BC</v>
      </c>
      <c r="J26" s="50"/>
      <c r="K26" s="76"/>
      <c r="L26" s="53" t="str">
        <f>"20"&amp;TEXT(ROWS(H$2:H14),"00")&amp;"BC"</f>
        <v>2013BC</v>
      </c>
      <c r="M26" s="50"/>
      <c r="N26" s="76"/>
      <c r="O26" s="53" t="str">
        <f>"30"&amp;TEXT(ROWS(K$2:K14),"00")&amp;"BC"</f>
        <v>3013BC</v>
      </c>
      <c r="P26" s="50"/>
      <c r="Q26" s="76"/>
      <c r="R26" s="53" t="str">
        <f>"40"&amp;TEXT(ROWS(N$2:N14),"00")&amp;"BC"</f>
        <v>4013BC</v>
      </c>
      <c r="S26" s="50"/>
    </row>
    <row r="27" spans="2:19" s="5" customFormat="1" ht="31.5" customHeight="1" x14ac:dyDescent="0.25">
      <c r="B27" s="49" t="s">
        <v>3</v>
      </c>
      <c r="C27" s="24" t="s">
        <v>8</v>
      </c>
      <c r="D27" s="64">
        <v>1</v>
      </c>
      <c r="E27" s="43"/>
      <c r="F27" s="53" t="str">
        <f>"00"&amp;TEXT(ROWS(B$2:B15),"00")&amp;"BC"</f>
        <v>0014BC</v>
      </c>
      <c r="G27" s="50"/>
      <c r="H27" s="76"/>
      <c r="I27" s="53" t="str">
        <f>"10"&amp;TEXT(ROWS(E$2:E15),"00")&amp;"BC"</f>
        <v>1014BC</v>
      </c>
      <c r="J27" s="50"/>
      <c r="K27" s="76"/>
      <c r="L27" s="53" t="str">
        <f>"20"&amp;TEXT(ROWS(H$2:H15),"00")&amp;"BC"</f>
        <v>2014BC</v>
      </c>
      <c r="M27" s="50"/>
      <c r="N27" s="76"/>
      <c r="O27" s="53" t="str">
        <f>"30"&amp;TEXT(ROWS(K$2:K15),"00")&amp;"BC"</f>
        <v>3014BC</v>
      </c>
      <c r="P27" s="50"/>
      <c r="Q27" s="76"/>
      <c r="R27" s="53" t="str">
        <f>"40"&amp;TEXT(ROWS(N$2:N15),"00")&amp;"BC"</f>
        <v>4014BC</v>
      </c>
      <c r="S27" s="50"/>
    </row>
    <row r="28" spans="2:19" s="5" customFormat="1" ht="31.5" customHeight="1" x14ac:dyDescent="0.25">
      <c r="B28" s="49" t="s">
        <v>4</v>
      </c>
      <c r="C28" s="24" t="s">
        <v>8</v>
      </c>
      <c r="D28" s="64">
        <v>1</v>
      </c>
      <c r="E28" s="43"/>
      <c r="F28" s="53" t="str">
        <f>"00"&amp;TEXT(ROWS(B$2:B16),"00")&amp;"BC"</f>
        <v>0015BC</v>
      </c>
      <c r="G28" s="50"/>
      <c r="H28" s="76"/>
      <c r="I28" s="53" t="str">
        <f>"10"&amp;TEXT(ROWS(E$2:E16),"00")&amp;"BC"</f>
        <v>1015BC</v>
      </c>
      <c r="J28" s="50"/>
      <c r="K28" s="76"/>
      <c r="L28" s="53" t="str">
        <f>"20"&amp;TEXT(ROWS(H$2:H16),"00")&amp;"BC"</f>
        <v>2015BC</v>
      </c>
      <c r="M28" s="50"/>
      <c r="N28" s="76"/>
      <c r="O28" s="53" t="str">
        <f>"30"&amp;TEXT(ROWS(K$2:K16),"00")&amp;"BC"</f>
        <v>3015BC</v>
      </c>
      <c r="P28" s="50"/>
      <c r="Q28" s="76"/>
      <c r="R28" s="53" t="str">
        <f>"40"&amp;TEXT(ROWS(N$2:N16),"00")&amp;"BC"</f>
        <v>4015BC</v>
      </c>
      <c r="S28" s="50"/>
    </row>
    <row r="29" spans="2:19" s="5" customFormat="1" ht="32.1" customHeight="1" thickBot="1" x14ac:dyDescent="0.3">
      <c r="B29" s="49" t="s">
        <v>5</v>
      </c>
      <c r="C29" s="24" t="s">
        <v>8</v>
      </c>
      <c r="D29" s="64">
        <v>1</v>
      </c>
      <c r="E29" s="43"/>
      <c r="F29" s="98" t="str">
        <f>"00"&amp;TEXT(ROWS(B$2:B17),"00")&amp;"BC"</f>
        <v>0016BC</v>
      </c>
      <c r="G29" s="96"/>
      <c r="H29" s="76"/>
      <c r="I29" s="98" t="str">
        <f>"10"&amp;TEXT(ROWS(E$2:E17),"00")&amp;"BC"</f>
        <v>1016BC</v>
      </c>
      <c r="J29" s="96"/>
      <c r="K29" s="76"/>
      <c r="L29" s="98" t="str">
        <f>"20"&amp;TEXT(ROWS(H$2:H17),"00")&amp;"BC"</f>
        <v>2016BC</v>
      </c>
      <c r="M29" s="96"/>
      <c r="N29" s="76"/>
      <c r="O29" s="98" t="str">
        <f>"30"&amp;TEXT(ROWS(K$2:K17),"00")&amp;"BC"</f>
        <v>3016BC</v>
      </c>
      <c r="P29" s="96"/>
      <c r="Q29" s="76"/>
      <c r="R29" s="98" t="str">
        <f>"40"&amp;TEXT(ROWS(N$2:N17),"00")&amp;"BC"</f>
        <v>4016BC</v>
      </c>
      <c r="S29" s="96"/>
    </row>
    <row r="30" spans="2:19" s="5" customFormat="1" ht="16.5" thickBot="1" x14ac:dyDescent="0.3">
      <c r="B30" s="163" t="s">
        <v>54</v>
      </c>
      <c r="C30" s="164"/>
      <c r="D30" s="165"/>
      <c r="E30" s="44"/>
      <c r="F30" s="92"/>
      <c r="G30" s="93">
        <f>SUM(G14:G29)</f>
        <v>0</v>
      </c>
      <c r="H30" s="48"/>
      <c r="I30" s="92"/>
      <c r="J30" s="93">
        <f>SUM(J14:J29)</f>
        <v>0</v>
      </c>
      <c r="K30" s="48"/>
      <c r="L30" s="92"/>
      <c r="M30" s="93">
        <f>SUM(M14:M29)</f>
        <v>0</v>
      </c>
      <c r="N30" s="48"/>
      <c r="O30" s="92"/>
      <c r="P30" s="93">
        <f>SUM(P14:P29)</f>
        <v>0</v>
      </c>
      <c r="Q30" s="48"/>
      <c r="R30" s="92"/>
      <c r="S30" s="93">
        <f>SUM(S14:S29)</f>
        <v>0</v>
      </c>
    </row>
    <row r="32" spans="2:19" ht="19.5" thickBot="1" x14ac:dyDescent="0.35">
      <c r="R32" s="166">
        <f>SUM(G30,J30,M30,P30,S30)</f>
        <v>0</v>
      </c>
      <c r="S32" s="167"/>
    </row>
    <row r="33" ht="19.5" thickTop="1" x14ac:dyDescent="0.3"/>
  </sheetData>
  <sheetProtection algorithmName="SHA-512" hashValue="AblhSNRty+6yh3yr7Wz7HZrN86cmC2jD0iwTCu6XbX8BDbQ/odjI2kpQTIOVLa07zoxgjrI2fMV/r1lWfPjnVw==" saltValue="1wjDUlXEjOAA4e6aXLRG4Q==" spinCount="100000" sheet="1" objects="1" scenarios="1" formatCells="0" formatColumns="0" formatRows="0" selectLockedCells="1"/>
  <mergeCells count="14">
    <mergeCell ref="B30:D30"/>
    <mergeCell ref="R32:S32"/>
    <mergeCell ref="B11:D12"/>
    <mergeCell ref="F12:G12"/>
    <mergeCell ref="I12:J12"/>
    <mergeCell ref="L12:M12"/>
    <mergeCell ref="O12:P12"/>
    <mergeCell ref="R12:S12"/>
    <mergeCell ref="B8:S8"/>
    <mergeCell ref="P2:S2"/>
    <mergeCell ref="P3:S3"/>
    <mergeCell ref="B5:S5"/>
    <mergeCell ref="B6:S6"/>
    <mergeCell ref="B7:S7"/>
  </mergeCells>
  <pageMargins left="0.7" right="0.7" top="0.75" bottom="0.75" header="0.3" footer="0.3"/>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
  <sheetViews>
    <sheetView showGridLines="0" view="pageBreakPreview" topLeftCell="A11" zoomScaleNormal="100" zoomScaleSheetLayoutView="100" workbookViewId="0">
      <selection activeCell="S14" sqref="S14:S29"/>
    </sheetView>
  </sheetViews>
  <sheetFormatPr defaultColWidth="9.140625" defaultRowHeight="18.75" x14ac:dyDescent="0.3"/>
  <cols>
    <col min="1" max="1" width="3.28515625" style="6" customWidth="1"/>
    <col min="2" max="2" width="40.5703125" style="6" bestFit="1" customWidth="1"/>
    <col min="3" max="3" width="10.85546875" style="15" customWidth="1"/>
    <col min="4" max="4" width="11.42578125" style="15" bestFit="1" customWidth="1"/>
    <col min="5" max="5" width="3.140625" style="38" customWidth="1"/>
    <col min="6" max="6" width="10.5703125" style="9" customWidth="1"/>
    <col min="7" max="7" width="15.5703125" style="9" customWidth="1"/>
    <col min="8" max="8" width="3.140625" style="9" customWidth="1"/>
    <col min="9" max="9" width="10.5703125" style="9" customWidth="1"/>
    <col min="10" max="10" width="15.5703125" style="9" customWidth="1"/>
    <col min="11" max="11" width="3.28515625" style="10" customWidth="1"/>
    <col min="12" max="12" width="10.5703125" style="6" customWidth="1"/>
    <col min="13" max="13" width="15.5703125" style="6" customWidth="1"/>
    <col min="14" max="14" width="3.140625" style="6" customWidth="1"/>
    <col min="15" max="15" width="10.5703125" style="6" customWidth="1"/>
    <col min="16" max="16" width="15.5703125" style="6" customWidth="1"/>
    <col min="17" max="17" width="3.140625" style="6" customWidth="1"/>
    <col min="18" max="18" width="10.5703125" style="6" customWidth="1"/>
    <col min="19" max="19" width="15.7109375" style="6" customWidth="1"/>
    <col min="20" max="20" width="3.140625" style="6" customWidth="1"/>
    <col min="21" max="16384" width="9.140625" style="6"/>
  </cols>
  <sheetData>
    <row r="1" spans="2:20" x14ac:dyDescent="0.3">
      <c r="F1" s="6"/>
      <c r="H1" s="46"/>
      <c r="K1" s="46"/>
      <c r="L1" s="9"/>
      <c r="M1" s="9"/>
      <c r="N1" s="46"/>
      <c r="O1" s="9"/>
      <c r="P1" s="9"/>
      <c r="Q1" s="46"/>
      <c r="R1" s="9"/>
      <c r="S1" s="9"/>
      <c r="T1" s="10"/>
    </row>
    <row r="2" spans="2:20" ht="21.75" thickBot="1" x14ac:dyDescent="0.4">
      <c r="F2" s="6"/>
      <c r="H2" s="46"/>
      <c r="K2" s="46"/>
      <c r="L2" s="9"/>
      <c r="M2" s="9"/>
      <c r="N2" s="46"/>
      <c r="O2" s="9"/>
      <c r="P2" s="154" t="str">
        <f>'BID SUMMARY'!L24</f>
        <v>COMPANY/ORGANIZATION NAME</v>
      </c>
      <c r="Q2" s="154"/>
      <c r="R2" s="154"/>
      <c r="S2" s="154"/>
      <c r="T2" s="10"/>
    </row>
    <row r="3" spans="2:20" ht="26.25" x14ac:dyDescent="0.4">
      <c r="B3" s="35"/>
      <c r="C3" s="35"/>
      <c r="D3" s="35"/>
      <c r="E3" s="39"/>
      <c r="F3" s="35"/>
      <c r="G3" s="55"/>
      <c r="H3" s="39"/>
      <c r="I3" s="35"/>
      <c r="J3" s="55"/>
      <c r="K3" s="39"/>
      <c r="L3" s="35"/>
      <c r="M3" s="55"/>
      <c r="N3" s="39"/>
      <c r="O3" s="35"/>
      <c r="P3" s="155" t="s">
        <v>41</v>
      </c>
      <c r="Q3" s="155"/>
      <c r="R3" s="155"/>
      <c r="S3" s="155"/>
      <c r="T3" s="10"/>
    </row>
    <row r="4" spans="2:20" ht="26.25" x14ac:dyDescent="0.4">
      <c r="B4" s="35"/>
      <c r="C4" s="35"/>
      <c r="D4" s="35"/>
      <c r="E4" s="39"/>
      <c r="F4" s="35"/>
      <c r="G4" s="55"/>
      <c r="H4" s="39"/>
      <c r="I4" s="35"/>
      <c r="J4" s="55"/>
      <c r="K4" s="39"/>
      <c r="L4" s="35"/>
      <c r="M4" s="55"/>
      <c r="N4" s="39"/>
      <c r="O4" s="35"/>
      <c r="P4" s="57"/>
      <c r="Q4" s="57"/>
      <c r="R4" s="57"/>
      <c r="S4" s="57"/>
      <c r="T4" s="10"/>
    </row>
    <row r="5" spans="2:20" ht="26.25" x14ac:dyDescent="0.4">
      <c r="B5" s="159" t="s">
        <v>22</v>
      </c>
      <c r="C5" s="159"/>
      <c r="D5" s="159"/>
      <c r="E5" s="159"/>
      <c r="F5" s="159"/>
      <c r="G5" s="159"/>
      <c r="H5" s="159"/>
      <c r="I5" s="159"/>
      <c r="J5" s="159"/>
      <c r="K5" s="159"/>
      <c r="L5" s="159"/>
      <c r="M5" s="159"/>
      <c r="N5" s="159"/>
      <c r="O5" s="159"/>
      <c r="P5" s="159"/>
      <c r="Q5" s="159"/>
      <c r="R5" s="159"/>
      <c r="S5" s="159"/>
      <c r="T5" s="10"/>
    </row>
    <row r="6" spans="2:20" ht="26.25" x14ac:dyDescent="0.4">
      <c r="B6" s="160" t="s">
        <v>64</v>
      </c>
      <c r="C6" s="160"/>
      <c r="D6" s="160"/>
      <c r="E6" s="160"/>
      <c r="F6" s="160"/>
      <c r="G6" s="160"/>
      <c r="H6" s="160"/>
      <c r="I6" s="160"/>
      <c r="J6" s="160"/>
      <c r="K6" s="160"/>
      <c r="L6" s="160"/>
      <c r="M6" s="160"/>
      <c r="N6" s="160"/>
      <c r="O6" s="160"/>
      <c r="P6" s="160"/>
      <c r="Q6" s="160"/>
      <c r="R6" s="160"/>
      <c r="S6" s="160"/>
      <c r="T6" s="10"/>
    </row>
    <row r="7" spans="2:20" ht="26.25" x14ac:dyDescent="0.4">
      <c r="B7" s="161" t="s">
        <v>21</v>
      </c>
      <c r="C7" s="161"/>
      <c r="D7" s="161"/>
      <c r="E7" s="161"/>
      <c r="F7" s="161"/>
      <c r="G7" s="161"/>
      <c r="H7" s="161"/>
      <c r="I7" s="161"/>
      <c r="J7" s="161"/>
      <c r="K7" s="161"/>
      <c r="L7" s="161"/>
      <c r="M7" s="161"/>
      <c r="N7" s="161"/>
      <c r="O7" s="161"/>
      <c r="P7" s="161"/>
      <c r="Q7" s="161"/>
      <c r="R7" s="161"/>
      <c r="S7" s="161"/>
      <c r="T7" s="10"/>
    </row>
    <row r="8" spans="2:20" ht="23.25" x14ac:dyDescent="0.35">
      <c r="B8" s="142" t="s">
        <v>35</v>
      </c>
      <c r="C8" s="142"/>
      <c r="D8" s="142"/>
      <c r="E8" s="142"/>
      <c r="F8" s="142"/>
      <c r="G8" s="142"/>
      <c r="H8" s="142"/>
      <c r="I8" s="142"/>
      <c r="J8" s="142"/>
      <c r="K8" s="142"/>
      <c r="L8" s="142"/>
      <c r="M8" s="142"/>
      <c r="N8" s="142"/>
      <c r="O8" s="142"/>
      <c r="P8" s="142"/>
      <c r="Q8" s="142"/>
      <c r="R8" s="142"/>
      <c r="S8" s="142"/>
      <c r="T8" s="10"/>
    </row>
    <row r="9" spans="2:20" x14ac:dyDescent="0.3">
      <c r="B9" s="133"/>
      <c r="C9" s="133"/>
      <c r="D9" s="133"/>
      <c r="E9" s="134"/>
      <c r="F9" s="133"/>
      <c r="G9" s="133"/>
      <c r="H9" s="133"/>
      <c r="I9" s="133"/>
      <c r="J9" s="133"/>
    </row>
    <row r="10" spans="2:20" x14ac:dyDescent="0.3">
      <c r="B10" s="133"/>
      <c r="C10" s="133"/>
      <c r="D10" s="133"/>
      <c r="E10" s="134"/>
      <c r="F10" s="133"/>
      <c r="G10" s="133"/>
      <c r="H10" s="133"/>
      <c r="I10" s="133"/>
      <c r="J10" s="133"/>
    </row>
    <row r="11" spans="2:20" ht="19.5" thickBot="1" x14ac:dyDescent="0.35">
      <c r="B11" s="156" t="s">
        <v>46</v>
      </c>
      <c r="C11" s="156"/>
      <c r="D11" s="156"/>
      <c r="E11" s="134"/>
      <c r="F11" s="133"/>
      <c r="G11" s="133"/>
      <c r="H11" s="133"/>
      <c r="I11" s="133"/>
      <c r="J11" s="133"/>
    </row>
    <row r="12" spans="2:20" ht="21.75" thickBot="1" x14ac:dyDescent="0.4">
      <c r="B12" s="156"/>
      <c r="C12" s="156"/>
      <c r="D12" s="156"/>
      <c r="E12" s="134"/>
      <c r="F12" s="157" t="s">
        <v>40</v>
      </c>
      <c r="G12" s="158"/>
      <c r="H12" s="47"/>
      <c r="I12" s="157" t="s">
        <v>9</v>
      </c>
      <c r="J12" s="158"/>
      <c r="K12" s="47"/>
      <c r="L12" s="157" t="s">
        <v>10</v>
      </c>
      <c r="M12" s="158"/>
      <c r="N12" s="47"/>
      <c r="O12" s="157" t="s">
        <v>11</v>
      </c>
      <c r="P12" s="158"/>
      <c r="Q12" s="47"/>
      <c r="R12" s="157" t="s">
        <v>12</v>
      </c>
      <c r="S12" s="158"/>
    </row>
    <row r="13" spans="2:20" s="17" customFormat="1" ht="63.75" x14ac:dyDescent="0.3">
      <c r="B13" s="65" t="s">
        <v>42</v>
      </c>
      <c r="C13" s="66" t="s">
        <v>13</v>
      </c>
      <c r="D13" s="67" t="s">
        <v>43</v>
      </c>
      <c r="E13" s="42"/>
      <c r="F13" s="63" t="s">
        <v>0</v>
      </c>
      <c r="G13" s="62" t="s">
        <v>44</v>
      </c>
      <c r="H13" s="54"/>
      <c r="I13" s="63" t="s">
        <v>0</v>
      </c>
      <c r="J13" s="62" t="s">
        <v>44</v>
      </c>
      <c r="K13" s="54"/>
      <c r="L13" s="63" t="s">
        <v>0</v>
      </c>
      <c r="M13" s="62" t="s">
        <v>44</v>
      </c>
      <c r="N13" s="54"/>
      <c r="O13" s="63" t="s">
        <v>0</v>
      </c>
      <c r="P13" s="62" t="s">
        <v>44</v>
      </c>
      <c r="Q13" s="54"/>
      <c r="R13" s="63" t="s">
        <v>0</v>
      </c>
      <c r="S13" s="62" t="s">
        <v>44</v>
      </c>
    </row>
    <row r="14" spans="2:20" s="5" customFormat="1" ht="31.5" customHeight="1" x14ac:dyDescent="0.25">
      <c r="B14" s="49" t="s">
        <v>2</v>
      </c>
      <c r="C14" s="24" t="s">
        <v>1</v>
      </c>
      <c r="D14" s="64">
        <v>1</v>
      </c>
      <c r="E14" s="43"/>
      <c r="F14" s="53" t="str">
        <f>"00"&amp;TEXT(ROWS(B$2:B2),"00")&amp;"MP"</f>
        <v>0001MP</v>
      </c>
      <c r="G14" s="50"/>
      <c r="H14" s="76"/>
      <c r="I14" s="53" t="str">
        <f>"10"&amp;TEXT(ROWS(E$2:E2),"00")&amp;"MP"</f>
        <v>1001MP</v>
      </c>
      <c r="J14" s="50"/>
      <c r="K14" s="76"/>
      <c r="L14" s="53" t="str">
        <f>"20"&amp;TEXT(ROWS(H$2:H2),"00")&amp;"MP"</f>
        <v>2001MP</v>
      </c>
      <c r="M14" s="50"/>
      <c r="N14" s="76"/>
      <c r="O14" s="53" t="str">
        <f>"30"&amp;TEXT(ROWS(K$2:K2),"00")&amp;"MP"</f>
        <v>3001MP</v>
      </c>
      <c r="P14" s="50"/>
      <c r="Q14" s="76"/>
      <c r="R14" s="53" t="str">
        <f>"40"&amp;TEXT(ROWS(N$2:N2),"00")&amp;"MP"</f>
        <v>4001MP</v>
      </c>
      <c r="S14" s="50"/>
    </row>
    <row r="15" spans="2:20" s="5" customFormat="1" ht="31.5" customHeight="1" x14ac:dyDescent="0.25">
      <c r="B15" s="49" t="s">
        <v>3</v>
      </c>
      <c r="C15" s="24" t="s">
        <v>1</v>
      </c>
      <c r="D15" s="64">
        <v>1</v>
      </c>
      <c r="E15" s="43"/>
      <c r="F15" s="53" t="str">
        <f>"00"&amp;TEXT(ROWS(B$2:B3),"00")&amp;"MP"</f>
        <v>0002MP</v>
      </c>
      <c r="G15" s="50"/>
      <c r="H15" s="76"/>
      <c r="I15" s="53" t="str">
        <f>"10"&amp;TEXT(ROWS(E$2:E3),"00")&amp;"MP"</f>
        <v>1002MP</v>
      </c>
      <c r="J15" s="50"/>
      <c r="K15" s="76"/>
      <c r="L15" s="53" t="str">
        <f>"20"&amp;TEXT(ROWS(H$2:H3),"00")&amp;"MP"</f>
        <v>2002MP</v>
      </c>
      <c r="M15" s="50"/>
      <c r="N15" s="76"/>
      <c r="O15" s="53" t="str">
        <f>"30"&amp;TEXT(ROWS(K$2:K3),"00")&amp;"MP"</f>
        <v>3002MP</v>
      </c>
      <c r="P15" s="50"/>
      <c r="Q15" s="76"/>
      <c r="R15" s="53" t="str">
        <f>"40"&amp;TEXT(ROWS(N$2:N3),"00")&amp;"MP"</f>
        <v>4002MP</v>
      </c>
      <c r="S15" s="50"/>
    </row>
    <row r="16" spans="2:20" s="5" customFormat="1" ht="31.5" customHeight="1" x14ac:dyDescent="0.25">
      <c r="B16" s="49" t="s">
        <v>4</v>
      </c>
      <c r="C16" s="24" t="s">
        <v>1</v>
      </c>
      <c r="D16" s="64">
        <v>1</v>
      </c>
      <c r="E16" s="43"/>
      <c r="F16" s="53" t="str">
        <f>"00"&amp;TEXT(ROWS(B$2:B4),"00")&amp;"MP"</f>
        <v>0003MP</v>
      </c>
      <c r="G16" s="50"/>
      <c r="H16" s="76"/>
      <c r="I16" s="53" t="str">
        <f>"10"&amp;TEXT(ROWS(E$2:E4),"00")&amp;"MP"</f>
        <v>1003MP</v>
      </c>
      <c r="J16" s="50"/>
      <c r="K16" s="76"/>
      <c r="L16" s="53" t="str">
        <f>"20"&amp;TEXT(ROWS(H$2:H4),"00")&amp;"MP"</f>
        <v>2003MP</v>
      </c>
      <c r="M16" s="50"/>
      <c r="N16" s="76"/>
      <c r="O16" s="53" t="str">
        <f>"30"&amp;TEXT(ROWS(K$2:K4),"00")&amp;"MP"</f>
        <v>3003MP</v>
      </c>
      <c r="P16" s="50"/>
      <c r="Q16" s="76"/>
      <c r="R16" s="53" t="str">
        <f>"40"&amp;TEXT(ROWS(N$2:N4),"00")&amp;"MP"</f>
        <v>4003MP</v>
      </c>
      <c r="S16" s="50"/>
    </row>
    <row r="17" spans="2:19" s="5" customFormat="1" ht="31.5" customHeight="1" x14ac:dyDescent="0.25">
      <c r="B17" s="49" t="s">
        <v>5</v>
      </c>
      <c r="C17" s="24" t="s">
        <v>1</v>
      </c>
      <c r="D17" s="64">
        <v>1</v>
      </c>
      <c r="E17" s="43"/>
      <c r="F17" s="53" t="str">
        <f>"00"&amp;TEXT(ROWS(B$2:B5),"00")&amp;"MP"</f>
        <v>0004MP</v>
      </c>
      <c r="G17" s="50"/>
      <c r="H17" s="76"/>
      <c r="I17" s="53" t="str">
        <f>"10"&amp;TEXT(ROWS(E$2:E5),"00")&amp;"MP"</f>
        <v>1004MP</v>
      </c>
      <c r="J17" s="50"/>
      <c r="K17" s="76"/>
      <c r="L17" s="53" t="str">
        <f>"20"&amp;TEXT(ROWS(H$2:H5),"00")&amp;"MP"</f>
        <v>2004MP</v>
      </c>
      <c r="M17" s="50"/>
      <c r="N17" s="76"/>
      <c r="O17" s="53" t="str">
        <f>"30"&amp;TEXT(ROWS(K$2:K5),"00")&amp;"MP"</f>
        <v>3004MP</v>
      </c>
      <c r="P17" s="50"/>
      <c r="Q17" s="76"/>
      <c r="R17" s="53" t="str">
        <f>"40"&amp;TEXT(ROWS(N$2:N5),"00")&amp;"MP"</f>
        <v>4004MP</v>
      </c>
      <c r="S17" s="50"/>
    </row>
    <row r="18" spans="2:19" s="5" customFormat="1" ht="31.5" customHeight="1" x14ac:dyDescent="0.25">
      <c r="B18" s="49" t="s">
        <v>2</v>
      </c>
      <c r="C18" s="24" t="s">
        <v>6</v>
      </c>
      <c r="D18" s="64">
        <v>1</v>
      </c>
      <c r="E18" s="43"/>
      <c r="F18" s="53" t="str">
        <f>"00"&amp;TEXT(ROWS(B$2:B6),"00")&amp;"MP"</f>
        <v>0005MP</v>
      </c>
      <c r="G18" s="50"/>
      <c r="H18" s="76"/>
      <c r="I18" s="53" t="str">
        <f>"10"&amp;TEXT(ROWS(E$2:E6),"00")&amp;"MP"</f>
        <v>1005MP</v>
      </c>
      <c r="J18" s="50"/>
      <c r="K18" s="76"/>
      <c r="L18" s="53" t="str">
        <f>"20"&amp;TEXT(ROWS(H$2:H6),"00")&amp;"MP"</f>
        <v>2005MP</v>
      </c>
      <c r="M18" s="50"/>
      <c r="N18" s="76"/>
      <c r="O18" s="53" t="str">
        <f>"30"&amp;TEXT(ROWS(K$2:K6),"00")&amp;"MP"</f>
        <v>3005MP</v>
      </c>
      <c r="P18" s="50"/>
      <c r="Q18" s="76"/>
      <c r="R18" s="53" t="str">
        <f>"40"&amp;TEXT(ROWS(N$2:N6),"00")&amp;"MP"</f>
        <v>4005MP</v>
      </c>
      <c r="S18" s="50"/>
    </row>
    <row r="19" spans="2:19" s="5" customFormat="1" ht="31.5" customHeight="1" x14ac:dyDescent="0.25">
      <c r="B19" s="49" t="s">
        <v>3</v>
      </c>
      <c r="C19" s="24" t="s">
        <v>6</v>
      </c>
      <c r="D19" s="64">
        <v>1</v>
      </c>
      <c r="E19" s="43"/>
      <c r="F19" s="53" t="str">
        <f>"00"&amp;TEXT(ROWS(B$2:B7),"00")&amp;"MP"</f>
        <v>0006MP</v>
      </c>
      <c r="G19" s="50"/>
      <c r="H19" s="76"/>
      <c r="I19" s="53" t="str">
        <f>"10"&amp;TEXT(ROWS(E$2:E7),"00")&amp;"MP"</f>
        <v>1006MP</v>
      </c>
      <c r="J19" s="50"/>
      <c r="K19" s="76"/>
      <c r="L19" s="53" t="str">
        <f>"20"&amp;TEXT(ROWS(H$2:H7),"00")&amp;"MP"</f>
        <v>2006MP</v>
      </c>
      <c r="M19" s="50"/>
      <c r="N19" s="76"/>
      <c r="O19" s="53" t="str">
        <f>"30"&amp;TEXT(ROWS(K$2:K7),"00")&amp;"MP"</f>
        <v>3006MP</v>
      </c>
      <c r="P19" s="50"/>
      <c r="Q19" s="76"/>
      <c r="R19" s="53" t="str">
        <f>"40"&amp;TEXT(ROWS(N$2:N7),"00")&amp;"MP"</f>
        <v>4006MP</v>
      </c>
      <c r="S19" s="50"/>
    </row>
    <row r="20" spans="2:19" s="5" customFormat="1" ht="31.5" customHeight="1" x14ac:dyDescent="0.25">
      <c r="B20" s="49" t="s">
        <v>4</v>
      </c>
      <c r="C20" s="24" t="s">
        <v>6</v>
      </c>
      <c r="D20" s="64">
        <v>1</v>
      </c>
      <c r="E20" s="43"/>
      <c r="F20" s="53" t="str">
        <f>"00"&amp;TEXT(ROWS(B$2:B8),"00")&amp;"MP"</f>
        <v>0007MP</v>
      </c>
      <c r="G20" s="50"/>
      <c r="H20" s="76"/>
      <c r="I20" s="53" t="str">
        <f>"10"&amp;TEXT(ROWS(E$2:E8),"00")&amp;"MP"</f>
        <v>1007MP</v>
      </c>
      <c r="J20" s="50"/>
      <c r="K20" s="76"/>
      <c r="L20" s="53" t="str">
        <f>"20"&amp;TEXT(ROWS(H$2:H8),"00")&amp;"MP"</f>
        <v>2007MP</v>
      </c>
      <c r="M20" s="50"/>
      <c r="N20" s="76"/>
      <c r="O20" s="53" t="str">
        <f>"30"&amp;TEXT(ROWS(K$2:K8),"00")&amp;"MP"</f>
        <v>3007MP</v>
      </c>
      <c r="P20" s="50"/>
      <c r="Q20" s="76"/>
      <c r="R20" s="53" t="str">
        <f>"40"&amp;TEXT(ROWS(N$2:N8),"00")&amp;"MP"</f>
        <v>4007MP</v>
      </c>
      <c r="S20" s="50"/>
    </row>
    <row r="21" spans="2:19" s="5" customFormat="1" ht="31.5" customHeight="1" x14ac:dyDescent="0.25">
      <c r="B21" s="49" t="s">
        <v>5</v>
      </c>
      <c r="C21" s="24" t="s">
        <v>6</v>
      </c>
      <c r="D21" s="64">
        <v>1</v>
      </c>
      <c r="E21" s="43"/>
      <c r="F21" s="53" t="str">
        <f>"00"&amp;TEXT(ROWS(B$2:B9),"00")&amp;"MP"</f>
        <v>0008MP</v>
      </c>
      <c r="G21" s="50"/>
      <c r="H21" s="76"/>
      <c r="I21" s="53" t="str">
        <f>"10"&amp;TEXT(ROWS(E$2:E9),"00")&amp;"MP"</f>
        <v>1008MP</v>
      </c>
      <c r="J21" s="50"/>
      <c r="K21" s="76"/>
      <c r="L21" s="53" t="str">
        <f>"20"&amp;TEXT(ROWS(H$2:H9),"00")&amp;"MP"</f>
        <v>2008MP</v>
      </c>
      <c r="M21" s="50"/>
      <c r="N21" s="76"/>
      <c r="O21" s="53" t="str">
        <f>"30"&amp;TEXT(ROWS(K$2:K9),"00")&amp;"MP"</f>
        <v>3008MP</v>
      </c>
      <c r="P21" s="50"/>
      <c r="Q21" s="76"/>
      <c r="R21" s="53" t="str">
        <f>"40"&amp;TEXT(ROWS(N$2:N9),"00")&amp;"MP"</f>
        <v>4008MP</v>
      </c>
      <c r="S21" s="50"/>
    </row>
    <row r="22" spans="2:19" s="5" customFormat="1" ht="31.5" customHeight="1" x14ac:dyDescent="0.25">
      <c r="B22" s="49" t="s">
        <v>2</v>
      </c>
      <c r="C22" s="24" t="s">
        <v>7</v>
      </c>
      <c r="D22" s="64">
        <v>1</v>
      </c>
      <c r="E22" s="43"/>
      <c r="F22" s="53" t="str">
        <f>"00"&amp;TEXT(ROWS(B$2:B10),"00")&amp;"MP"</f>
        <v>0009MP</v>
      </c>
      <c r="G22" s="50"/>
      <c r="H22" s="76"/>
      <c r="I22" s="53" t="str">
        <f>"10"&amp;TEXT(ROWS(E$2:E10),"00")&amp;"MP"</f>
        <v>1009MP</v>
      </c>
      <c r="J22" s="50"/>
      <c r="K22" s="76"/>
      <c r="L22" s="53" t="str">
        <f>"20"&amp;TEXT(ROWS(H$2:H10),"00")&amp;"MP"</f>
        <v>2009MP</v>
      </c>
      <c r="M22" s="50"/>
      <c r="N22" s="76"/>
      <c r="O22" s="53" t="str">
        <f>"30"&amp;TEXT(ROWS(K$2:K10),"00")&amp;"MP"</f>
        <v>3009MP</v>
      </c>
      <c r="P22" s="50"/>
      <c r="Q22" s="76"/>
      <c r="R22" s="53" t="str">
        <f>"40"&amp;TEXT(ROWS(N$2:N10),"00")&amp;"MP"</f>
        <v>4009MP</v>
      </c>
      <c r="S22" s="50"/>
    </row>
    <row r="23" spans="2:19" s="5" customFormat="1" ht="31.5" customHeight="1" x14ac:dyDescent="0.25">
      <c r="B23" s="49" t="s">
        <v>3</v>
      </c>
      <c r="C23" s="24" t="s">
        <v>7</v>
      </c>
      <c r="D23" s="64">
        <v>1</v>
      </c>
      <c r="E23" s="43"/>
      <c r="F23" s="53" t="str">
        <f>"00"&amp;TEXT(ROWS(B$2:B11),"00")&amp;"MP"</f>
        <v>0010MP</v>
      </c>
      <c r="G23" s="50"/>
      <c r="H23" s="76"/>
      <c r="I23" s="53" t="str">
        <f>"10"&amp;TEXT(ROWS(E$2:E11),"00")&amp;"MP"</f>
        <v>1010MP</v>
      </c>
      <c r="J23" s="50"/>
      <c r="K23" s="76"/>
      <c r="L23" s="53" t="str">
        <f>"20"&amp;TEXT(ROWS(H$2:H11),"00")&amp;"MP"</f>
        <v>2010MP</v>
      </c>
      <c r="M23" s="50"/>
      <c r="N23" s="76"/>
      <c r="O23" s="53" t="str">
        <f>"30"&amp;TEXT(ROWS(K$2:K11),"00")&amp;"MP"</f>
        <v>3010MP</v>
      </c>
      <c r="P23" s="50"/>
      <c r="Q23" s="76"/>
      <c r="R23" s="53" t="str">
        <f>"40"&amp;TEXT(ROWS(N$2:N11),"00")&amp;"MP"</f>
        <v>4010MP</v>
      </c>
      <c r="S23" s="50"/>
    </row>
    <row r="24" spans="2:19" s="5" customFormat="1" ht="31.5" customHeight="1" x14ac:dyDescent="0.25">
      <c r="B24" s="49" t="s">
        <v>4</v>
      </c>
      <c r="C24" s="24" t="s">
        <v>7</v>
      </c>
      <c r="D24" s="64">
        <v>1</v>
      </c>
      <c r="E24" s="43"/>
      <c r="F24" s="53" t="str">
        <f>"00"&amp;TEXT(ROWS(B$2:B12),"00")&amp;"MP"</f>
        <v>0011MP</v>
      </c>
      <c r="G24" s="50"/>
      <c r="H24" s="76"/>
      <c r="I24" s="53" t="str">
        <f>"10"&amp;TEXT(ROWS(E$2:E12),"00")&amp;"MP"</f>
        <v>1011MP</v>
      </c>
      <c r="J24" s="50"/>
      <c r="K24" s="76"/>
      <c r="L24" s="53" t="str">
        <f>"20"&amp;TEXT(ROWS(H$2:H12),"00")&amp;"MP"</f>
        <v>2011MP</v>
      </c>
      <c r="M24" s="50"/>
      <c r="N24" s="76"/>
      <c r="O24" s="53" t="str">
        <f>"30"&amp;TEXT(ROWS(K$2:K12),"00")&amp;"MP"</f>
        <v>3011MP</v>
      </c>
      <c r="P24" s="50"/>
      <c r="Q24" s="76"/>
      <c r="R24" s="53" t="str">
        <f>"40"&amp;TEXT(ROWS(N$2:N12),"00")&amp;"MP"</f>
        <v>4011MP</v>
      </c>
      <c r="S24" s="50"/>
    </row>
    <row r="25" spans="2:19" s="5" customFormat="1" ht="31.5" customHeight="1" x14ac:dyDescent="0.25">
      <c r="B25" s="49" t="s">
        <v>5</v>
      </c>
      <c r="C25" s="24" t="s">
        <v>7</v>
      </c>
      <c r="D25" s="64">
        <v>1</v>
      </c>
      <c r="E25" s="43"/>
      <c r="F25" s="53" t="str">
        <f>"00"&amp;TEXT(ROWS(B$2:B13),"00")&amp;"MP"</f>
        <v>0012MP</v>
      </c>
      <c r="G25" s="50"/>
      <c r="H25" s="76"/>
      <c r="I25" s="53" t="str">
        <f>"10"&amp;TEXT(ROWS(E$2:E13),"00")&amp;"MP"</f>
        <v>1012MP</v>
      </c>
      <c r="J25" s="50"/>
      <c r="K25" s="76"/>
      <c r="L25" s="53" t="str">
        <f>"20"&amp;TEXT(ROWS(H$2:H13),"00")&amp;"MP"</f>
        <v>2012MP</v>
      </c>
      <c r="M25" s="50"/>
      <c r="N25" s="76"/>
      <c r="O25" s="53" t="str">
        <f>"30"&amp;TEXT(ROWS(K$2:K13),"00")&amp;"MP"</f>
        <v>3012MP</v>
      </c>
      <c r="P25" s="50"/>
      <c r="Q25" s="76"/>
      <c r="R25" s="53" t="str">
        <f>"40"&amp;TEXT(ROWS(N$2:N13),"00")&amp;"MP"</f>
        <v>4012MP</v>
      </c>
      <c r="S25" s="50"/>
    </row>
    <row r="26" spans="2:19" s="5" customFormat="1" ht="31.5" customHeight="1" x14ac:dyDescent="0.25">
      <c r="B26" s="49" t="s">
        <v>2</v>
      </c>
      <c r="C26" s="24" t="s">
        <v>8</v>
      </c>
      <c r="D26" s="64">
        <v>1</v>
      </c>
      <c r="E26" s="43"/>
      <c r="F26" s="53" t="str">
        <f>"00"&amp;TEXT(ROWS(B$2:B14),"00")&amp;"MP"</f>
        <v>0013MP</v>
      </c>
      <c r="G26" s="50"/>
      <c r="H26" s="76"/>
      <c r="I26" s="53" t="str">
        <f>"10"&amp;TEXT(ROWS(E$2:E14),"00")&amp;"MP"</f>
        <v>1013MP</v>
      </c>
      <c r="J26" s="50"/>
      <c r="K26" s="76"/>
      <c r="L26" s="53" t="str">
        <f>"20"&amp;TEXT(ROWS(H$2:H14),"00")&amp;"MP"</f>
        <v>2013MP</v>
      </c>
      <c r="M26" s="50"/>
      <c r="N26" s="76"/>
      <c r="O26" s="53" t="str">
        <f>"30"&amp;TEXT(ROWS(K$2:K14),"00")&amp;"MP"</f>
        <v>3013MP</v>
      </c>
      <c r="P26" s="50"/>
      <c r="Q26" s="76"/>
      <c r="R26" s="53" t="str">
        <f>"40"&amp;TEXT(ROWS(N$2:N14),"00")&amp;"MP"</f>
        <v>4013MP</v>
      </c>
      <c r="S26" s="50"/>
    </row>
    <row r="27" spans="2:19" s="5" customFormat="1" ht="31.5" customHeight="1" x14ac:dyDescent="0.25">
      <c r="B27" s="49" t="s">
        <v>3</v>
      </c>
      <c r="C27" s="24" t="s">
        <v>8</v>
      </c>
      <c r="D27" s="64">
        <v>1</v>
      </c>
      <c r="E27" s="43"/>
      <c r="F27" s="53" t="str">
        <f>"00"&amp;TEXT(ROWS(B$2:B15),"00")&amp;"MP"</f>
        <v>0014MP</v>
      </c>
      <c r="G27" s="50"/>
      <c r="H27" s="76"/>
      <c r="I27" s="53" t="str">
        <f>"10"&amp;TEXT(ROWS(E$2:E15),"00")&amp;"MP"</f>
        <v>1014MP</v>
      </c>
      <c r="J27" s="50"/>
      <c r="K27" s="76"/>
      <c r="L27" s="53" t="str">
        <f>"20"&amp;TEXT(ROWS(H$2:H15),"00")&amp;"MP"</f>
        <v>2014MP</v>
      </c>
      <c r="M27" s="50"/>
      <c r="N27" s="76"/>
      <c r="O27" s="53" t="str">
        <f>"30"&amp;TEXT(ROWS(K$2:K15),"00")&amp;"MP"</f>
        <v>3014MP</v>
      </c>
      <c r="P27" s="50"/>
      <c r="Q27" s="76"/>
      <c r="R27" s="53" t="str">
        <f>"40"&amp;TEXT(ROWS(N$2:N15),"00")&amp;"MP"</f>
        <v>4014MP</v>
      </c>
      <c r="S27" s="50"/>
    </row>
    <row r="28" spans="2:19" s="5" customFormat="1" ht="31.5" customHeight="1" x14ac:dyDescent="0.25">
      <c r="B28" s="49" t="s">
        <v>4</v>
      </c>
      <c r="C28" s="24" t="s">
        <v>8</v>
      </c>
      <c r="D28" s="64">
        <v>1</v>
      </c>
      <c r="E28" s="43"/>
      <c r="F28" s="53" t="str">
        <f>"00"&amp;TEXT(ROWS(B$2:B16),"00")&amp;"MP"</f>
        <v>0015MP</v>
      </c>
      <c r="G28" s="50"/>
      <c r="H28" s="76"/>
      <c r="I28" s="53" t="str">
        <f>"10"&amp;TEXT(ROWS(E$2:E16),"00")&amp;"MP"</f>
        <v>1015MP</v>
      </c>
      <c r="J28" s="50"/>
      <c r="K28" s="76"/>
      <c r="L28" s="53" t="str">
        <f>"20"&amp;TEXT(ROWS(H$2:H16),"00")&amp;"MP"</f>
        <v>2015MP</v>
      </c>
      <c r="M28" s="50"/>
      <c r="N28" s="76"/>
      <c r="O28" s="53" t="str">
        <f>"30"&amp;TEXT(ROWS(K$2:K16),"00")&amp;"MP"</f>
        <v>3015MP</v>
      </c>
      <c r="P28" s="50"/>
      <c r="Q28" s="76"/>
      <c r="R28" s="53" t="str">
        <f>"40"&amp;TEXT(ROWS(N$2:N16),"00")&amp;"MP"</f>
        <v>4015MP</v>
      </c>
      <c r="S28" s="50"/>
    </row>
    <row r="29" spans="2:19" s="5" customFormat="1" ht="31.5" customHeight="1" thickBot="1" x14ac:dyDescent="0.3">
      <c r="B29" s="49" t="s">
        <v>5</v>
      </c>
      <c r="C29" s="24" t="s">
        <v>8</v>
      </c>
      <c r="D29" s="64">
        <v>1</v>
      </c>
      <c r="E29" s="43"/>
      <c r="F29" s="98" t="str">
        <f>"00"&amp;TEXT(ROWS(B$2:B17),"00")&amp;"MP"</f>
        <v>0016MP</v>
      </c>
      <c r="G29" s="96"/>
      <c r="H29" s="76"/>
      <c r="I29" s="98" t="str">
        <f>"10"&amp;TEXT(ROWS(E$2:E17),"00")&amp;"MP"</f>
        <v>1016MP</v>
      </c>
      <c r="J29" s="96"/>
      <c r="K29" s="76"/>
      <c r="L29" s="98" t="str">
        <f>"20"&amp;TEXT(ROWS(H$2:H17),"00")&amp;"MP"</f>
        <v>2016MP</v>
      </c>
      <c r="M29" s="96"/>
      <c r="N29" s="76"/>
      <c r="O29" s="98" t="str">
        <f>"30"&amp;TEXT(ROWS(K$2:K17),"00")&amp;"MP"</f>
        <v>3016MP</v>
      </c>
      <c r="P29" s="96"/>
      <c r="Q29" s="76"/>
      <c r="R29" s="98" t="str">
        <f>"40"&amp;TEXT(ROWS(N$2:N17),"00")&amp;"MP"</f>
        <v>4016MP</v>
      </c>
      <c r="S29" s="96"/>
    </row>
    <row r="30" spans="2:19" s="5" customFormat="1" ht="16.5" thickBot="1" x14ac:dyDescent="0.3">
      <c r="B30" s="163" t="s">
        <v>54</v>
      </c>
      <c r="C30" s="164"/>
      <c r="D30" s="165"/>
      <c r="E30" s="44"/>
      <c r="F30" s="92"/>
      <c r="G30" s="93">
        <f>SUM(G14:G29)</f>
        <v>0</v>
      </c>
      <c r="H30" s="48"/>
      <c r="I30" s="92"/>
      <c r="J30" s="93">
        <f>SUM(J14:J29)</f>
        <v>0</v>
      </c>
      <c r="K30" s="48"/>
      <c r="L30" s="92"/>
      <c r="M30" s="93">
        <f>SUM(M14:M29)</f>
        <v>0</v>
      </c>
      <c r="N30" s="48"/>
      <c r="O30" s="92"/>
      <c r="P30" s="93">
        <f>SUM(P14:P29)</f>
        <v>0</v>
      </c>
      <c r="Q30" s="48"/>
      <c r="R30" s="92"/>
      <c r="S30" s="93">
        <f>SUM(S14:S29)</f>
        <v>0</v>
      </c>
    </row>
    <row r="32" spans="2:19" ht="19.5" thickBot="1" x14ac:dyDescent="0.35">
      <c r="R32" s="166">
        <f>SUM(G30,J30,M30,P30,S30)</f>
        <v>0</v>
      </c>
      <c r="S32" s="167"/>
    </row>
    <row r="33" ht="19.5" thickTop="1" x14ac:dyDescent="0.3"/>
  </sheetData>
  <sheetProtection algorithmName="SHA-512" hashValue="lpshqKNSy+QnHJzv/tMRiJYC3K1hITtppekRZxh29DI86JofhR09mfXCir8pnEw6Z0l1hlfIRjh+BJokzkkbwQ==" saltValue="JWoSJxPfwKccNymDW9me0Q==" spinCount="100000" sheet="1" objects="1" scenarios="1" formatCells="0" formatColumns="0" formatRows="0" selectLockedCells="1"/>
  <mergeCells count="14">
    <mergeCell ref="B30:D30"/>
    <mergeCell ref="R32:S32"/>
    <mergeCell ref="B11:D12"/>
    <mergeCell ref="F12:G12"/>
    <mergeCell ref="I12:J12"/>
    <mergeCell ref="L12:M12"/>
    <mergeCell ref="O12:P12"/>
    <mergeCell ref="R12:S12"/>
    <mergeCell ref="B8:S8"/>
    <mergeCell ref="P2:S2"/>
    <mergeCell ref="P3:S3"/>
    <mergeCell ref="B5:S5"/>
    <mergeCell ref="B6:S6"/>
    <mergeCell ref="B7:S7"/>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9"/>
  <sheetViews>
    <sheetView showGridLines="0" view="pageBreakPreview" topLeftCell="A6" zoomScale="98" zoomScaleNormal="100" zoomScaleSheetLayoutView="98" workbookViewId="0">
      <selection activeCell="S13" sqref="S13:S16"/>
    </sheetView>
  </sheetViews>
  <sheetFormatPr defaultColWidth="9.140625" defaultRowHeight="18.75" x14ac:dyDescent="0.3"/>
  <cols>
    <col min="1" max="1" width="3.28515625" style="6" customWidth="1"/>
    <col min="2" max="2" width="34.5703125" style="6" bestFit="1" customWidth="1"/>
    <col min="3" max="3" width="5.42578125" style="15" bestFit="1" customWidth="1"/>
    <col min="4" max="4" width="6.5703125" style="15" bestFit="1" customWidth="1"/>
    <col min="5" max="5" width="3.140625" style="75" customWidth="1"/>
    <col min="6" max="6" width="11.140625" style="15" customWidth="1"/>
    <col min="7" max="7" width="15.5703125" style="84" customWidth="1"/>
    <col min="8" max="8" width="3.140625" style="46" customWidth="1"/>
    <col min="9" max="9" width="11.140625" style="15" customWidth="1"/>
    <col min="10" max="10" width="15.5703125" style="84" customWidth="1"/>
    <col min="11" max="11" width="3.140625" style="46" customWidth="1"/>
    <col min="12" max="12" width="11.140625" style="15" customWidth="1"/>
    <col min="13" max="13" width="15.5703125" style="9" customWidth="1"/>
    <col min="14" max="14" width="3.140625" style="6" customWidth="1"/>
    <col min="15" max="15" width="11.140625" style="15" customWidth="1"/>
    <col min="16" max="16" width="15.5703125" style="84" customWidth="1"/>
    <col min="17" max="17" width="3.140625" style="6" customWidth="1"/>
    <col min="18" max="18" width="11.140625" style="15" customWidth="1"/>
    <col min="19" max="19" width="15.5703125" style="9" customWidth="1"/>
    <col min="20" max="20" width="3.140625" style="6" customWidth="1"/>
    <col min="21" max="16384" width="9.140625" style="6"/>
  </cols>
  <sheetData>
    <row r="1" spans="2:20" x14ac:dyDescent="0.3">
      <c r="E1" s="38"/>
      <c r="F1" s="6"/>
      <c r="G1" s="9"/>
      <c r="I1" s="9"/>
      <c r="J1" s="9"/>
      <c r="L1" s="9"/>
      <c r="N1" s="46"/>
      <c r="O1" s="9"/>
      <c r="P1" s="9"/>
      <c r="Q1" s="46"/>
      <c r="R1" s="9"/>
      <c r="T1" s="10"/>
    </row>
    <row r="2" spans="2:20" ht="21.75" thickBot="1" x14ac:dyDescent="0.4">
      <c r="E2" s="38"/>
      <c r="F2" s="6"/>
      <c r="G2" s="9"/>
      <c r="I2" s="9"/>
      <c r="J2" s="9"/>
      <c r="L2" s="9"/>
      <c r="N2" s="46"/>
      <c r="O2" s="9"/>
      <c r="P2" s="154" t="str">
        <f>'BID SUMMARY'!L24</f>
        <v>COMPANY/ORGANIZATION NAME</v>
      </c>
      <c r="Q2" s="154"/>
      <c r="R2" s="154"/>
      <c r="S2" s="154"/>
      <c r="T2" s="10"/>
    </row>
    <row r="3" spans="2:20" ht="26.25" x14ac:dyDescent="0.4">
      <c r="B3" s="35"/>
      <c r="C3" s="35"/>
      <c r="D3" s="35"/>
      <c r="E3" s="39"/>
      <c r="F3" s="35"/>
      <c r="G3" s="55"/>
      <c r="H3" s="39"/>
      <c r="I3" s="35"/>
      <c r="J3" s="55"/>
      <c r="K3" s="39"/>
      <c r="L3" s="35"/>
      <c r="M3" s="55"/>
      <c r="N3" s="39"/>
      <c r="O3" s="35"/>
      <c r="P3" s="155" t="s">
        <v>41</v>
      </c>
      <c r="Q3" s="155"/>
      <c r="R3" s="155"/>
      <c r="S3" s="155"/>
      <c r="T3" s="10"/>
    </row>
    <row r="4" spans="2:20" ht="26.25" x14ac:dyDescent="0.4">
      <c r="B4" s="35"/>
      <c r="C4" s="35"/>
      <c r="D4" s="35"/>
      <c r="E4" s="39"/>
      <c r="F4" s="35"/>
      <c r="G4" s="55"/>
      <c r="H4" s="39"/>
      <c r="I4" s="35"/>
      <c r="J4" s="55"/>
      <c r="K4" s="39"/>
      <c r="L4" s="35"/>
      <c r="M4" s="55"/>
      <c r="N4" s="39"/>
      <c r="O4" s="35"/>
      <c r="P4" s="57"/>
      <c r="Q4" s="57"/>
      <c r="R4" s="57"/>
      <c r="S4" s="57"/>
      <c r="T4" s="10"/>
    </row>
    <row r="5" spans="2:20" ht="26.25" x14ac:dyDescent="0.4">
      <c r="B5" s="159" t="s">
        <v>22</v>
      </c>
      <c r="C5" s="159"/>
      <c r="D5" s="159"/>
      <c r="E5" s="159"/>
      <c r="F5" s="159"/>
      <c r="G5" s="159"/>
      <c r="H5" s="159"/>
      <c r="I5" s="159"/>
      <c r="J5" s="159"/>
      <c r="K5" s="159"/>
      <c r="L5" s="159"/>
      <c r="M5" s="159"/>
      <c r="N5" s="159"/>
      <c r="O5" s="159"/>
      <c r="P5" s="159"/>
      <c r="Q5" s="159"/>
      <c r="R5" s="159"/>
      <c r="S5" s="159"/>
      <c r="T5" s="10"/>
    </row>
    <row r="6" spans="2:20" ht="26.25" x14ac:dyDescent="0.4">
      <c r="B6" s="160" t="s">
        <v>64</v>
      </c>
      <c r="C6" s="160"/>
      <c r="D6" s="160"/>
      <c r="E6" s="160"/>
      <c r="F6" s="160"/>
      <c r="G6" s="160"/>
      <c r="H6" s="160"/>
      <c r="I6" s="160"/>
      <c r="J6" s="160"/>
      <c r="K6" s="160"/>
      <c r="L6" s="160"/>
      <c r="M6" s="160"/>
      <c r="N6" s="160"/>
      <c r="O6" s="160"/>
      <c r="P6" s="160"/>
      <c r="Q6" s="160"/>
      <c r="R6" s="160"/>
      <c r="S6" s="160"/>
      <c r="T6" s="10"/>
    </row>
    <row r="7" spans="2:20" ht="26.25" x14ac:dyDescent="0.4">
      <c r="B7" s="161" t="s">
        <v>21</v>
      </c>
      <c r="C7" s="161"/>
      <c r="D7" s="161"/>
      <c r="E7" s="161"/>
      <c r="F7" s="161"/>
      <c r="G7" s="161"/>
      <c r="H7" s="161"/>
      <c r="I7" s="161"/>
      <c r="J7" s="161"/>
      <c r="K7" s="161"/>
      <c r="L7" s="161"/>
      <c r="M7" s="161"/>
      <c r="N7" s="161"/>
      <c r="O7" s="161"/>
      <c r="P7" s="161"/>
      <c r="Q7" s="161"/>
      <c r="R7" s="161"/>
      <c r="S7" s="161"/>
      <c r="T7" s="10"/>
    </row>
    <row r="8" spans="2:20" ht="23.25" x14ac:dyDescent="0.35">
      <c r="B8" s="142" t="s">
        <v>35</v>
      </c>
      <c r="C8" s="142"/>
      <c r="D8" s="142"/>
      <c r="E8" s="142"/>
      <c r="F8" s="142"/>
      <c r="G8" s="142"/>
      <c r="H8" s="142"/>
      <c r="I8" s="142"/>
      <c r="J8" s="142"/>
      <c r="K8" s="142"/>
      <c r="L8" s="142"/>
      <c r="M8" s="142"/>
      <c r="N8" s="142"/>
      <c r="O8" s="142"/>
      <c r="P8" s="142"/>
      <c r="Q8" s="142"/>
      <c r="R8" s="142"/>
      <c r="S8" s="142"/>
      <c r="T8" s="10"/>
    </row>
    <row r="9" spans="2:20" ht="23.25" x14ac:dyDescent="0.35">
      <c r="B9" s="34"/>
      <c r="C9" s="34"/>
      <c r="D9" s="34"/>
      <c r="E9" s="34"/>
      <c r="F9" s="34"/>
      <c r="G9" s="34"/>
      <c r="H9" s="34"/>
      <c r="I9" s="34"/>
      <c r="J9" s="34"/>
      <c r="K9" s="34"/>
      <c r="L9" s="34"/>
      <c r="M9" s="34"/>
      <c r="N9" s="34"/>
      <c r="O9" s="34"/>
      <c r="P9" s="34"/>
      <c r="Q9" s="34"/>
      <c r="R9" s="34"/>
      <c r="S9" s="34"/>
      <c r="T9" s="10"/>
    </row>
    <row r="10" spans="2:20" s="5" customFormat="1" ht="16.5" thickBot="1" x14ac:dyDescent="0.3">
      <c r="B10" s="171" t="s">
        <v>69</v>
      </c>
      <c r="C10" s="171"/>
      <c r="D10" s="171"/>
      <c r="E10" s="69"/>
      <c r="F10" s="26"/>
      <c r="G10" s="108"/>
      <c r="H10" s="76"/>
      <c r="I10" s="26"/>
      <c r="J10" s="108"/>
      <c r="K10" s="76"/>
      <c r="L10" s="26"/>
      <c r="M10" s="27"/>
      <c r="O10" s="26"/>
      <c r="P10" s="108"/>
      <c r="R10" s="26"/>
      <c r="S10" s="27"/>
    </row>
    <row r="11" spans="2:20" s="5" customFormat="1" ht="21.75" thickBot="1" x14ac:dyDescent="0.4">
      <c r="B11" s="172"/>
      <c r="C11" s="172"/>
      <c r="D11" s="172"/>
      <c r="E11" s="104"/>
      <c r="F11" s="157" t="s">
        <v>40</v>
      </c>
      <c r="G11" s="158"/>
      <c r="H11" s="47"/>
      <c r="I11" s="157" t="s">
        <v>9</v>
      </c>
      <c r="J11" s="158"/>
      <c r="K11" s="47"/>
      <c r="L11" s="169" t="s">
        <v>10</v>
      </c>
      <c r="M11" s="170"/>
      <c r="N11" s="47"/>
      <c r="O11" s="169" t="s">
        <v>11</v>
      </c>
      <c r="P11" s="170"/>
      <c r="Q11" s="47"/>
      <c r="R11" s="157" t="s">
        <v>12</v>
      </c>
      <c r="S11" s="158"/>
    </row>
    <row r="12" spans="2:20" s="85" customFormat="1" ht="37.5" x14ac:dyDescent="0.3">
      <c r="B12" s="111" t="s">
        <v>18</v>
      </c>
      <c r="C12" s="112" t="s">
        <v>55</v>
      </c>
      <c r="D12" s="82" t="s">
        <v>17</v>
      </c>
      <c r="E12" s="107"/>
      <c r="F12" s="109" t="s">
        <v>0</v>
      </c>
      <c r="G12" s="110" t="s">
        <v>44</v>
      </c>
      <c r="H12" s="106"/>
      <c r="I12" s="109" t="s">
        <v>0</v>
      </c>
      <c r="J12" s="110" t="s">
        <v>44</v>
      </c>
      <c r="K12" s="106"/>
      <c r="L12" s="114" t="s">
        <v>0</v>
      </c>
      <c r="M12" s="78" t="s">
        <v>44</v>
      </c>
      <c r="O12" s="114" t="s">
        <v>0</v>
      </c>
      <c r="P12" s="115" t="s">
        <v>44</v>
      </c>
      <c r="R12" s="109" t="s">
        <v>0</v>
      </c>
      <c r="S12" s="62" t="s">
        <v>44</v>
      </c>
    </row>
    <row r="13" spans="2:20" s="5" customFormat="1" ht="15.75" x14ac:dyDescent="0.25">
      <c r="B13" s="49" t="s">
        <v>36</v>
      </c>
      <c r="C13" s="24">
        <v>1</v>
      </c>
      <c r="D13" s="52" t="s">
        <v>19</v>
      </c>
      <c r="E13" s="69"/>
      <c r="F13" s="53" t="str">
        <f>"00"&amp;TEXT(ROWS(C$2:C2),"00")&amp;"SS"</f>
        <v>0001SS</v>
      </c>
      <c r="G13" s="50"/>
      <c r="H13" s="76"/>
      <c r="I13" s="53" t="str">
        <f>"10"&amp;TEXT(ROWS(F$2:F2),"00")&amp;"SS"</f>
        <v>1001SS</v>
      </c>
      <c r="J13" s="50"/>
      <c r="K13" s="76"/>
      <c r="L13" s="53" t="str">
        <f>"20"&amp;TEXT(ROWS(I$2:I2),"00")&amp;"SS"</f>
        <v>2001SS</v>
      </c>
      <c r="M13" s="50"/>
      <c r="O13" s="53" t="str">
        <f>"30"&amp;TEXT(ROWS(L$2:L2),"00")&amp;"SS"</f>
        <v>3001SS</v>
      </c>
      <c r="P13" s="50"/>
      <c r="R13" s="53" t="str">
        <f>"40"&amp;TEXT(ROWS(O$2:O2),"00")&amp;"SS"</f>
        <v>4001SS</v>
      </c>
      <c r="S13" s="50"/>
    </row>
    <row r="14" spans="2:20" s="5" customFormat="1" ht="15.75" x14ac:dyDescent="0.25">
      <c r="B14" s="81" t="s">
        <v>37</v>
      </c>
      <c r="C14" s="103">
        <v>1</v>
      </c>
      <c r="D14" s="52" t="s">
        <v>19</v>
      </c>
      <c r="E14" s="73"/>
      <c r="F14" s="53" t="str">
        <f>"00"&amp;TEXT(ROWS(C$2:C3),"00")&amp;"SS"</f>
        <v>0002SS</v>
      </c>
      <c r="G14" s="50"/>
      <c r="H14" s="76"/>
      <c r="I14" s="53" t="str">
        <f>"10"&amp;TEXT(ROWS(F$2:F3),"00")&amp;"SS"</f>
        <v>1002SS</v>
      </c>
      <c r="J14" s="50"/>
      <c r="K14" s="76"/>
      <c r="L14" s="53" t="str">
        <f>"20"&amp;TEXT(ROWS(I$2:I3),"00")&amp;"SS"</f>
        <v>2002SS</v>
      </c>
      <c r="M14" s="50"/>
      <c r="O14" s="53" t="str">
        <f>"30"&amp;TEXT(ROWS(L$2:L3),"00")&amp;"SS"</f>
        <v>3002SS</v>
      </c>
      <c r="P14" s="50"/>
      <c r="R14" s="53" t="str">
        <f>"40"&amp;TEXT(ROWS(O$2:O3),"00")&amp;"SS"</f>
        <v>4002SS</v>
      </c>
      <c r="S14" s="50"/>
    </row>
    <row r="15" spans="2:20" s="5" customFormat="1" ht="15.75" x14ac:dyDescent="0.25">
      <c r="B15" s="49" t="s">
        <v>38</v>
      </c>
      <c r="C15" s="24">
        <v>1</v>
      </c>
      <c r="D15" s="52" t="s">
        <v>19</v>
      </c>
      <c r="E15" s="69"/>
      <c r="F15" s="53" t="str">
        <f>"00"&amp;TEXT(ROWS(C$2:C4),"00")&amp;"SS"</f>
        <v>0003SS</v>
      </c>
      <c r="G15" s="50"/>
      <c r="H15" s="76"/>
      <c r="I15" s="53" t="str">
        <f>"10"&amp;TEXT(ROWS(F$2:F4),"00")&amp;"SS"</f>
        <v>1003SS</v>
      </c>
      <c r="J15" s="50"/>
      <c r="K15" s="76"/>
      <c r="L15" s="53" t="str">
        <f>"20"&amp;TEXT(ROWS(I$2:I4),"00")&amp;"SS"</f>
        <v>2003SS</v>
      </c>
      <c r="M15" s="50"/>
      <c r="O15" s="53" t="str">
        <f>"30"&amp;TEXT(ROWS(L$2:L4),"00")&amp;"SS"</f>
        <v>3003SS</v>
      </c>
      <c r="P15" s="50"/>
      <c r="R15" s="53" t="str">
        <f>"40"&amp;TEXT(ROWS(O$2:O4),"00")&amp;"SS"</f>
        <v>4003SS</v>
      </c>
      <c r="S15" s="50"/>
    </row>
    <row r="16" spans="2:20" s="5" customFormat="1" ht="16.5" thickBot="1" x14ac:dyDescent="0.3">
      <c r="B16" s="49" t="s">
        <v>39</v>
      </c>
      <c r="C16" s="24">
        <v>1</v>
      </c>
      <c r="D16" s="52" t="s">
        <v>19</v>
      </c>
      <c r="E16" s="69"/>
      <c r="F16" s="53" t="str">
        <f>"00"&amp;TEXT(ROWS(C$2:C5),"00")&amp;"SS"</f>
        <v>0004SS</v>
      </c>
      <c r="G16" s="96"/>
      <c r="H16" s="76"/>
      <c r="I16" s="53" t="str">
        <f>"10"&amp;TEXT(ROWS(F$2:F5),"00")&amp;"SS"</f>
        <v>1004SS</v>
      </c>
      <c r="J16" s="96"/>
      <c r="K16" s="76"/>
      <c r="L16" s="53" t="str">
        <f>"20"&amp;TEXT(ROWS(I$2:I5),"00")&amp;"SS"</f>
        <v>2004SS</v>
      </c>
      <c r="M16" s="96"/>
      <c r="O16" s="53" t="str">
        <f>"30"&amp;TEXT(ROWS(L$2:L5),"00")&amp;"SS"</f>
        <v>3004SS</v>
      </c>
      <c r="P16" s="96"/>
      <c r="R16" s="53" t="str">
        <f>"40"&amp;TEXT(ROWS(O$2:O5),"00")&amp;"SS"</f>
        <v>4004SS</v>
      </c>
      <c r="S16" s="96"/>
    </row>
    <row r="17" spans="2:19" s="5" customFormat="1" ht="16.5" thickBot="1" x14ac:dyDescent="0.3">
      <c r="B17" s="163" t="s">
        <v>56</v>
      </c>
      <c r="C17" s="164"/>
      <c r="D17" s="165"/>
      <c r="E17" s="105"/>
      <c r="F17" s="72"/>
      <c r="G17" s="116">
        <f>SUM(G13:G16)</f>
        <v>0</v>
      </c>
      <c r="H17" s="48">
        <f>SUM(H13:H14)</f>
        <v>0</v>
      </c>
      <c r="I17" s="72"/>
      <c r="J17" s="117">
        <f>SUM(J13:J16)</f>
        <v>0</v>
      </c>
      <c r="K17" s="48">
        <f>SUM(K13:K14)</f>
        <v>0</v>
      </c>
      <c r="L17" s="72"/>
      <c r="M17" s="113">
        <f>SUM(M13:M16)</f>
        <v>0</v>
      </c>
      <c r="O17" s="72"/>
      <c r="P17" s="117">
        <f>SUM(P13:P16)</f>
        <v>0</v>
      </c>
      <c r="R17" s="72"/>
      <c r="S17" s="113">
        <f>SUM(S13:S16)</f>
        <v>0</v>
      </c>
    </row>
    <row r="18" spans="2:19" s="5" customFormat="1" ht="15.75" x14ac:dyDescent="0.25">
      <c r="C18" s="26"/>
      <c r="D18" s="26"/>
      <c r="E18" s="69"/>
      <c r="F18" s="26"/>
      <c r="G18" s="108"/>
      <c r="H18" s="76"/>
      <c r="I18" s="26"/>
      <c r="J18" s="108"/>
      <c r="K18" s="76"/>
      <c r="L18" s="26"/>
      <c r="M18" s="27"/>
      <c r="O18" s="26"/>
      <c r="P18" s="108"/>
      <c r="R18" s="26"/>
      <c r="S18" s="27"/>
    </row>
    <row r="19" spans="2:19" s="5" customFormat="1" x14ac:dyDescent="0.3">
      <c r="B19" s="168" t="s">
        <v>57</v>
      </c>
      <c r="C19" s="168"/>
      <c r="D19" s="168"/>
      <c r="E19" s="69"/>
      <c r="F19" s="124" t="s">
        <v>58</v>
      </c>
      <c r="G19" s="123">
        <v>150000</v>
      </c>
      <c r="H19" s="76"/>
      <c r="I19" s="125" t="s">
        <v>9</v>
      </c>
      <c r="J19" s="123">
        <v>150000</v>
      </c>
      <c r="K19" s="76"/>
      <c r="L19" s="125" t="s">
        <v>10</v>
      </c>
      <c r="M19" s="123">
        <v>150000</v>
      </c>
      <c r="O19" s="125" t="s">
        <v>11</v>
      </c>
      <c r="P19" s="123">
        <v>150000</v>
      </c>
      <c r="R19" s="125" t="s">
        <v>12</v>
      </c>
      <c r="S19" s="123">
        <v>150000</v>
      </c>
    </row>
  </sheetData>
  <sheetProtection algorithmName="SHA-512" hashValue="RaB+VJIMWaMzEVNqZcKUbYyN3g98vuK4EI6o/dLQIK64TlK1ssN1o43mF427oLP718DMti7sGF1FASFcGL0P1Q==" saltValue="PIkw61E43WosAeDJVeMdMg==" spinCount="100000" sheet="1" objects="1" scenarios="1" formatCells="0" formatColumns="0" formatRows="0" selectLockedCells="1"/>
  <mergeCells count="14">
    <mergeCell ref="B19:D19"/>
    <mergeCell ref="O11:P11"/>
    <mergeCell ref="R11:S11"/>
    <mergeCell ref="B10:D11"/>
    <mergeCell ref="P2:S2"/>
    <mergeCell ref="P3:S3"/>
    <mergeCell ref="B5:S5"/>
    <mergeCell ref="B6:S6"/>
    <mergeCell ref="B7:S7"/>
    <mergeCell ref="B8:S8"/>
    <mergeCell ref="B17:D17"/>
    <mergeCell ref="F11:G11"/>
    <mergeCell ref="I11:J11"/>
    <mergeCell ref="L11:M11"/>
  </mergeCells>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T29"/>
  <sheetViews>
    <sheetView showGridLines="0" view="pageBreakPreview" zoomScale="90" zoomScaleNormal="100" zoomScaleSheetLayoutView="90" workbookViewId="0">
      <selection activeCell="R21" sqref="R21"/>
    </sheetView>
  </sheetViews>
  <sheetFormatPr defaultColWidth="9.140625" defaultRowHeight="18.75" x14ac:dyDescent="0.3"/>
  <cols>
    <col min="1" max="1" width="3.28515625" style="6" customWidth="1"/>
    <col min="2" max="2" width="47.85546875" style="6" customWidth="1"/>
    <col min="3" max="3" width="11.140625" style="15" customWidth="1"/>
    <col min="4" max="4" width="3.140625" style="75" customWidth="1"/>
    <col min="5" max="5" width="11.140625" style="15" customWidth="1"/>
    <col min="6" max="6" width="15.5703125" style="9" customWidth="1"/>
    <col min="7" max="7" width="3.140625" style="46" customWidth="1"/>
    <col min="8" max="8" width="11.140625" style="15" customWidth="1"/>
    <col min="9" max="9" width="15.5703125" style="9" customWidth="1"/>
    <col min="10" max="10" width="3.140625" style="46" customWidth="1"/>
    <col min="11" max="11" width="11.140625" style="15" customWidth="1"/>
    <col min="12" max="12" width="15.5703125" style="9" customWidth="1"/>
    <col min="13" max="13" width="3.140625" style="46" customWidth="1"/>
    <col min="14" max="14" width="11.140625" style="15" customWidth="1"/>
    <col min="15" max="15" width="14.140625" style="9" bestFit="1" customWidth="1"/>
    <col min="16" max="16" width="3.28515625" style="46" customWidth="1"/>
    <col min="17" max="17" width="11.140625" style="15" customWidth="1"/>
    <col min="18" max="18" width="16.5703125" style="9" customWidth="1"/>
    <col min="19" max="19" width="11.140625" style="10" customWidth="1"/>
    <col min="20" max="20" width="3.140625" style="6" customWidth="1"/>
    <col min="21" max="16384" width="9.140625" style="6"/>
  </cols>
  <sheetData>
    <row r="1" spans="2:20" x14ac:dyDescent="0.3">
      <c r="D1" s="15"/>
      <c r="E1" s="38"/>
      <c r="F1" s="6"/>
      <c r="G1" s="9"/>
      <c r="H1" s="38"/>
      <c r="J1" s="9"/>
      <c r="K1" s="38"/>
      <c r="M1" s="9"/>
      <c r="N1" s="38"/>
      <c r="P1" s="9"/>
      <c r="Q1" s="38"/>
      <c r="S1" s="9"/>
      <c r="T1" s="10"/>
    </row>
    <row r="2" spans="2:20" ht="21.75" thickBot="1" x14ac:dyDescent="0.4">
      <c r="D2" s="15"/>
      <c r="E2" s="38"/>
      <c r="F2" s="6"/>
      <c r="G2" s="9"/>
      <c r="H2" s="38"/>
      <c r="J2" s="9"/>
      <c r="K2" s="38"/>
      <c r="M2" s="9"/>
      <c r="N2" s="38"/>
      <c r="P2" s="154" t="str">
        <f>'BID SUMMARY'!L24</f>
        <v>COMPANY/ORGANIZATION NAME</v>
      </c>
      <c r="Q2" s="154"/>
      <c r="R2" s="154"/>
      <c r="S2" s="154"/>
      <c r="T2" s="10"/>
    </row>
    <row r="3" spans="2:20" ht="26.25" x14ac:dyDescent="0.4">
      <c r="B3" s="35"/>
      <c r="C3" s="35"/>
      <c r="D3" s="35"/>
      <c r="E3" s="39"/>
      <c r="F3" s="35"/>
      <c r="G3" s="55"/>
      <c r="H3" s="39"/>
      <c r="I3" s="35"/>
      <c r="J3" s="55"/>
      <c r="K3" s="39"/>
      <c r="L3" s="35"/>
      <c r="M3" s="55"/>
      <c r="N3" s="39"/>
      <c r="O3" s="35"/>
      <c r="P3" s="155" t="s">
        <v>41</v>
      </c>
      <c r="Q3" s="155"/>
      <c r="R3" s="155"/>
      <c r="S3" s="155"/>
      <c r="T3" s="10"/>
    </row>
    <row r="4" spans="2:20" ht="26.25" x14ac:dyDescent="0.4">
      <c r="B4" s="35"/>
      <c r="C4" s="35"/>
      <c r="D4" s="35"/>
      <c r="E4" s="39"/>
      <c r="F4" s="35"/>
      <c r="G4" s="55"/>
      <c r="H4" s="39"/>
      <c r="I4" s="35"/>
      <c r="J4" s="55"/>
      <c r="K4" s="39"/>
      <c r="L4" s="35"/>
      <c r="M4" s="55"/>
      <c r="N4" s="39"/>
      <c r="O4" s="35"/>
      <c r="P4" s="57"/>
      <c r="Q4" s="39"/>
      <c r="R4" s="57"/>
      <c r="S4" s="57"/>
      <c r="T4" s="10"/>
    </row>
    <row r="5" spans="2:20" ht="26.25" x14ac:dyDescent="0.4">
      <c r="B5" s="159" t="s">
        <v>22</v>
      </c>
      <c r="C5" s="159"/>
      <c r="D5" s="159"/>
      <c r="E5" s="159"/>
      <c r="F5" s="159"/>
      <c r="G5" s="159"/>
      <c r="H5" s="159"/>
      <c r="I5" s="159"/>
      <c r="J5" s="159"/>
      <c r="K5" s="159"/>
      <c r="L5" s="159"/>
      <c r="M5" s="159"/>
      <c r="N5" s="159"/>
      <c r="O5" s="159"/>
      <c r="P5" s="159"/>
      <c r="Q5" s="159"/>
      <c r="R5" s="159"/>
      <c r="S5" s="159"/>
      <c r="T5" s="10"/>
    </row>
    <row r="6" spans="2:20" ht="26.25" x14ac:dyDescent="0.4">
      <c r="B6" s="160" t="s">
        <v>64</v>
      </c>
      <c r="C6" s="160"/>
      <c r="D6" s="160"/>
      <c r="E6" s="160"/>
      <c r="F6" s="160"/>
      <c r="G6" s="160"/>
      <c r="H6" s="160"/>
      <c r="I6" s="160"/>
      <c r="J6" s="160"/>
      <c r="K6" s="160"/>
      <c r="L6" s="160"/>
      <c r="M6" s="160"/>
      <c r="N6" s="160"/>
      <c r="O6" s="160"/>
      <c r="P6" s="160"/>
      <c r="Q6" s="160"/>
      <c r="R6" s="160"/>
      <c r="S6" s="160"/>
      <c r="T6" s="10"/>
    </row>
    <row r="7" spans="2:20" ht="26.25" x14ac:dyDescent="0.4">
      <c r="B7" s="161" t="s">
        <v>21</v>
      </c>
      <c r="C7" s="161"/>
      <c r="D7" s="161"/>
      <c r="E7" s="161"/>
      <c r="F7" s="161"/>
      <c r="G7" s="161"/>
      <c r="H7" s="161"/>
      <c r="I7" s="161"/>
      <c r="J7" s="161"/>
      <c r="K7" s="161"/>
      <c r="L7" s="161"/>
      <c r="M7" s="161"/>
      <c r="N7" s="161"/>
      <c r="O7" s="161"/>
      <c r="P7" s="161"/>
      <c r="Q7" s="161"/>
      <c r="R7" s="161"/>
      <c r="S7" s="161"/>
      <c r="T7" s="10"/>
    </row>
    <row r="8" spans="2:20" ht="23.25" x14ac:dyDescent="0.35">
      <c r="B8" s="142" t="s">
        <v>35</v>
      </c>
      <c r="C8" s="142"/>
      <c r="D8" s="142"/>
      <c r="E8" s="142"/>
      <c r="F8" s="142"/>
      <c r="G8" s="142"/>
      <c r="H8" s="142"/>
      <c r="I8" s="142"/>
      <c r="J8" s="142"/>
      <c r="K8" s="142"/>
      <c r="L8" s="142"/>
      <c r="M8" s="142"/>
      <c r="N8" s="142"/>
      <c r="O8" s="142"/>
      <c r="P8" s="142"/>
      <c r="Q8" s="142"/>
      <c r="R8" s="142"/>
      <c r="S8" s="142"/>
      <c r="T8" s="10"/>
    </row>
    <row r="9" spans="2:20" ht="23.25" x14ac:dyDescent="0.35">
      <c r="B9" s="34"/>
      <c r="C9" s="34"/>
      <c r="D9" s="34"/>
      <c r="E9" s="34"/>
      <c r="F9" s="34"/>
      <c r="G9" s="34"/>
      <c r="H9" s="34"/>
      <c r="I9" s="34"/>
      <c r="J9" s="34"/>
      <c r="K9" s="34"/>
      <c r="L9" s="34"/>
      <c r="M9" s="34"/>
      <c r="N9" s="34"/>
      <c r="O9" s="34"/>
      <c r="P9" s="34"/>
      <c r="Q9" s="34"/>
      <c r="R9" s="34"/>
      <c r="S9" s="34"/>
      <c r="T9" s="10"/>
    </row>
    <row r="10" spans="2:20" ht="18.95" customHeight="1" thickBot="1" x14ac:dyDescent="0.35">
      <c r="B10" s="156" t="s">
        <v>68</v>
      </c>
      <c r="C10" s="156"/>
      <c r="D10" s="122"/>
    </row>
    <row r="11" spans="2:20" ht="21.75" thickBot="1" x14ac:dyDescent="0.4">
      <c r="B11" s="177"/>
      <c r="C11" s="177"/>
      <c r="D11" s="122"/>
      <c r="E11" s="175" t="s">
        <v>40</v>
      </c>
      <c r="F11" s="176"/>
      <c r="G11" s="6"/>
      <c r="H11" s="175" t="s">
        <v>9</v>
      </c>
      <c r="I11" s="176"/>
      <c r="J11" s="6"/>
      <c r="K11" s="175" t="s">
        <v>10</v>
      </c>
      <c r="L11" s="176"/>
      <c r="M11" s="6"/>
      <c r="N11" s="175" t="s">
        <v>11</v>
      </c>
      <c r="O11" s="176"/>
      <c r="P11" s="6"/>
      <c r="Q11" s="175" t="s">
        <v>12</v>
      </c>
      <c r="R11" s="176"/>
      <c r="S11" s="6"/>
    </row>
    <row r="12" spans="2:20" s="17" customFormat="1" ht="56.25" x14ac:dyDescent="0.3">
      <c r="B12" s="65" t="s">
        <v>14</v>
      </c>
      <c r="C12" s="82" t="s">
        <v>20</v>
      </c>
      <c r="D12" s="70"/>
      <c r="E12" s="83" t="s">
        <v>0</v>
      </c>
      <c r="F12" s="78" t="s">
        <v>44</v>
      </c>
      <c r="G12" s="54"/>
      <c r="H12" s="83" t="s">
        <v>0</v>
      </c>
      <c r="I12" s="78" t="s">
        <v>44</v>
      </c>
      <c r="J12" s="54"/>
      <c r="K12" s="83" t="s">
        <v>0</v>
      </c>
      <c r="L12" s="78" t="s">
        <v>44</v>
      </c>
      <c r="M12" s="54"/>
      <c r="N12" s="83" t="s">
        <v>0</v>
      </c>
      <c r="O12" s="78" t="s">
        <v>44</v>
      </c>
      <c r="P12" s="54"/>
      <c r="Q12" s="83" t="s">
        <v>0</v>
      </c>
      <c r="R12" s="78" t="s">
        <v>44</v>
      </c>
      <c r="S12" s="16"/>
    </row>
    <row r="13" spans="2:20" s="5" customFormat="1" ht="15.75" x14ac:dyDescent="0.25">
      <c r="B13" s="77" t="s">
        <v>32</v>
      </c>
      <c r="C13" s="52">
        <v>1</v>
      </c>
      <c r="D13" s="71"/>
      <c r="E13" s="53" t="str">
        <f>"00"&amp;TEXT(ROWS(B$2:B2),"00")&amp;"AI"</f>
        <v>0001AI</v>
      </c>
      <c r="F13" s="50"/>
      <c r="G13" s="76"/>
      <c r="H13" s="53" t="str">
        <f>"10"&amp;TEXT(ROWS(E$2:E2),"00")&amp;"AI"</f>
        <v>1001AI</v>
      </c>
      <c r="I13" s="50"/>
      <c r="J13" s="76"/>
      <c r="K13" s="53" t="str">
        <f>"20"&amp;TEXT(ROWS(H$2:H2),"00")&amp;"AI"</f>
        <v>2001AI</v>
      </c>
      <c r="L13" s="50"/>
      <c r="M13" s="76"/>
      <c r="N13" s="53" t="str">
        <f>"30"&amp;TEXT(ROWS(K$2:K2),"00")&amp;"AI"</f>
        <v>3001AI</v>
      </c>
      <c r="O13" s="50"/>
      <c r="P13" s="76"/>
      <c r="Q13" s="53" t="str">
        <f>"40"&amp;TEXT(ROWS(N$2:N2),"00")&amp;"AI"</f>
        <v>4001AI</v>
      </c>
      <c r="R13" s="50"/>
      <c r="S13" s="4"/>
    </row>
    <row r="14" spans="2:20" s="5" customFormat="1" ht="15.75" x14ac:dyDescent="0.25">
      <c r="B14" s="49" t="s">
        <v>33</v>
      </c>
      <c r="C14" s="52">
        <v>1</v>
      </c>
      <c r="D14" s="69"/>
      <c r="E14" s="53" t="str">
        <f>"00"&amp;TEXT(ROWS(B$2:B3),"00")&amp;"AI"</f>
        <v>0002AI</v>
      </c>
      <c r="F14" s="50"/>
      <c r="G14" s="76"/>
      <c r="H14" s="53" t="str">
        <f>"10"&amp;TEXT(ROWS(E$2:E3),"00")&amp;"AI"</f>
        <v>1002AI</v>
      </c>
      <c r="I14" s="50"/>
      <c r="J14" s="76"/>
      <c r="K14" s="53" t="str">
        <f>"20"&amp;TEXT(ROWS(H$2:H3),"00")&amp;"AI"</f>
        <v>2002AI</v>
      </c>
      <c r="L14" s="50"/>
      <c r="M14" s="76"/>
      <c r="N14" s="53" t="str">
        <f>"30"&amp;TEXT(ROWS(K$2:K3),"00")&amp;"AI"</f>
        <v>3002AI</v>
      </c>
      <c r="O14" s="50"/>
      <c r="P14" s="76"/>
      <c r="Q14" s="53" t="str">
        <f>"40"&amp;TEXT(ROWS(N$2:N3),"00")&amp;"AI"</f>
        <v>4002AI</v>
      </c>
      <c r="R14" s="50"/>
      <c r="S14" s="4"/>
    </row>
    <row r="15" spans="2:20" s="5" customFormat="1" ht="16.5" thickBot="1" x14ac:dyDescent="0.3">
      <c r="B15" s="94" t="s">
        <v>34</v>
      </c>
      <c r="C15" s="120">
        <v>1</v>
      </c>
      <c r="D15" s="69"/>
      <c r="E15" s="98" t="str">
        <f>"00"&amp;TEXT(ROWS(B$2:B4),"00")&amp;"AI"</f>
        <v>0003AI</v>
      </c>
      <c r="F15" s="96"/>
      <c r="G15" s="76"/>
      <c r="H15" s="98" t="str">
        <f>"10"&amp;TEXT(ROWS(E$2:E4),"00")&amp;"AI"</f>
        <v>1003AI</v>
      </c>
      <c r="I15" s="96"/>
      <c r="J15" s="76"/>
      <c r="K15" s="98" t="str">
        <f>"20"&amp;TEXT(ROWS(H$2:H4),"00")&amp;"AI"</f>
        <v>2003AI</v>
      </c>
      <c r="L15" s="96"/>
      <c r="M15" s="76"/>
      <c r="N15" s="98" t="str">
        <f>"30"&amp;TEXT(ROWS(K$2:K4),"00")&amp;"AI"</f>
        <v>3003AI</v>
      </c>
      <c r="O15" s="96"/>
      <c r="P15" s="76"/>
      <c r="Q15" s="98" t="str">
        <f>"40"&amp;TEXT(ROWS(N$2:N4),"00")&amp;"AI"</f>
        <v>4003AI</v>
      </c>
      <c r="R15" s="96"/>
      <c r="S15" s="4"/>
    </row>
    <row r="16" spans="2:20" s="5" customFormat="1" ht="16.5" thickBot="1" x14ac:dyDescent="0.3">
      <c r="B16" s="119"/>
      <c r="C16" s="119"/>
      <c r="D16" s="72"/>
      <c r="E16" s="72"/>
      <c r="F16" s="99">
        <f>SUM(F13:F15)</f>
        <v>0</v>
      </c>
      <c r="G16" s="48"/>
      <c r="H16" s="72"/>
      <c r="I16" s="100">
        <f>SUM(I13:I15)</f>
        <v>0</v>
      </c>
      <c r="J16" s="48"/>
      <c r="K16" s="72"/>
      <c r="L16" s="100">
        <f>SUM(L13:L15)</f>
        <v>0</v>
      </c>
      <c r="M16" s="48"/>
      <c r="N16" s="72"/>
      <c r="O16" s="100">
        <f>SUM(O13:O15)</f>
        <v>0</v>
      </c>
      <c r="P16" s="48"/>
      <c r="Q16" s="72"/>
      <c r="R16" s="100">
        <f>SUM(R13:R15)</f>
        <v>0</v>
      </c>
      <c r="S16" s="4"/>
    </row>
    <row r="17" spans="2:19" s="5" customFormat="1" ht="15.75" x14ac:dyDescent="0.25">
      <c r="C17" s="119"/>
      <c r="D17" s="72"/>
      <c r="E17" s="72"/>
      <c r="F17" s="45"/>
      <c r="G17" s="48"/>
      <c r="H17" s="72"/>
      <c r="I17" s="45"/>
      <c r="J17" s="48"/>
      <c r="K17" s="72"/>
      <c r="L17" s="45"/>
      <c r="M17" s="48"/>
      <c r="N17" s="72"/>
      <c r="O17" s="45"/>
      <c r="P17" s="48"/>
      <c r="Q17" s="72"/>
      <c r="R17" s="45"/>
      <c r="S17" s="4"/>
    </row>
    <row r="18" spans="2:19" s="5" customFormat="1" ht="15.75" x14ac:dyDescent="0.25">
      <c r="B18" s="171" t="s">
        <v>70</v>
      </c>
      <c r="C18" s="171"/>
      <c r="D18" s="69"/>
      <c r="E18" s="26"/>
      <c r="F18" s="27"/>
      <c r="G18" s="76"/>
      <c r="H18" s="26"/>
      <c r="I18" s="27"/>
      <c r="J18" s="76"/>
      <c r="K18" s="26"/>
      <c r="L18" s="27"/>
      <c r="M18" s="76"/>
      <c r="N18" s="26"/>
      <c r="O18" s="27"/>
      <c r="P18" s="76"/>
      <c r="Q18" s="26"/>
      <c r="R18" s="27"/>
      <c r="S18" s="4"/>
    </row>
    <row r="19" spans="2:19" s="5" customFormat="1" ht="16.5" thickBot="1" x14ac:dyDescent="0.3">
      <c r="B19" s="172"/>
      <c r="C19" s="172"/>
      <c r="D19" s="69"/>
      <c r="E19" s="26"/>
      <c r="F19" s="27"/>
      <c r="G19" s="76"/>
      <c r="H19" s="26"/>
      <c r="I19" s="27"/>
      <c r="J19" s="76"/>
      <c r="K19" s="26"/>
      <c r="L19" s="27"/>
      <c r="M19" s="76"/>
      <c r="N19" s="26"/>
      <c r="O19" s="27"/>
      <c r="P19" s="76"/>
      <c r="Q19" s="26"/>
      <c r="R19" s="27"/>
      <c r="S19" s="4"/>
    </row>
    <row r="20" spans="2:19" s="17" customFormat="1" ht="56.25" x14ac:dyDescent="0.3">
      <c r="B20" s="65" t="s">
        <v>16</v>
      </c>
      <c r="C20" s="82" t="s">
        <v>20</v>
      </c>
      <c r="D20" s="70"/>
      <c r="E20" s="83" t="s">
        <v>0</v>
      </c>
      <c r="F20" s="78" t="s">
        <v>44</v>
      </c>
      <c r="G20" s="54"/>
      <c r="H20" s="83" t="s">
        <v>0</v>
      </c>
      <c r="I20" s="78" t="s">
        <v>44</v>
      </c>
      <c r="J20" s="54"/>
      <c r="K20" s="83" t="s">
        <v>0</v>
      </c>
      <c r="L20" s="78" t="s">
        <v>44</v>
      </c>
      <c r="M20" s="54"/>
      <c r="N20" s="83" t="s">
        <v>0</v>
      </c>
      <c r="O20" s="78" t="s">
        <v>44</v>
      </c>
      <c r="P20" s="54"/>
      <c r="Q20" s="83" t="s">
        <v>0</v>
      </c>
      <c r="R20" s="78" t="s">
        <v>44</v>
      </c>
      <c r="S20" s="16"/>
    </row>
    <row r="21" spans="2:19" s="5" customFormat="1" ht="32.25" thickBot="1" x14ac:dyDescent="0.3">
      <c r="B21" s="121" t="s">
        <v>15</v>
      </c>
      <c r="C21" s="120">
        <v>1</v>
      </c>
      <c r="D21" s="73"/>
      <c r="E21" s="98" t="str">
        <f>"00"&amp;TEXT(ROWS(B$2:B5),"00")&amp;"AI"</f>
        <v>0004AI</v>
      </c>
      <c r="F21" s="96"/>
      <c r="G21" s="76"/>
      <c r="H21" s="98" t="str">
        <f>"10"&amp;TEXT(ROWS(E$2:E5),"00")&amp;"AI"</f>
        <v>1004AI</v>
      </c>
      <c r="I21" s="96"/>
      <c r="J21" s="76"/>
      <c r="K21" s="98" t="str">
        <f>"20"&amp;TEXT(ROWS(H$2:H5),"00")&amp;"AI"</f>
        <v>2004AI</v>
      </c>
      <c r="L21" s="96"/>
      <c r="M21" s="76"/>
      <c r="N21" s="98" t="str">
        <f>"30"&amp;TEXT(ROWS(K$2:K5),"00")&amp;"AI"</f>
        <v>3004AI</v>
      </c>
      <c r="O21" s="96"/>
      <c r="P21" s="76"/>
      <c r="Q21" s="98" t="str">
        <f>"40"&amp;TEXT(ROWS(N$2:N5),"00")&amp;"AI"</f>
        <v>4004AI</v>
      </c>
      <c r="R21" s="96"/>
      <c r="S21" s="4"/>
    </row>
    <row r="22" spans="2:19" s="5" customFormat="1" ht="16.5" thickBot="1" x14ac:dyDescent="0.3">
      <c r="B22" s="118"/>
      <c r="C22" s="118"/>
      <c r="D22" s="72"/>
      <c r="E22" s="72"/>
      <c r="F22" s="100">
        <f>SUM(F21)</f>
        <v>0</v>
      </c>
      <c r="G22" s="48"/>
      <c r="H22" s="72"/>
      <c r="I22" s="100">
        <f>SUM(I21)</f>
        <v>0</v>
      </c>
      <c r="J22" s="48"/>
      <c r="K22" s="72"/>
      <c r="L22" s="100">
        <f>SUM(L21)</f>
        <v>0</v>
      </c>
      <c r="M22" s="48"/>
      <c r="N22" s="72"/>
      <c r="O22" s="100">
        <f>SUM(O21)</f>
        <v>0</v>
      </c>
      <c r="P22" s="48"/>
      <c r="Q22" s="72"/>
      <c r="R22" s="100">
        <f>SUM(R21)</f>
        <v>0</v>
      </c>
      <c r="S22" s="4"/>
    </row>
    <row r="23" spans="2:19" s="5" customFormat="1" ht="15.75" x14ac:dyDescent="0.25">
      <c r="C23" s="26"/>
      <c r="D23" s="69"/>
      <c r="E23" s="26"/>
      <c r="F23" s="27"/>
      <c r="G23" s="76"/>
      <c r="H23" s="26"/>
      <c r="I23" s="27"/>
      <c r="J23" s="76"/>
      <c r="K23" s="26"/>
      <c r="L23" s="27"/>
      <c r="M23" s="76"/>
      <c r="N23" s="26"/>
      <c r="O23" s="27"/>
      <c r="P23" s="76"/>
      <c r="Q23" s="26"/>
      <c r="R23" s="27"/>
      <c r="S23" s="4"/>
    </row>
    <row r="24" spans="2:19" s="5" customFormat="1" ht="15.75" x14ac:dyDescent="0.25">
      <c r="B24" s="28"/>
      <c r="C24" s="28"/>
      <c r="D24" s="74"/>
      <c r="E24" s="28"/>
      <c r="F24" s="29"/>
      <c r="G24" s="76"/>
      <c r="H24" s="28"/>
      <c r="I24" s="29"/>
      <c r="J24" s="76"/>
      <c r="K24" s="28"/>
      <c r="L24" s="29"/>
      <c r="M24" s="76"/>
      <c r="N24" s="28"/>
      <c r="O24" s="27"/>
      <c r="P24" s="76"/>
      <c r="Q24" s="28"/>
      <c r="R24" s="27"/>
      <c r="S24" s="4"/>
    </row>
    <row r="25" spans="2:19" s="80" customFormat="1" ht="19.5" thickBot="1" x14ac:dyDescent="0.3">
      <c r="B25" s="178" t="s">
        <v>54</v>
      </c>
      <c r="C25" s="178"/>
      <c r="D25" s="101"/>
      <c r="E25" s="101"/>
      <c r="F25" s="51">
        <f>SUM(F22,F16)</f>
        <v>0</v>
      </c>
      <c r="G25" s="101"/>
      <c r="H25" s="101"/>
      <c r="I25" s="51">
        <f>SUM(I22,I16)</f>
        <v>0</v>
      </c>
      <c r="J25" s="101"/>
      <c r="K25" s="101"/>
      <c r="L25" s="51">
        <f>SUM(L22,L16)</f>
        <v>0</v>
      </c>
      <c r="M25" s="101"/>
      <c r="N25" s="101"/>
      <c r="O25" s="51">
        <f>SUM(O16)</f>
        <v>0</v>
      </c>
      <c r="P25" s="101"/>
      <c r="Q25" s="101"/>
      <c r="R25" s="51">
        <f>SUM(R22,R16)</f>
        <v>0</v>
      </c>
      <c r="S25" s="79"/>
    </row>
    <row r="26" spans="2:19" s="80" customFormat="1" x14ac:dyDescent="0.25">
      <c r="B26" s="101"/>
      <c r="C26" s="101"/>
      <c r="D26" s="101"/>
      <c r="E26" s="101"/>
      <c r="F26" s="48"/>
      <c r="G26" s="101"/>
      <c r="H26" s="101"/>
      <c r="I26" s="48"/>
      <c r="J26" s="101"/>
      <c r="K26" s="101"/>
      <c r="L26" s="48"/>
      <c r="M26" s="101"/>
      <c r="N26" s="101"/>
      <c r="O26" s="48"/>
      <c r="P26" s="101"/>
      <c r="Q26" s="101"/>
      <c r="R26" s="102"/>
      <c r="S26" s="79"/>
    </row>
    <row r="27" spans="2:19" s="80" customFormat="1" x14ac:dyDescent="0.25">
      <c r="B27" s="101"/>
      <c r="C27" s="101"/>
      <c r="D27" s="101"/>
      <c r="E27" s="101"/>
      <c r="F27" s="48"/>
      <c r="G27" s="101"/>
      <c r="H27" s="101"/>
      <c r="I27" s="48"/>
      <c r="J27" s="101"/>
      <c r="K27" s="101"/>
      <c r="L27" s="48"/>
      <c r="M27" s="101"/>
      <c r="N27" s="101"/>
      <c r="O27" s="48"/>
      <c r="P27" s="101"/>
      <c r="Q27" s="101"/>
      <c r="R27" s="48"/>
      <c r="S27" s="79"/>
    </row>
    <row r="28" spans="2:19" s="5" customFormat="1" ht="16.5" thickBot="1" x14ac:dyDescent="0.3">
      <c r="C28" s="26"/>
      <c r="D28" s="69"/>
      <c r="E28" s="26"/>
      <c r="F28" s="27"/>
      <c r="G28" s="76"/>
      <c r="H28" s="26"/>
      <c r="I28" s="27"/>
      <c r="J28" s="76"/>
      <c r="K28" s="26"/>
      <c r="L28" s="27"/>
      <c r="M28" s="76"/>
      <c r="N28" s="26"/>
      <c r="O28" s="27"/>
      <c r="P28" s="76"/>
      <c r="Q28" s="173">
        <f>SUM(F16,I16,L16,O16,R16,F22,I22,L22,O22,R22)</f>
        <v>0</v>
      </c>
      <c r="R28" s="174"/>
      <c r="S28" s="4"/>
    </row>
    <row r="29" spans="2:19" s="5" customFormat="1" ht="16.5" thickTop="1" x14ac:dyDescent="0.25">
      <c r="C29" s="26"/>
      <c r="D29" s="69"/>
      <c r="E29" s="26"/>
      <c r="F29" s="27"/>
      <c r="G29" s="76"/>
      <c r="H29" s="26"/>
      <c r="I29" s="27"/>
      <c r="J29" s="76"/>
      <c r="K29" s="26"/>
      <c r="L29" s="27"/>
      <c r="M29" s="76"/>
      <c r="N29" s="26"/>
      <c r="O29" s="27"/>
      <c r="P29" s="76"/>
      <c r="Q29" s="26"/>
      <c r="R29" s="27"/>
      <c r="S29" s="4"/>
    </row>
  </sheetData>
  <sheetProtection algorithmName="SHA-512" hashValue="7iwYq0Ws7HITVn/J33n6jqsgO8hpud2SUZc5Qfwy5vqpwBl5iJCYEmPutJE2FwsEHKezY/9A1I6O7068JWTkTQ==" saltValue="GLrrKyai1lLPAheUMgJ/dw==" spinCount="100000" sheet="1" objects="1" scenarios="1" formatCells="0" formatColumns="0" formatRows="0" selectLockedCells="1"/>
  <mergeCells count="15">
    <mergeCell ref="B8:S8"/>
    <mergeCell ref="Q28:R28"/>
    <mergeCell ref="E11:F11"/>
    <mergeCell ref="H11:I11"/>
    <mergeCell ref="K11:L11"/>
    <mergeCell ref="N11:O11"/>
    <mergeCell ref="Q11:R11"/>
    <mergeCell ref="B10:C11"/>
    <mergeCell ref="B18:C19"/>
    <mergeCell ref="B25:C25"/>
    <mergeCell ref="P2:S2"/>
    <mergeCell ref="P3:S3"/>
    <mergeCell ref="B5:S5"/>
    <mergeCell ref="B6:S6"/>
    <mergeCell ref="B7:S7"/>
  </mergeCells>
  <pageMargins left="0.7" right="0.7" top="0.75" bottom="0.75" header="0.3" footer="0.3"/>
  <pageSetup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4"/>
  <sheetViews>
    <sheetView workbookViewId="0">
      <selection activeCell="B4" sqref="B4"/>
    </sheetView>
  </sheetViews>
  <sheetFormatPr defaultRowHeight="15" x14ac:dyDescent="0.25"/>
  <cols>
    <col min="2" max="2" width="40" customWidth="1"/>
    <col min="3" max="3" width="17" customWidth="1"/>
    <col min="4" max="4" width="17.5703125" bestFit="1" customWidth="1"/>
    <col min="5" max="5" width="18" bestFit="1" customWidth="1"/>
    <col min="6" max="6" width="19.140625" bestFit="1" customWidth="1"/>
    <col min="7" max="7" width="18.5703125" bestFit="1" customWidth="1"/>
  </cols>
  <sheetData>
    <row r="1" spans="2:7" ht="15.75" thickBot="1" x14ac:dyDescent="0.3"/>
    <row r="2" spans="2:7" s="1" customFormat="1" ht="45" x14ac:dyDescent="0.25">
      <c r="B2" s="179" t="s">
        <v>31</v>
      </c>
      <c r="C2" s="20" t="s">
        <v>24</v>
      </c>
      <c r="D2" s="20" t="s">
        <v>25</v>
      </c>
      <c r="E2" s="20" t="s">
        <v>26</v>
      </c>
      <c r="F2" s="20" t="s">
        <v>27</v>
      </c>
      <c r="G2" s="21" t="s">
        <v>28</v>
      </c>
    </row>
    <row r="3" spans="2:7" s="1" customFormat="1" ht="30" x14ac:dyDescent="0.25">
      <c r="B3" s="180"/>
      <c r="C3" s="22" t="s">
        <v>29</v>
      </c>
      <c r="D3" s="22" t="s">
        <v>29</v>
      </c>
      <c r="E3" s="22" t="s">
        <v>29</v>
      </c>
      <c r="F3" s="22" t="s">
        <v>29</v>
      </c>
      <c r="G3" s="23" t="s">
        <v>29</v>
      </c>
    </row>
    <row r="4" spans="2:7" s="33" customFormat="1" ht="31.5" customHeight="1" thickBot="1" x14ac:dyDescent="0.3">
      <c r="B4" s="30" t="s">
        <v>30</v>
      </c>
      <c r="C4" s="31">
        <v>150000</v>
      </c>
      <c r="D4" s="31">
        <v>150000</v>
      </c>
      <c r="E4" s="31">
        <v>150000</v>
      </c>
      <c r="F4" s="31">
        <v>150000</v>
      </c>
      <c r="G4" s="32">
        <v>150000</v>
      </c>
    </row>
  </sheetData>
  <mergeCells count="1">
    <mergeCell ref="B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BID SUMMARY</vt:lpstr>
      <vt:lpstr>CO2</vt:lpstr>
      <vt:lpstr> DRY-CHEMICAL</vt:lpstr>
      <vt:lpstr>ABC</vt:lpstr>
      <vt:lpstr>BC</vt:lpstr>
      <vt:lpstr>MULTI-PURPOSE</vt:lpstr>
      <vt:lpstr>SUPPLEMENTAL SERVICES</vt:lpstr>
      <vt:lpstr>ASSESSMENT &amp; INSPECTION</vt:lpstr>
      <vt:lpstr>Sheet10</vt:lpstr>
      <vt:lpstr>' DRY-CHEMICAL'!Print_Area</vt:lpstr>
      <vt:lpstr>ABC!Print_Area</vt:lpstr>
      <vt:lpstr>'ASSESSMENT &amp; INSPECTION'!Print_Area</vt:lpstr>
      <vt:lpstr>BC!Print_Area</vt:lpstr>
      <vt:lpstr>'BID SUMMARY'!Print_Area</vt:lpstr>
      <vt:lpstr>'CO2'!Print_Area</vt:lpstr>
      <vt:lpstr>'MULTI-PURPOSE'!Print_Area</vt:lpstr>
      <vt:lpstr>'SUPPLEMENTAL SERVICES'!Print_Area</vt:lpstr>
      <vt:lpstr>' DRY-CHEMICAL'!Print_Titles</vt:lpstr>
      <vt:lpstr>ABC!Print_Titles</vt:lpstr>
      <vt:lpstr>'ASSESSMENT &amp; INSPECTION'!Print_Titles</vt:lpstr>
      <vt:lpstr>BC!Print_Titles</vt:lpstr>
      <vt:lpstr>'CO2'!Print_Titles</vt:lpstr>
      <vt:lpstr>'MULTI-PURPOSE'!Print_Titles</vt:lpstr>
      <vt:lpstr>'SUPPLEMENTAL SERVICES'!Print_Titles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Helps</cp:lastModifiedBy>
  <cp:lastPrinted>2019-04-17T19:52:17Z</cp:lastPrinted>
  <dcterms:created xsi:type="dcterms:W3CDTF">2019-03-04T13:59:22Z</dcterms:created>
  <dcterms:modified xsi:type="dcterms:W3CDTF">2019-11-07T21:15:36Z</dcterms:modified>
</cp:coreProperties>
</file>