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alakshmi.chilamk2\Desktop\DOMONIQUE_02032020\"/>
    </mc:Choice>
  </mc:AlternateContent>
  <bookViews>
    <workbookView xWindow="-120" yWindow="-120" windowWidth="15600" windowHeight="11160" tabRatio="798" firstSheet="1" activeTab="1"/>
  </bookViews>
  <sheets>
    <sheet name="Group A Snow Removal" sheetId="14" state="hidden" r:id="rId1"/>
    <sheet name="PROPOSED PRICE SUMMARY" sheetId="24" r:id="rId2"/>
    <sheet name="Group A (WARDS 1&amp;2)" sheetId="6" r:id="rId3"/>
    <sheet name="Group B (WARDS 3&amp;4)" sheetId="20" r:id="rId4"/>
    <sheet name="Group C (WARDS 5&amp;6)" sheetId="19" r:id="rId5"/>
    <sheet name="Group D (WARDS 7&amp;8)" sheetId="21" r:id="rId6"/>
    <sheet name="Group E (MARYLAND)" sheetId="22" r:id="rId7"/>
    <sheet name="SUPPLEMENTAL HRLY RATES" sheetId="23" r:id="rId8"/>
    <sheet name="GROUP B Snow Removal" sheetId="15" state="hidden" r:id="rId9"/>
    <sheet name="GROUP C Snow Removal" sheetId="16" state="hidden" r:id="rId10"/>
    <sheet name="GROUP D Snow Removal" sheetId="17" state="hidden" r:id="rId11"/>
    <sheet name="GROUP E Snow Removal" sheetId="18" state="hidden" r:id="rId12"/>
  </sheets>
  <externalReferences>
    <externalReference r:id="rId13"/>
  </externalReferences>
  <definedNames>
    <definedName name="_xlnm._FilterDatabase" localSheetId="2" hidden="1">'Group A (WARDS 1&amp;2)'!$C$5:$K$5</definedName>
    <definedName name="_xlnm._FilterDatabase" localSheetId="0" hidden="1">'Group A Snow Removal'!$B$8:$X$8</definedName>
    <definedName name="_xlnm._FilterDatabase" localSheetId="3" hidden="1">'Group B (WARDS 3&amp;4)'!$C$5:$AE$169</definedName>
    <definedName name="_xlnm._FilterDatabase" localSheetId="8" hidden="1">'GROUP B Snow Removal'!$A$8:$U$184</definedName>
    <definedName name="_xlnm._FilterDatabase" localSheetId="4" hidden="1">'Group C (WARDS 5&amp;6)'!$C$5:$AE$170</definedName>
    <definedName name="_xlnm._FilterDatabase" localSheetId="9" hidden="1">'GROUP C Snow Removal'!$B$8:$V$192</definedName>
    <definedName name="_xlnm._FilterDatabase" localSheetId="5" hidden="1">'Group D (WARDS 7&amp;8)'!$C$5:$AD$141</definedName>
    <definedName name="_xlnm._FilterDatabase" localSheetId="10" hidden="1">'GROUP D Snow Removal'!$B$8:$U$8</definedName>
    <definedName name="_xlnm._FilterDatabase" localSheetId="6" hidden="1">'Group E (MARYLAND)'!$C$5:$AD$7</definedName>
    <definedName name="_xlnm.Print_Area" localSheetId="2">'Group A (WARDS 1&amp;2)'!$A$1:$AG$90</definedName>
    <definedName name="_xlnm.Print_Area" localSheetId="0">'Group A Snow Removal'!$A$1:$AJ$112</definedName>
    <definedName name="_xlnm.Print_Area" localSheetId="3">'Group B (WARDS 3&amp;4)'!$A$1:$AG$173</definedName>
    <definedName name="_xlnm.Print_Area" localSheetId="8">'GROUP B Snow Removal'!$A$1:$AJ$188</definedName>
    <definedName name="_xlnm.Print_Area" localSheetId="4">'Group C (WARDS 5&amp;6)'!$A$1:$AG$193</definedName>
    <definedName name="_xlnm.Print_Area" localSheetId="9">'GROUP C Snow Removal'!$A$1:$AJ$197</definedName>
    <definedName name="_xlnm.Print_Area" localSheetId="5">'Group D (WARDS 7&amp;8)'!$A$1:$AG$145</definedName>
    <definedName name="_xlnm.Print_Area" localSheetId="10">'GROUP D Snow Removal'!$A$1:$AJ$153</definedName>
    <definedName name="_xlnm.Print_Area" localSheetId="6">'Group E (MARYLAND)'!$A$1:$AG$11</definedName>
    <definedName name="_xlnm.Print_Area" localSheetId="11">'GROUP E Snow Removal'!$A$1:$AJ$16</definedName>
    <definedName name="_xlnm.Print_Area" localSheetId="1">'PROPOSED PRICE SUMMARY'!$A$1:$T$31</definedName>
    <definedName name="_xlnm.Print_Area" localSheetId="7">'SUPPLEMENTAL HRLY RATES'!$A$1:$S$34</definedName>
    <definedName name="_xlnm.Print_Titles" localSheetId="2">'Group A (WARDS 1&amp;2)'!$1:$5</definedName>
    <definedName name="_xlnm.Print_Titles" localSheetId="3">'Group B (WARDS 3&amp;4)'!$1:$5</definedName>
    <definedName name="_xlnm.Print_Titles" localSheetId="4">'Group C (WARDS 5&amp;6)'!$1:$5</definedName>
    <definedName name="_xlnm.Print_Titles" localSheetId="9">'GROUP C Snow Removal'!#REF!</definedName>
    <definedName name="_xlnm.Print_Titles" localSheetId="5">'Group D (WARDS 7&amp;8)'!$1:$5</definedName>
    <definedName name="_xlnm.Print_Titles" localSheetId="6">'Group E (MARYLAND)'!$1:$5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3" l="1"/>
  <c r="R15" i="23"/>
  <c r="P13" i="24" s="1"/>
  <c r="O15" i="23"/>
  <c r="M13" i="24" s="1"/>
  <c r="L15" i="23"/>
  <c r="I15" i="23"/>
  <c r="G13" i="24" s="1"/>
  <c r="F15" i="23"/>
  <c r="D13" i="24" s="1"/>
  <c r="J13" i="24"/>
  <c r="C2" i="6"/>
  <c r="O21" i="24"/>
  <c r="C2" i="22" s="1"/>
  <c r="AF7" i="22"/>
  <c r="AF6" i="22"/>
  <c r="AF8" i="22" s="1"/>
  <c r="AB7" i="22"/>
  <c r="AB8" i="22" s="1"/>
  <c r="AB6" i="22"/>
  <c r="X7" i="22"/>
  <c r="X6" i="22"/>
  <c r="P8" i="22"/>
  <c r="T7" i="22"/>
  <c r="T8" i="22" s="1"/>
  <c r="T6" i="22"/>
  <c r="P7" i="22"/>
  <c r="P6" i="22"/>
  <c r="X7" i="2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X46" i="21"/>
  <c r="X47" i="21"/>
  <c r="X48" i="21"/>
  <c r="X49" i="21"/>
  <c r="X50" i="21"/>
  <c r="X51" i="21"/>
  <c r="X52" i="21"/>
  <c r="X53" i="21"/>
  <c r="X54" i="21"/>
  <c r="X55" i="21"/>
  <c r="X56" i="21"/>
  <c r="X57" i="21"/>
  <c r="X58" i="21"/>
  <c r="X59" i="21"/>
  <c r="X60" i="21"/>
  <c r="X61" i="21"/>
  <c r="X62" i="21"/>
  <c r="X63" i="21"/>
  <c r="X64" i="21"/>
  <c r="X65" i="21"/>
  <c r="X66" i="21"/>
  <c r="X67" i="21"/>
  <c r="X68" i="21"/>
  <c r="X69" i="21"/>
  <c r="X70" i="21"/>
  <c r="X71" i="21"/>
  <c r="X72" i="21"/>
  <c r="X73" i="21"/>
  <c r="X74" i="21"/>
  <c r="X75" i="21"/>
  <c r="X76" i="21"/>
  <c r="X77" i="21"/>
  <c r="X78" i="21"/>
  <c r="X79" i="21"/>
  <c r="X80" i="21"/>
  <c r="X81" i="21"/>
  <c r="X82" i="21"/>
  <c r="X83" i="21"/>
  <c r="X84" i="21"/>
  <c r="X85" i="21"/>
  <c r="X86" i="21"/>
  <c r="X87" i="21"/>
  <c r="X88" i="21"/>
  <c r="X89" i="21"/>
  <c r="X90" i="21"/>
  <c r="X91" i="21"/>
  <c r="X92" i="21"/>
  <c r="X93" i="21"/>
  <c r="X94" i="21"/>
  <c r="X95" i="21"/>
  <c r="X96" i="21"/>
  <c r="X97" i="21"/>
  <c r="X98" i="21"/>
  <c r="X99" i="21"/>
  <c r="X100" i="21"/>
  <c r="X101" i="21"/>
  <c r="X102" i="21"/>
  <c r="X103" i="21"/>
  <c r="X104" i="21"/>
  <c r="X105" i="21"/>
  <c r="X106" i="21"/>
  <c r="X107" i="21"/>
  <c r="X108" i="21"/>
  <c r="X109" i="21"/>
  <c r="X110" i="21"/>
  <c r="X111" i="21"/>
  <c r="X112" i="21"/>
  <c r="X113" i="21"/>
  <c r="X114" i="21"/>
  <c r="X115" i="21"/>
  <c r="X116" i="21"/>
  <c r="X117" i="21"/>
  <c r="X118" i="21"/>
  <c r="X119" i="21"/>
  <c r="X120" i="21"/>
  <c r="X121" i="21"/>
  <c r="X122" i="21"/>
  <c r="X123" i="21"/>
  <c r="X124" i="21"/>
  <c r="X125" i="21"/>
  <c r="X126" i="21"/>
  <c r="X127" i="21"/>
  <c r="X128" i="21"/>
  <c r="X129" i="21"/>
  <c r="X130" i="21"/>
  <c r="X131" i="21"/>
  <c r="X132" i="21"/>
  <c r="X133" i="21"/>
  <c r="X134" i="21"/>
  <c r="X135" i="21"/>
  <c r="X136" i="21"/>
  <c r="X137" i="21"/>
  <c r="X138" i="21"/>
  <c r="X139" i="21"/>
  <c r="X140" i="21"/>
  <c r="X141" i="21"/>
  <c r="X6" i="21"/>
  <c r="X142" i="21" s="1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70" i="21"/>
  <c r="AB71" i="21"/>
  <c r="AB72" i="21"/>
  <c r="AB73" i="21"/>
  <c r="AB74" i="21"/>
  <c r="AB75" i="21"/>
  <c r="AB76" i="21"/>
  <c r="AB77" i="21"/>
  <c r="AB78" i="21"/>
  <c r="AB79" i="21"/>
  <c r="AB80" i="21"/>
  <c r="AB81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101" i="21"/>
  <c r="AB102" i="21"/>
  <c r="AB103" i="21"/>
  <c r="AB104" i="21"/>
  <c r="AB105" i="21"/>
  <c r="AB106" i="21"/>
  <c r="AB107" i="21"/>
  <c r="AB108" i="21"/>
  <c r="AB109" i="21"/>
  <c r="AB110" i="21"/>
  <c r="AB111" i="21"/>
  <c r="AB112" i="21"/>
  <c r="AB113" i="21"/>
  <c r="AB114" i="21"/>
  <c r="AB115" i="21"/>
  <c r="AB116" i="21"/>
  <c r="AB117" i="21"/>
  <c r="AB118" i="21"/>
  <c r="AB119" i="21"/>
  <c r="AB120" i="21"/>
  <c r="AB121" i="21"/>
  <c r="AB122" i="21"/>
  <c r="AB123" i="21"/>
  <c r="AB124" i="21"/>
  <c r="AB125" i="21"/>
  <c r="AB126" i="21"/>
  <c r="AB127" i="21"/>
  <c r="AB128" i="21"/>
  <c r="AB129" i="21"/>
  <c r="AB130" i="21"/>
  <c r="AB131" i="21"/>
  <c r="AB132" i="21"/>
  <c r="AB133" i="21"/>
  <c r="AB134" i="21"/>
  <c r="AB135" i="21"/>
  <c r="AB136" i="21"/>
  <c r="AB137" i="21"/>
  <c r="AB138" i="21"/>
  <c r="AB139" i="21"/>
  <c r="AB140" i="21"/>
  <c r="AB141" i="21"/>
  <c r="AB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F64" i="21"/>
  <c r="AF65" i="21"/>
  <c r="AF66" i="21"/>
  <c r="AF67" i="21"/>
  <c r="AF68" i="21"/>
  <c r="AF69" i="21"/>
  <c r="AF70" i="21"/>
  <c r="AF71" i="21"/>
  <c r="AF72" i="21"/>
  <c r="AF73" i="21"/>
  <c r="AF74" i="21"/>
  <c r="AF75" i="21"/>
  <c r="AF76" i="21"/>
  <c r="AF77" i="21"/>
  <c r="AF78" i="21"/>
  <c r="AF79" i="21"/>
  <c r="AF80" i="21"/>
  <c r="AF81" i="21"/>
  <c r="AF82" i="21"/>
  <c r="AF83" i="21"/>
  <c r="AF84" i="21"/>
  <c r="AF85" i="21"/>
  <c r="AF86" i="21"/>
  <c r="AF87" i="21"/>
  <c r="AF88" i="21"/>
  <c r="AF89" i="21"/>
  <c r="AF90" i="21"/>
  <c r="AF91" i="21"/>
  <c r="AF92" i="21"/>
  <c r="AF93" i="21"/>
  <c r="AF94" i="21"/>
  <c r="AF95" i="21"/>
  <c r="AF96" i="21"/>
  <c r="AF97" i="21"/>
  <c r="AF98" i="21"/>
  <c r="AF99" i="21"/>
  <c r="AF100" i="21"/>
  <c r="AF101" i="21"/>
  <c r="AF102" i="21"/>
  <c r="AF103" i="21"/>
  <c r="AF104" i="21"/>
  <c r="AF105" i="21"/>
  <c r="AF106" i="21"/>
  <c r="AF107" i="21"/>
  <c r="AF108" i="21"/>
  <c r="AF109" i="21"/>
  <c r="AF110" i="21"/>
  <c r="AF111" i="21"/>
  <c r="AF112" i="21"/>
  <c r="AF113" i="21"/>
  <c r="AF114" i="21"/>
  <c r="AF115" i="21"/>
  <c r="AF116" i="21"/>
  <c r="AF117" i="21"/>
  <c r="AF118" i="21"/>
  <c r="AF119" i="21"/>
  <c r="AF120" i="21"/>
  <c r="AF121" i="21"/>
  <c r="AF122" i="21"/>
  <c r="AF123" i="21"/>
  <c r="AF124" i="21"/>
  <c r="AF125" i="21"/>
  <c r="AF126" i="21"/>
  <c r="AF127" i="21"/>
  <c r="AF128" i="21"/>
  <c r="AF129" i="21"/>
  <c r="AF130" i="21"/>
  <c r="AF131" i="21"/>
  <c r="AF132" i="21"/>
  <c r="AF133" i="21"/>
  <c r="AF134" i="21"/>
  <c r="AF135" i="21"/>
  <c r="AF136" i="21"/>
  <c r="AF137" i="21"/>
  <c r="AF138" i="21"/>
  <c r="AF139" i="21"/>
  <c r="AF140" i="21"/>
  <c r="AF141" i="21"/>
  <c r="AF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6" i="21"/>
  <c r="T142" i="21" s="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6" i="21"/>
  <c r="P137" i="21"/>
  <c r="P138" i="21"/>
  <c r="P139" i="21"/>
  <c r="P140" i="21"/>
  <c r="P141" i="21"/>
  <c r="P6" i="21"/>
  <c r="P142" i="21" s="1"/>
  <c r="AF142" i="21" l="1"/>
  <c r="AB142" i="21"/>
  <c r="S13" i="24"/>
  <c r="C2" i="20"/>
  <c r="F187" i="19"/>
  <c r="C2" i="19"/>
  <c r="C2" i="21"/>
  <c r="X8" i="22"/>
  <c r="AF7" i="19" l="1"/>
  <c r="AF8" i="19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F64" i="19"/>
  <c r="AF65" i="19"/>
  <c r="AF66" i="19"/>
  <c r="AF67" i="19"/>
  <c r="AF68" i="19"/>
  <c r="AF69" i="19"/>
  <c r="AF70" i="19"/>
  <c r="AF71" i="19"/>
  <c r="AF72" i="19"/>
  <c r="AF73" i="19"/>
  <c r="AF74" i="19"/>
  <c r="AF75" i="19"/>
  <c r="AF76" i="19"/>
  <c r="AF77" i="19"/>
  <c r="AF78" i="19"/>
  <c r="AF79" i="19"/>
  <c r="AF80" i="19"/>
  <c r="AF81" i="19"/>
  <c r="AF82" i="19"/>
  <c r="AF83" i="19"/>
  <c r="AF84" i="19"/>
  <c r="AF85" i="19"/>
  <c r="AF86" i="19"/>
  <c r="AF87" i="19"/>
  <c r="AF88" i="19"/>
  <c r="AF89" i="19"/>
  <c r="AF90" i="19"/>
  <c r="AF91" i="19"/>
  <c r="AF92" i="19"/>
  <c r="AF93" i="19"/>
  <c r="AF94" i="19"/>
  <c r="AF95" i="19"/>
  <c r="AF96" i="19"/>
  <c r="AF97" i="19"/>
  <c r="AF98" i="19"/>
  <c r="AF99" i="19"/>
  <c r="AF100" i="19"/>
  <c r="AF101" i="19"/>
  <c r="AF102" i="19"/>
  <c r="AF103" i="19"/>
  <c r="AF104" i="19"/>
  <c r="AF105" i="19"/>
  <c r="AF106" i="19"/>
  <c r="AF107" i="19"/>
  <c r="AF108" i="19"/>
  <c r="AF109" i="19"/>
  <c r="AF110" i="19"/>
  <c r="AF111" i="19"/>
  <c r="AF112" i="19"/>
  <c r="AF113" i="19"/>
  <c r="AF114" i="19"/>
  <c r="AF115" i="19"/>
  <c r="AF116" i="19"/>
  <c r="AF117" i="19"/>
  <c r="AF118" i="19"/>
  <c r="AF119" i="19"/>
  <c r="AF120" i="19"/>
  <c r="AF121" i="19"/>
  <c r="AF122" i="19"/>
  <c r="AF123" i="19"/>
  <c r="AF124" i="19"/>
  <c r="AF125" i="19"/>
  <c r="AF126" i="19"/>
  <c r="AF127" i="19"/>
  <c r="AF128" i="19"/>
  <c r="AF129" i="19"/>
  <c r="AF130" i="19"/>
  <c r="AF131" i="19"/>
  <c r="AF132" i="19"/>
  <c r="AF133" i="19"/>
  <c r="AF134" i="19"/>
  <c r="AF135" i="19"/>
  <c r="AF136" i="19"/>
  <c r="AF137" i="19"/>
  <c r="AF138" i="19"/>
  <c r="AF139" i="19"/>
  <c r="AF140" i="19"/>
  <c r="AF141" i="19"/>
  <c r="AF142" i="19"/>
  <c r="AF143" i="19"/>
  <c r="AF144" i="19"/>
  <c r="AF145" i="19"/>
  <c r="AF146" i="19"/>
  <c r="AF147" i="19"/>
  <c r="AF148" i="19"/>
  <c r="AF149" i="19"/>
  <c r="AF150" i="19"/>
  <c r="AF151" i="19"/>
  <c r="AF152" i="19"/>
  <c r="AF153" i="19"/>
  <c r="AF154" i="19"/>
  <c r="AF155" i="19"/>
  <c r="AF156" i="19"/>
  <c r="AF157" i="19"/>
  <c r="AF158" i="19"/>
  <c r="AF159" i="19"/>
  <c r="AF160" i="19"/>
  <c r="AF161" i="19"/>
  <c r="AF162" i="19"/>
  <c r="AF163" i="19"/>
  <c r="AF164" i="19"/>
  <c r="AF165" i="19"/>
  <c r="AF166" i="19"/>
  <c r="AF167" i="19"/>
  <c r="AF168" i="19"/>
  <c r="AF169" i="19"/>
  <c r="AF170" i="19"/>
  <c r="AF171" i="19"/>
  <c r="AF172" i="19"/>
  <c r="AF173" i="19"/>
  <c r="AF174" i="19"/>
  <c r="AF175" i="19"/>
  <c r="AF176" i="19"/>
  <c r="AF177" i="19"/>
  <c r="AF178" i="19"/>
  <c r="AF179" i="19"/>
  <c r="AF180" i="19"/>
  <c r="AF181" i="19"/>
  <c r="AF182" i="19"/>
  <c r="AF183" i="19"/>
  <c r="AF184" i="19"/>
  <c r="AF185" i="19"/>
  <c r="AF186" i="19"/>
  <c r="AF187" i="19"/>
  <c r="AF188" i="19"/>
  <c r="AF189" i="19"/>
  <c r="AF6" i="19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75" i="19"/>
  <c r="AB76" i="19"/>
  <c r="AB77" i="19"/>
  <c r="AB78" i="19"/>
  <c r="AB79" i="19"/>
  <c r="AB80" i="19"/>
  <c r="AB81" i="19"/>
  <c r="AB82" i="19"/>
  <c r="AB83" i="19"/>
  <c r="AB84" i="19"/>
  <c r="AB85" i="19"/>
  <c r="AB86" i="19"/>
  <c r="AB87" i="19"/>
  <c r="AB88" i="19"/>
  <c r="AB89" i="19"/>
  <c r="AB90" i="19"/>
  <c r="AB91" i="19"/>
  <c r="AB92" i="19"/>
  <c r="AB93" i="19"/>
  <c r="AB94" i="19"/>
  <c r="AB95" i="19"/>
  <c r="AB96" i="19"/>
  <c r="AB97" i="19"/>
  <c r="AB98" i="19"/>
  <c r="AB99" i="19"/>
  <c r="AB100" i="19"/>
  <c r="AB101" i="19"/>
  <c r="AB102" i="19"/>
  <c r="AB103" i="19"/>
  <c r="AB104" i="19"/>
  <c r="AB105" i="19"/>
  <c r="AB106" i="19"/>
  <c r="AB107" i="19"/>
  <c r="AB108" i="19"/>
  <c r="AB109" i="19"/>
  <c r="AB110" i="19"/>
  <c r="AB111" i="19"/>
  <c r="AB112" i="19"/>
  <c r="AB113" i="19"/>
  <c r="AB114" i="19"/>
  <c r="AB115" i="19"/>
  <c r="AB116" i="19"/>
  <c r="AB117" i="19"/>
  <c r="AB118" i="19"/>
  <c r="AB119" i="19"/>
  <c r="AB120" i="19"/>
  <c r="AB121" i="19"/>
  <c r="AB122" i="19"/>
  <c r="AB123" i="19"/>
  <c r="AB124" i="19"/>
  <c r="AB125" i="19"/>
  <c r="AB126" i="19"/>
  <c r="AB127" i="19"/>
  <c r="AB128" i="19"/>
  <c r="AB129" i="19"/>
  <c r="AB130" i="19"/>
  <c r="AB131" i="19"/>
  <c r="AB132" i="19"/>
  <c r="AB133" i="19"/>
  <c r="AB134" i="19"/>
  <c r="AB135" i="19"/>
  <c r="AB136" i="19"/>
  <c r="AB137" i="19"/>
  <c r="AB138" i="19"/>
  <c r="AB139" i="19"/>
  <c r="AB140" i="19"/>
  <c r="AB141" i="19"/>
  <c r="AB142" i="19"/>
  <c r="AB143" i="19"/>
  <c r="AB144" i="19"/>
  <c r="AB145" i="19"/>
  <c r="AB146" i="19"/>
  <c r="AB147" i="19"/>
  <c r="AB148" i="19"/>
  <c r="AB149" i="19"/>
  <c r="AB150" i="19"/>
  <c r="AB151" i="19"/>
  <c r="AB152" i="19"/>
  <c r="AB153" i="19"/>
  <c r="AB154" i="19"/>
  <c r="AB155" i="19"/>
  <c r="AB156" i="19"/>
  <c r="AB157" i="19"/>
  <c r="AB158" i="19"/>
  <c r="AB159" i="19"/>
  <c r="AB160" i="19"/>
  <c r="AB161" i="19"/>
  <c r="AB162" i="19"/>
  <c r="AB163" i="19"/>
  <c r="AB164" i="19"/>
  <c r="AB165" i="19"/>
  <c r="AB166" i="19"/>
  <c r="AB167" i="19"/>
  <c r="AB168" i="19"/>
  <c r="AB169" i="19"/>
  <c r="AB170" i="19"/>
  <c r="AB171" i="19"/>
  <c r="AB172" i="19"/>
  <c r="AB173" i="19"/>
  <c r="AB174" i="19"/>
  <c r="AB175" i="19"/>
  <c r="AB176" i="19"/>
  <c r="AB177" i="19"/>
  <c r="AB178" i="19"/>
  <c r="AB179" i="19"/>
  <c r="AB180" i="19"/>
  <c r="AB181" i="19"/>
  <c r="AB182" i="19"/>
  <c r="AB183" i="19"/>
  <c r="AB184" i="19"/>
  <c r="AB185" i="19"/>
  <c r="AB186" i="19"/>
  <c r="AB187" i="19"/>
  <c r="AB188" i="19"/>
  <c r="AB189" i="19"/>
  <c r="AB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6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52" i="19"/>
  <c r="T53" i="19"/>
  <c r="T54" i="19"/>
  <c r="T55" i="19"/>
  <c r="T56" i="19"/>
  <c r="T57" i="19"/>
  <c r="T58" i="19"/>
  <c r="T59" i="19"/>
  <c r="T60" i="19"/>
  <c r="T61" i="19"/>
  <c r="T62" i="19"/>
  <c r="T63" i="19"/>
  <c r="T64" i="19"/>
  <c r="T65" i="19"/>
  <c r="T66" i="19"/>
  <c r="T67" i="19"/>
  <c r="T68" i="19"/>
  <c r="T69" i="19"/>
  <c r="T70" i="19"/>
  <c r="T71" i="19"/>
  <c r="T72" i="19"/>
  <c r="T73" i="19"/>
  <c r="T74" i="19"/>
  <c r="T75" i="19"/>
  <c r="T76" i="19"/>
  <c r="T77" i="19"/>
  <c r="T78" i="19"/>
  <c r="T79" i="19"/>
  <c r="T80" i="19"/>
  <c r="T81" i="19"/>
  <c r="T82" i="19"/>
  <c r="T83" i="19"/>
  <c r="T84" i="19"/>
  <c r="T85" i="19"/>
  <c r="T86" i="19"/>
  <c r="T87" i="19"/>
  <c r="T88" i="19"/>
  <c r="T89" i="19"/>
  <c r="T90" i="19"/>
  <c r="T91" i="19"/>
  <c r="T92" i="19"/>
  <c r="T93" i="19"/>
  <c r="T94" i="19"/>
  <c r="T95" i="19"/>
  <c r="T96" i="19"/>
  <c r="T97" i="19"/>
  <c r="T98" i="19"/>
  <c r="T99" i="19"/>
  <c r="T100" i="19"/>
  <c r="T101" i="19"/>
  <c r="T102" i="19"/>
  <c r="T103" i="19"/>
  <c r="T104" i="19"/>
  <c r="T105" i="19"/>
  <c r="T106" i="19"/>
  <c r="T107" i="19"/>
  <c r="T108" i="19"/>
  <c r="T109" i="19"/>
  <c r="T110" i="19"/>
  <c r="T111" i="19"/>
  <c r="T112" i="19"/>
  <c r="T113" i="19"/>
  <c r="T114" i="19"/>
  <c r="T115" i="19"/>
  <c r="T116" i="19"/>
  <c r="T117" i="19"/>
  <c r="T118" i="19"/>
  <c r="T119" i="19"/>
  <c r="T120" i="19"/>
  <c r="T121" i="19"/>
  <c r="T122" i="19"/>
  <c r="T123" i="19"/>
  <c r="T124" i="19"/>
  <c r="T125" i="19"/>
  <c r="T126" i="19"/>
  <c r="T127" i="19"/>
  <c r="T128" i="19"/>
  <c r="T129" i="19"/>
  <c r="T130" i="19"/>
  <c r="T131" i="19"/>
  <c r="T132" i="19"/>
  <c r="T133" i="19"/>
  <c r="T134" i="19"/>
  <c r="T135" i="19"/>
  <c r="T136" i="19"/>
  <c r="T137" i="19"/>
  <c r="T138" i="19"/>
  <c r="T139" i="19"/>
  <c r="T140" i="19"/>
  <c r="T141" i="19"/>
  <c r="T142" i="19"/>
  <c r="T143" i="19"/>
  <c r="T144" i="19"/>
  <c r="T145" i="19"/>
  <c r="T146" i="19"/>
  <c r="T147" i="19"/>
  <c r="T148" i="19"/>
  <c r="T149" i="19"/>
  <c r="T150" i="19"/>
  <c r="T151" i="19"/>
  <c r="T152" i="19"/>
  <c r="T153" i="19"/>
  <c r="T154" i="19"/>
  <c r="T155" i="19"/>
  <c r="T156" i="19"/>
  <c r="T157" i="19"/>
  <c r="T158" i="19"/>
  <c r="T159" i="19"/>
  <c r="T160" i="19"/>
  <c r="T161" i="19"/>
  <c r="T162" i="19"/>
  <c r="T163" i="19"/>
  <c r="T164" i="19"/>
  <c r="T165" i="19"/>
  <c r="T166" i="19"/>
  <c r="T167" i="19"/>
  <c r="T168" i="19"/>
  <c r="T169" i="19"/>
  <c r="T170" i="19"/>
  <c r="T171" i="19"/>
  <c r="T172" i="19"/>
  <c r="T173" i="19"/>
  <c r="T174" i="19"/>
  <c r="T175" i="19"/>
  <c r="T176" i="19"/>
  <c r="T177" i="19"/>
  <c r="T178" i="19"/>
  <c r="T179" i="19"/>
  <c r="T180" i="19"/>
  <c r="T181" i="19"/>
  <c r="T182" i="19"/>
  <c r="T183" i="19"/>
  <c r="T184" i="19"/>
  <c r="T185" i="19"/>
  <c r="T186" i="19"/>
  <c r="T187" i="19"/>
  <c r="T188" i="19"/>
  <c r="T189" i="19"/>
  <c r="T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P99" i="19"/>
  <c r="P100" i="19"/>
  <c r="P101" i="19"/>
  <c r="P102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P118" i="19"/>
  <c r="P119" i="19"/>
  <c r="P120" i="19"/>
  <c r="P121" i="19"/>
  <c r="P122" i="19"/>
  <c r="P123" i="19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P137" i="19"/>
  <c r="P138" i="19"/>
  <c r="P139" i="19"/>
  <c r="P140" i="19"/>
  <c r="P141" i="19"/>
  <c r="P142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P162" i="19"/>
  <c r="P163" i="19"/>
  <c r="P164" i="19"/>
  <c r="P165" i="19"/>
  <c r="P166" i="19"/>
  <c r="P167" i="19"/>
  <c r="P168" i="19"/>
  <c r="P169" i="19"/>
  <c r="P170" i="19"/>
  <c r="P171" i="19"/>
  <c r="P172" i="19"/>
  <c r="P173" i="19"/>
  <c r="P174" i="19"/>
  <c r="P175" i="19"/>
  <c r="P176" i="19"/>
  <c r="P177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P6" i="19"/>
  <c r="P190" i="19" s="1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75" i="20"/>
  <c r="AF76" i="20"/>
  <c r="AF77" i="20"/>
  <c r="AF78" i="20"/>
  <c r="AF79" i="20"/>
  <c r="AF80" i="20"/>
  <c r="AF81" i="20"/>
  <c r="AF82" i="20"/>
  <c r="AF83" i="20"/>
  <c r="AF84" i="20"/>
  <c r="AF85" i="20"/>
  <c r="AF86" i="20"/>
  <c r="AF87" i="20"/>
  <c r="AF88" i="20"/>
  <c r="AF89" i="20"/>
  <c r="AF90" i="20"/>
  <c r="AF91" i="20"/>
  <c r="AF92" i="20"/>
  <c r="AF93" i="20"/>
  <c r="AF94" i="20"/>
  <c r="AF95" i="20"/>
  <c r="AF96" i="20"/>
  <c r="AF97" i="20"/>
  <c r="AF98" i="20"/>
  <c r="AF99" i="20"/>
  <c r="AF100" i="20"/>
  <c r="AF101" i="20"/>
  <c r="AF102" i="20"/>
  <c r="AF103" i="20"/>
  <c r="AF104" i="20"/>
  <c r="AF105" i="20"/>
  <c r="AF106" i="20"/>
  <c r="AF107" i="20"/>
  <c r="AF108" i="20"/>
  <c r="AF109" i="20"/>
  <c r="AF110" i="20"/>
  <c r="AF111" i="20"/>
  <c r="AF112" i="20"/>
  <c r="AF113" i="20"/>
  <c r="AF114" i="20"/>
  <c r="AF115" i="20"/>
  <c r="AF116" i="20"/>
  <c r="AF117" i="20"/>
  <c r="AF118" i="20"/>
  <c r="AF119" i="20"/>
  <c r="AF120" i="20"/>
  <c r="AF121" i="20"/>
  <c r="AF122" i="20"/>
  <c r="AF123" i="20"/>
  <c r="AF124" i="20"/>
  <c r="AF125" i="20"/>
  <c r="AF126" i="20"/>
  <c r="AF127" i="20"/>
  <c r="AF128" i="20"/>
  <c r="AF129" i="20"/>
  <c r="AF130" i="20"/>
  <c r="AF131" i="20"/>
  <c r="AF132" i="20"/>
  <c r="AF133" i="20"/>
  <c r="AF134" i="20"/>
  <c r="AF135" i="20"/>
  <c r="AF136" i="20"/>
  <c r="AF137" i="20"/>
  <c r="AF138" i="20"/>
  <c r="AF139" i="20"/>
  <c r="AF140" i="20"/>
  <c r="AF141" i="20"/>
  <c r="AF142" i="20"/>
  <c r="AF143" i="20"/>
  <c r="AF144" i="20"/>
  <c r="AF145" i="20"/>
  <c r="AF146" i="20"/>
  <c r="AF147" i="20"/>
  <c r="AF148" i="20"/>
  <c r="AF149" i="20"/>
  <c r="AF150" i="20"/>
  <c r="AF151" i="20"/>
  <c r="AF152" i="20"/>
  <c r="AF153" i="20"/>
  <c r="AF154" i="20"/>
  <c r="AF155" i="20"/>
  <c r="AF156" i="20"/>
  <c r="AF157" i="20"/>
  <c r="AF158" i="20"/>
  <c r="AF159" i="20"/>
  <c r="AF160" i="20"/>
  <c r="AF161" i="20"/>
  <c r="AF162" i="20"/>
  <c r="AF163" i="20"/>
  <c r="AF164" i="20"/>
  <c r="AF165" i="20"/>
  <c r="AF166" i="20"/>
  <c r="AF167" i="20"/>
  <c r="AF168" i="20"/>
  <c r="AF169" i="20"/>
  <c r="AF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AB74" i="20"/>
  <c r="AB75" i="20"/>
  <c r="AB76" i="20"/>
  <c r="AB77" i="20"/>
  <c r="AB78" i="20"/>
  <c r="AB79" i="20"/>
  <c r="AB80" i="20"/>
  <c r="AB81" i="20"/>
  <c r="AB82" i="20"/>
  <c r="AB83" i="20"/>
  <c r="AB84" i="20"/>
  <c r="AB85" i="20"/>
  <c r="AB86" i="20"/>
  <c r="AB87" i="20"/>
  <c r="AB88" i="20"/>
  <c r="AB89" i="20"/>
  <c r="AB90" i="20"/>
  <c r="AB91" i="20"/>
  <c r="AB92" i="20"/>
  <c r="AB93" i="20"/>
  <c r="AB94" i="20"/>
  <c r="AB95" i="20"/>
  <c r="AB96" i="20"/>
  <c r="AB97" i="20"/>
  <c r="AB98" i="20"/>
  <c r="AB99" i="20"/>
  <c r="AB100" i="20"/>
  <c r="AB101" i="20"/>
  <c r="AB102" i="20"/>
  <c r="AB103" i="20"/>
  <c r="AB104" i="20"/>
  <c r="AB105" i="20"/>
  <c r="AB106" i="20"/>
  <c r="AB107" i="20"/>
  <c r="AB108" i="20"/>
  <c r="AB109" i="20"/>
  <c r="AB110" i="20"/>
  <c r="AB111" i="20"/>
  <c r="AB112" i="20"/>
  <c r="AB113" i="20"/>
  <c r="AB114" i="20"/>
  <c r="AB115" i="20"/>
  <c r="AB116" i="20"/>
  <c r="AB117" i="20"/>
  <c r="AB118" i="20"/>
  <c r="AB119" i="20"/>
  <c r="AB120" i="20"/>
  <c r="AB121" i="20"/>
  <c r="AB122" i="20"/>
  <c r="AB123" i="20"/>
  <c r="AB124" i="20"/>
  <c r="AB125" i="20"/>
  <c r="AB126" i="20"/>
  <c r="AB127" i="20"/>
  <c r="AB128" i="20"/>
  <c r="AB129" i="20"/>
  <c r="AB130" i="20"/>
  <c r="AB131" i="20"/>
  <c r="AB132" i="20"/>
  <c r="AB133" i="20"/>
  <c r="AB134" i="20"/>
  <c r="AB135" i="20"/>
  <c r="AB136" i="20"/>
  <c r="AB137" i="20"/>
  <c r="AB138" i="20"/>
  <c r="AB139" i="20"/>
  <c r="AB140" i="20"/>
  <c r="AB141" i="20"/>
  <c r="AB142" i="20"/>
  <c r="AB143" i="20"/>
  <c r="AB144" i="20"/>
  <c r="AB145" i="20"/>
  <c r="AB146" i="20"/>
  <c r="AB147" i="20"/>
  <c r="AB148" i="20"/>
  <c r="AB149" i="20"/>
  <c r="AB150" i="20"/>
  <c r="AB151" i="20"/>
  <c r="AB152" i="20"/>
  <c r="AB153" i="20"/>
  <c r="AB154" i="20"/>
  <c r="AB155" i="20"/>
  <c r="AB156" i="20"/>
  <c r="AB157" i="20"/>
  <c r="AB158" i="20"/>
  <c r="AB159" i="20"/>
  <c r="AB160" i="20"/>
  <c r="AB161" i="20"/>
  <c r="AB162" i="20"/>
  <c r="AB163" i="20"/>
  <c r="AB164" i="20"/>
  <c r="AB165" i="20"/>
  <c r="AB166" i="20"/>
  <c r="AB167" i="20"/>
  <c r="AB168" i="20"/>
  <c r="AB169" i="20"/>
  <c r="AB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X58" i="20"/>
  <c r="X59" i="20"/>
  <c r="X60" i="20"/>
  <c r="X61" i="20"/>
  <c r="X62" i="20"/>
  <c r="X63" i="20"/>
  <c r="X64" i="20"/>
  <c r="X65" i="20"/>
  <c r="X66" i="20"/>
  <c r="X67" i="20"/>
  <c r="X68" i="20"/>
  <c r="X69" i="20"/>
  <c r="X70" i="20"/>
  <c r="X71" i="20"/>
  <c r="X72" i="20"/>
  <c r="X73" i="20"/>
  <c r="X74" i="20"/>
  <c r="X75" i="20"/>
  <c r="X76" i="20"/>
  <c r="X77" i="20"/>
  <c r="X78" i="20"/>
  <c r="X79" i="20"/>
  <c r="X80" i="20"/>
  <c r="X81" i="20"/>
  <c r="X82" i="20"/>
  <c r="X83" i="20"/>
  <c r="X84" i="20"/>
  <c r="X85" i="20"/>
  <c r="X86" i="20"/>
  <c r="X87" i="20"/>
  <c r="X88" i="20"/>
  <c r="X89" i="20"/>
  <c r="X90" i="20"/>
  <c r="X91" i="20"/>
  <c r="X92" i="20"/>
  <c r="X93" i="20"/>
  <c r="X94" i="20"/>
  <c r="X95" i="20"/>
  <c r="X96" i="20"/>
  <c r="X97" i="20"/>
  <c r="X98" i="20"/>
  <c r="X99" i="20"/>
  <c r="X100" i="20"/>
  <c r="X101" i="20"/>
  <c r="X102" i="20"/>
  <c r="X103" i="20"/>
  <c r="X104" i="20"/>
  <c r="X105" i="20"/>
  <c r="X106" i="20"/>
  <c r="X107" i="20"/>
  <c r="X108" i="20"/>
  <c r="X109" i="20"/>
  <c r="X110" i="20"/>
  <c r="X111" i="20"/>
  <c r="X112" i="20"/>
  <c r="X113" i="20"/>
  <c r="X114" i="20"/>
  <c r="X115" i="20"/>
  <c r="X116" i="20"/>
  <c r="X117" i="20"/>
  <c r="X118" i="20"/>
  <c r="X119" i="20"/>
  <c r="X120" i="20"/>
  <c r="X121" i="20"/>
  <c r="X122" i="20"/>
  <c r="X123" i="20"/>
  <c r="X124" i="20"/>
  <c r="X125" i="20"/>
  <c r="X126" i="20"/>
  <c r="X127" i="20"/>
  <c r="X128" i="20"/>
  <c r="X129" i="20"/>
  <c r="X130" i="20"/>
  <c r="X131" i="20"/>
  <c r="X132" i="20"/>
  <c r="X133" i="20"/>
  <c r="X134" i="20"/>
  <c r="X135" i="20"/>
  <c r="X136" i="20"/>
  <c r="X137" i="20"/>
  <c r="X138" i="20"/>
  <c r="X139" i="20"/>
  <c r="X140" i="20"/>
  <c r="X141" i="20"/>
  <c r="X142" i="20"/>
  <c r="X143" i="20"/>
  <c r="X144" i="20"/>
  <c r="X145" i="20"/>
  <c r="X146" i="20"/>
  <c r="X147" i="20"/>
  <c r="X148" i="20"/>
  <c r="X149" i="20"/>
  <c r="X150" i="20"/>
  <c r="X151" i="20"/>
  <c r="X152" i="20"/>
  <c r="X153" i="20"/>
  <c r="X154" i="20"/>
  <c r="X155" i="20"/>
  <c r="X156" i="20"/>
  <c r="X157" i="20"/>
  <c r="X158" i="20"/>
  <c r="X159" i="20"/>
  <c r="X160" i="20"/>
  <c r="X161" i="20"/>
  <c r="X162" i="20"/>
  <c r="X163" i="20"/>
  <c r="X164" i="20"/>
  <c r="X165" i="20"/>
  <c r="X166" i="20"/>
  <c r="X167" i="20"/>
  <c r="X168" i="20"/>
  <c r="X169" i="20"/>
  <c r="X6" i="20"/>
  <c r="X170" i="20" s="1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T56" i="20"/>
  <c r="T57" i="20"/>
  <c r="T58" i="20"/>
  <c r="T59" i="20"/>
  <c r="T60" i="20"/>
  <c r="T61" i="20"/>
  <c r="T62" i="20"/>
  <c r="T63" i="20"/>
  <c r="T64" i="20"/>
  <c r="T65" i="20"/>
  <c r="T66" i="20"/>
  <c r="T67" i="20"/>
  <c r="T68" i="20"/>
  <c r="T69" i="20"/>
  <c r="T70" i="20"/>
  <c r="T71" i="20"/>
  <c r="T72" i="20"/>
  <c r="T73" i="20"/>
  <c r="T74" i="20"/>
  <c r="T75" i="20"/>
  <c r="T76" i="20"/>
  <c r="T77" i="20"/>
  <c r="T78" i="20"/>
  <c r="T79" i="20"/>
  <c r="T80" i="20"/>
  <c r="T81" i="20"/>
  <c r="T82" i="20"/>
  <c r="T83" i="20"/>
  <c r="T84" i="20"/>
  <c r="T85" i="20"/>
  <c r="T86" i="20"/>
  <c r="T87" i="20"/>
  <c r="T88" i="20"/>
  <c r="T89" i="20"/>
  <c r="T90" i="20"/>
  <c r="T91" i="20"/>
  <c r="T92" i="20"/>
  <c r="T93" i="20"/>
  <c r="T94" i="20"/>
  <c r="T95" i="20"/>
  <c r="T96" i="20"/>
  <c r="T97" i="20"/>
  <c r="T98" i="20"/>
  <c r="T99" i="20"/>
  <c r="T100" i="20"/>
  <c r="T101" i="20"/>
  <c r="T102" i="20"/>
  <c r="T103" i="20"/>
  <c r="T104" i="20"/>
  <c r="T105" i="20"/>
  <c r="T106" i="20"/>
  <c r="T107" i="20"/>
  <c r="T108" i="20"/>
  <c r="T109" i="20"/>
  <c r="T110" i="20"/>
  <c r="T111" i="20"/>
  <c r="T112" i="20"/>
  <c r="T113" i="20"/>
  <c r="T114" i="20"/>
  <c r="T115" i="20"/>
  <c r="T116" i="20"/>
  <c r="T117" i="20"/>
  <c r="T118" i="20"/>
  <c r="T119" i="20"/>
  <c r="T120" i="20"/>
  <c r="T121" i="20"/>
  <c r="T122" i="20"/>
  <c r="T123" i="20"/>
  <c r="T124" i="20"/>
  <c r="T125" i="20"/>
  <c r="T126" i="20"/>
  <c r="T127" i="20"/>
  <c r="T128" i="20"/>
  <c r="T129" i="20"/>
  <c r="T130" i="20"/>
  <c r="T131" i="20"/>
  <c r="T132" i="20"/>
  <c r="T133" i="20"/>
  <c r="T134" i="20"/>
  <c r="T135" i="20"/>
  <c r="T136" i="20"/>
  <c r="T137" i="20"/>
  <c r="T138" i="20"/>
  <c r="T139" i="20"/>
  <c r="T140" i="20"/>
  <c r="T141" i="20"/>
  <c r="T142" i="20"/>
  <c r="T143" i="20"/>
  <c r="T144" i="20"/>
  <c r="T145" i="20"/>
  <c r="T146" i="20"/>
  <c r="T147" i="20"/>
  <c r="T148" i="20"/>
  <c r="T149" i="20"/>
  <c r="T150" i="20"/>
  <c r="T151" i="20"/>
  <c r="T152" i="20"/>
  <c r="T153" i="20"/>
  <c r="T154" i="20"/>
  <c r="T155" i="20"/>
  <c r="T156" i="20"/>
  <c r="T157" i="20"/>
  <c r="T158" i="20"/>
  <c r="T159" i="20"/>
  <c r="T160" i="20"/>
  <c r="T161" i="20"/>
  <c r="T162" i="20"/>
  <c r="T163" i="20"/>
  <c r="T164" i="20"/>
  <c r="T165" i="20"/>
  <c r="T166" i="20"/>
  <c r="T167" i="20"/>
  <c r="T168" i="20"/>
  <c r="T169" i="20"/>
  <c r="T6" i="20"/>
  <c r="T170" i="20" s="1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P142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P162" i="20"/>
  <c r="P163" i="20"/>
  <c r="P164" i="20"/>
  <c r="P165" i="20"/>
  <c r="P166" i="20"/>
  <c r="P167" i="20"/>
  <c r="P168" i="20"/>
  <c r="P169" i="20"/>
  <c r="P6" i="20"/>
  <c r="P170" i="20" s="1"/>
  <c r="AL9" i="6"/>
  <c r="AL8" i="6"/>
  <c r="AL7" i="6"/>
  <c r="AL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6" i="6"/>
  <c r="AF87" i="6" s="1"/>
  <c r="AB7" i="6"/>
  <c r="AB8" i="6"/>
  <c r="AB87" i="6" s="1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6" i="6"/>
  <c r="X87" i="6" s="1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6" i="6"/>
  <c r="T87" i="6" s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6" i="6"/>
  <c r="P87" i="6" s="1"/>
  <c r="AF190" i="19" l="1"/>
  <c r="AB190" i="19"/>
  <c r="X190" i="19"/>
  <c r="T190" i="19"/>
  <c r="O8" i="22"/>
  <c r="D12" i="24" s="1"/>
  <c r="AE8" i="22"/>
  <c r="P12" i="24" s="1"/>
  <c r="AA8" i="22"/>
  <c r="M12" i="24" s="1"/>
  <c r="W8" i="22"/>
  <c r="J12" i="24" s="1"/>
  <c r="S8" i="22"/>
  <c r="G12" i="24" s="1"/>
  <c r="AQ8" i="22"/>
  <c r="AY8" i="22"/>
  <c r="BG8" i="22"/>
  <c r="AI8" i="22"/>
  <c r="AH7" i="22"/>
  <c r="AI7" i="22"/>
  <c r="AJ7" i="22"/>
  <c r="AK7" i="22"/>
  <c r="AL7" i="22"/>
  <c r="AN7" i="22"/>
  <c r="AN8" i="22" s="1"/>
  <c r="AO7" i="22"/>
  <c r="AP7" i="22"/>
  <c r="AQ7" i="22"/>
  <c r="AR7" i="22"/>
  <c r="AS7" i="22"/>
  <c r="AT7" i="22"/>
  <c r="AU7" i="22"/>
  <c r="AV7" i="22"/>
  <c r="AW7" i="22"/>
  <c r="AX7" i="22"/>
  <c r="AY7" i="22"/>
  <c r="AZ7" i="22"/>
  <c r="BA7" i="22"/>
  <c r="BB7" i="22"/>
  <c r="BC7" i="22"/>
  <c r="BD7" i="22"/>
  <c r="BE7" i="22"/>
  <c r="BF7" i="22"/>
  <c r="BG7" i="22"/>
  <c r="BH7" i="22"/>
  <c r="BH8" i="22" s="1"/>
  <c r="BI7" i="22"/>
  <c r="BJ7" i="22"/>
  <c r="BK7" i="22"/>
  <c r="BL7" i="22"/>
  <c r="BM7" i="22"/>
  <c r="BM6" i="22"/>
  <c r="BM8" i="22" s="1"/>
  <c r="BL6" i="22"/>
  <c r="BL8" i="22" s="1"/>
  <c r="BK6" i="22"/>
  <c r="BK8" i="22" s="1"/>
  <c r="BJ6" i="22"/>
  <c r="BJ8" i="22" s="1"/>
  <c r="BI6" i="22"/>
  <c r="BI8" i="22" s="1"/>
  <c r="BH6" i="22"/>
  <c r="BG6" i="22"/>
  <c r="BF6" i="22"/>
  <c r="BF8" i="22" s="1"/>
  <c r="BE6" i="22"/>
  <c r="BE8" i="22" s="1"/>
  <c r="BD6" i="22"/>
  <c r="BD8" i="22" s="1"/>
  <c r="BC6" i="22"/>
  <c r="BC8" i="22" s="1"/>
  <c r="BB6" i="22"/>
  <c r="BB8" i="22" s="1"/>
  <c r="BA6" i="22"/>
  <c r="BA8" i="22" s="1"/>
  <c r="AZ6" i="22"/>
  <c r="AZ8" i="22" s="1"/>
  <c r="AY6" i="22"/>
  <c r="AX6" i="22"/>
  <c r="AX8" i="22" s="1"/>
  <c r="AW6" i="22"/>
  <c r="AW8" i="22" s="1"/>
  <c r="AV6" i="22"/>
  <c r="AV8" i="22" s="1"/>
  <c r="AU6" i="22"/>
  <c r="AU8" i="22" s="1"/>
  <c r="AT6" i="22"/>
  <c r="AT8" i="22" s="1"/>
  <c r="AS6" i="22"/>
  <c r="AS8" i="22" s="1"/>
  <c r="AR6" i="22"/>
  <c r="AR8" i="22" s="1"/>
  <c r="AQ6" i="22"/>
  <c r="AP6" i="22"/>
  <c r="AP8" i="22" s="1"/>
  <c r="AO6" i="22"/>
  <c r="AO8" i="22" s="1"/>
  <c r="AN6" i="22"/>
  <c r="AL6" i="22"/>
  <c r="AL8" i="22" s="1"/>
  <c r="AK6" i="22"/>
  <c r="AJ6" i="22"/>
  <c r="AI6" i="22"/>
  <c r="AH6" i="22"/>
  <c r="AH8" i="22" s="1"/>
  <c r="AN7" i="21"/>
  <c r="AO7" i="21"/>
  <c r="AP7" i="21"/>
  <c r="AQ7" i="21"/>
  <c r="AR7" i="21"/>
  <c r="AS7" i="21"/>
  <c r="AT7" i="21"/>
  <c r="AU7" i="21"/>
  <c r="AU142" i="21" s="1"/>
  <c r="AV7" i="21"/>
  <c r="AW7" i="21"/>
  <c r="AX7" i="21"/>
  <c r="AY7" i="21"/>
  <c r="AZ7" i="21"/>
  <c r="BA7" i="21"/>
  <c r="BB7" i="21"/>
  <c r="BC7" i="21"/>
  <c r="BD7" i="21"/>
  <c r="BE7" i="21"/>
  <c r="BF7" i="21"/>
  <c r="BG7" i="21"/>
  <c r="BH7" i="21"/>
  <c r="BI7" i="21"/>
  <c r="BJ7" i="21"/>
  <c r="BK7" i="21"/>
  <c r="BL7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BK8" i="21"/>
  <c r="BL8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BK9" i="21"/>
  <c r="BL9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BB10" i="21"/>
  <c r="BC10" i="21"/>
  <c r="BD10" i="21"/>
  <c r="BE10" i="21"/>
  <c r="BF10" i="21"/>
  <c r="BG10" i="21"/>
  <c r="BH10" i="21"/>
  <c r="BI10" i="21"/>
  <c r="BJ10" i="21"/>
  <c r="BK10" i="21"/>
  <c r="BL10" i="21"/>
  <c r="AN11" i="21"/>
  <c r="AO11" i="21"/>
  <c r="AP11" i="21"/>
  <c r="AQ11" i="21"/>
  <c r="AR11" i="21"/>
  <c r="AS11" i="21"/>
  <c r="AT11" i="21"/>
  <c r="AU11" i="21"/>
  <c r="AV11" i="21"/>
  <c r="AW11" i="21"/>
  <c r="AX11" i="21"/>
  <c r="AY11" i="21"/>
  <c r="AZ11" i="21"/>
  <c r="BA11" i="21"/>
  <c r="BB11" i="21"/>
  <c r="BC11" i="21"/>
  <c r="BD11" i="21"/>
  <c r="BE11" i="21"/>
  <c r="BF11" i="21"/>
  <c r="BG11" i="21"/>
  <c r="BH11" i="21"/>
  <c r="BI11" i="21"/>
  <c r="BJ11" i="21"/>
  <c r="BK11" i="21"/>
  <c r="BL11" i="21"/>
  <c r="AN12" i="21"/>
  <c r="AO12" i="21"/>
  <c r="AP12" i="21"/>
  <c r="AQ12" i="21"/>
  <c r="AR12" i="21"/>
  <c r="AS12" i="21"/>
  <c r="AT12" i="21"/>
  <c r="AU12" i="21"/>
  <c r="AV12" i="21"/>
  <c r="AW12" i="21"/>
  <c r="AX12" i="21"/>
  <c r="AY12" i="21"/>
  <c r="AZ12" i="21"/>
  <c r="BA12" i="21"/>
  <c r="BB12" i="21"/>
  <c r="BC12" i="21"/>
  <c r="BD12" i="21"/>
  <c r="BE12" i="21"/>
  <c r="BF12" i="21"/>
  <c r="BG12" i="21"/>
  <c r="BH12" i="21"/>
  <c r="BI12" i="21"/>
  <c r="BJ12" i="21"/>
  <c r="BK12" i="21"/>
  <c r="BL12" i="21"/>
  <c r="AN13" i="21"/>
  <c r="AO13" i="21"/>
  <c r="AP13" i="21"/>
  <c r="AQ13" i="21"/>
  <c r="AR13" i="21"/>
  <c r="AS13" i="21"/>
  <c r="AT13" i="21"/>
  <c r="AU13" i="21"/>
  <c r="AV13" i="21"/>
  <c r="AW13" i="21"/>
  <c r="AX13" i="21"/>
  <c r="AY13" i="21"/>
  <c r="AZ13" i="21"/>
  <c r="BA13" i="21"/>
  <c r="BB13" i="21"/>
  <c r="BC13" i="21"/>
  <c r="BD13" i="21"/>
  <c r="BE13" i="21"/>
  <c r="BF13" i="21"/>
  <c r="BG13" i="21"/>
  <c r="BH13" i="21"/>
  <c r="BI13" i="21"/>
  <c r="BJ13" i="21"/>
  <c r="BK13" i="21"/>
  <c r="BL13" i="21"/>
  <c r="AN14" i="21"/>
  <c r="AO14" i="21"/>
  <c r="AP14" i="21"/>
  <c r="AQ14" i="21"/>
  <c r="AR14" i="21"/>
  <c r="AS14" i="21"/>
  <c r="AT14" i="21"/>
  <c r="AU14" i="21"/>
  <c r="AV14" i="21"/>
  <c r="AW14" i="21"/>
  <c r="AX14" i="21"/>
  <c r="AY14" i="21"/>
  <c r="AZ14" i="21"/>
  <c r="BA14" i="21"/>
  <c r="BB14" i="21"/>
  <c r="BC14" i="21"/>
  <c r="BD14" i="21"/>
  <c r="BE14" i="21"/>
  <c r="BF14" i="21"/>
  <c r="BG14" i="21"/>
  <c r="BH14" i="21"/>
  <c r="BI14" i="21"/>
  <c r="BJ14" i="21"/>
  <c r="BK14" i="21"/>
  <c r="BL14" i="21"/>
  <c r="AN15" i="21"/>
  <c r="AO15" i="21"/>
  <c r="AP15" i="21"/>
  <c r="AQ15" i="21"/>
  <c r="AR15" i="21"/>
  <c r="AS15" i="21"/>
  <c r="AT15" i="21"/>
  <c r="AU15" i="21"/>
  <c r="AV15" i="21"/>
  <c r="AW15" i="21"/>
  <c r="AX15" i="21"/>
  <c r="AY15" i="21"/>
  <c r="AZ15" i="21"/>
  <c r="BA15" i="21"/>
  <c r="BB15" i="21"/>
  <c r="BC15" i="21"/>
  <c r="BD15" i="21"/>
  <c r="BE15" i="21"/>
  <c r="BF15" i="21"/>
  <c r="BG15" i="21"/>
  <c r="BH15" i="21"/>
  <c r="BI15" i="21"/>
  <c r="BJ15" i="21"/>
  <c r="BK15" i="21"/>
  <c r="BL15" i="21"/>
  <c r="AN16" i="21"/>
  <c r="AO16" i="21"/>
  <c r="AP16" i="21"/>
  <c r="AQ16" i="21"/>
  <c r="AR16" i="21"/>
  <c r="AS16" i="21"/>
  <c r="AT16" i="21"/>
  <c r="AU16" i="21"/>
  <c r="AV16" i="21"/>
  <c r="AW16" i="21"/>
  <c r="AX16" i="21"/>
  <c r="AY16" i="21"/>
  <c r="AZ16" i="21"/>
  <c r="BA16" i="21"/>
  <c r="BB16" i="21"/>
  <c r="BC16" i="21"/>
  <c r="BD16" i="21"/>
  <c r="BE16" i="21"/>
  <c r="BF16" i="21"/>
  <c r="BG16" i="21"/>
  <c r="BH16" i="21"/>
  <c r="BI16" i="21"/>
  <c r="BJ16" i="21"/>
  <c r="BK16" i="21"/>
  <c r="BL16" i="21"/>
  <c r="AN17" i="21"/>
  <c r="AO17" i="21"/>
  <c r="AP17" i="21"/>
  <c r="AQ17" i="21"/>
  <c r="AR17" i="21"/>
  <c r="AS17" i="21"/>
  <c r="AT17" i="21"/>
  <c r="AU17" i="21"/>
  <c r="AV17" i="21"/>
  <c r="AW17" i="21"/>
  <c r="AX17" i="21"/>
  <c r="AY17" i="21"/>
  <c r="AZ17" i="21"/>
  <c r="BA17" i="21"/>
  <c r="BB17" i="21"/>
  <c r="BC17" i="21"/>
  <c r="BD17" i="21"/>
  <c r="BE17" i="21"/>
  <c r="BF17" i="21"/>
  <c r="BG17" i="21"/>
  <c r="BH17" i="21"/>
  <c r="BI17" i="21"/>
  <c r="BJ17" i="21"/>
  <c r="BK17" i="21"/>
  <c r="BL17" i="21"/>
  <c r="AN18" i="21"/>
  <c r="AO18" i="21"/>
  <c r="AP18" i="21"/>
  <c r="AQ18" i="21"/>
  <c r="AR18" i="21"/>
  <c r="AS18" i="21"/>
  <c r="AT18" i="21"/>
  <c r="AU18" i="21"/>
  <c r="AV18" i="21"/>
  <c r="AW18" i="21"/>
  <c r="AX18" i="21"/>
  <c r="AY18" i="21"/>
  <c r="AZ18" i="21"/>
  <c r="BA18" i="21"/>
  <c r="BB18" i="21"/>
  <c r="BC18" i="21"/>
  <c r="BD18" i="21"/>
  <c r="BE18" i="21"/>
  <c r="BF18" i="21"/>
  <c r="BG18" i="21"/>
  <c r="BH18" i="21"/>
  <c r="BI18" i="21"/>
  <c r="BJ18" i="21"/>
  <c r="BK18" i="21"/>
  <c r="BL18" i="21"/>
  <c r="AN19" i="21"/>
  <c r="AO19" i="21"/>
  <c r="AP19" i="21"/>
  <c r="AQ19" i="21"/>
  <c r="AR19" i="21"/>
  <c r="AS19" i="21"/>
  <c r="AT19" i="21"/>
  <c r="AU19" i="21"/>
  <c r="AV19" i="21"/>
  <c r="AW19" i="21"/>
  <c r="AX19" i="21"/>
  <c r="AY19" i="21"/>
  <c r="AZ19" i="21"/>
  <c r="BA19" i="21"/>
  <c r="BB19" i="21"/>
  <c r="BC19" i="21"/>
  <c r="BD19" i="21"/>
  <c r="BE19" i="21"/>
  <c r="BF19" i="21"/>
  <c r="BG19" i="21"/>
  <c r="BH19" i="21"/>
  <c r="BI19" i="21"/>
  <c r="BJ19" i="21"/>
  <c r="BK19" i="21"/>
  <c r="BL19" i="21"/>
  <c r="AN20" i="21"/>
  <c r="AO20" i="21"/>
  <c r="AP20" i="21"/>
  <c r="AQ20" i="21"/>
  <c r="AR20" i="21"/>
  <c r="AS20" i="21"/>
  <c r="AT20" i="21"/>
  <c r="AU20" i="21"/>
  <c r="AV20" i="21"/>
  <c r="AW20" i="21"/>
  <c r="AX20" i="21"/>
  <c r="AY20" i="21"/>
  <c r="AZ20" i="21"/>
  <c r="BA20" i="21"/>
  <c r="BB20" i="21"/>
  <c r="BC20" i="21"/>
  <c r="BD20" i="21"/>
  <c r="BE20" i="21"/>
  <c r="BF20" i="21"/>
  <c r="BG20" i="21"/>
  <c r="BH20" i="21"/>
  <c r="BI20" i="21"/>
  <c r="BJ20" i="21"/>
  <c r="BK20" i="21"/>
  <c r="BL20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AN22" i="21"/>
  <c r="AO22" i="21"/>
  <c r="AP22" i="21"/>
  <c r="AQ22" i="21"/>
  <c r="AR22" i="21"/>
  <c r="AS22" i="21"/>
  <c r="AT22" i="21"/>
  <c r="AU22" i="21"/>
  <c r="AV22" i="21"/>
  <c r="AW22" i="21"/>
  <c r="AX22" i="21"/>
  <c r="AY22" i="21"/>
  <c r="AZ22" i="21"/>
  <c r="BA22" i="21"/>
  <c r="BB22" i="21"/>
  <c r="BC22" i="21"/>
  <c r="BD22" i="21"/>
  <c r="BE22" i="21"/>
  <c r="BF22" i="21"/>
  <c r="BG22" i="21"/>
  <c r="BH22" i="21"/>
  <c r="BI22" i="21"/>
  <c r="BJ22" i="21"/>
  <c r="BK22" i="21"/>
  <c r="BL22" i="21"/>
  <c r="AN23" i="21"/>
  <c r="AO23" i="21"/>
  <c r="AP23" i="21"/>
  <c r="AQ23" i="21"/>
  <c r="AR23" i="21"/>
  <c r="AS23" i="21"/>
  <c r="AT23" i="21"/>
  <c r="AU23" i="21"/>
  <c r="AV23" i="21"/>
  <c r="AW23" i="21"/>
  <c r="AX23" i="21"/>
  <c r="AY23" i="21"/>
  <c r="AZ23" i="21"/>
  <c r="BA23" i="21"/>
  <c r="BB23" i="21"/>
  <c r="BC23" i="21"/>
  <c r="BD23" i="21"/>
  <c r="BE23" i="21"/>
  <c r="BF23" i="21"/>
  <c r="BG23" i="21"/>
  <c r="BH23" i="21"/>
  <c r="BI23" i="21"/>
  <c r="BJ23" i="21"/>
  <c r="BK23" i="21"/>
  <c r="BL23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AZ25" i="21"/>
  <c r="BA25" i="21"/>
  <c r="BB25" i="21"/>
  <c r="BC25" i="21"/>
  <c r="BD25" i="21"/>
  <c r="BE25" i="21"/>
  <c r="BF25" i="21"/>
  <c r="BG25" i="21"/>
  <c r="BH25" i="21"/>
  <c r="BI25" i="21"/>
  <c r="BJ25" i="21"/>
  <c r="BK25" i="21"/>
  <c r="BL25" i="21"/>
  <c r="AN26" i="21"/>
  <c r="AO26" i="21"/>
  <c r="AP26" i="21"/>
  <c r="AQ26" i="21"/>
  <c r="AR26" i="21"/>
  <c r="AS26" i="21"/>
  <c r="AT26" i="21"/>
  <c r="AU26" i="21"/>
  <c r="AV26" i="21"/>
  <c r="AW26" i="21"/>
  <c r="AX26" i="21"/>
  <c r="AY26" i="21"/>
  <c r="AZ26" i="21"/>
  <c r="BA26" i="21"/>
  <c r="BB26" i="21"/>
  <c r="BC26" i="21"/>
  <c r="BD26" i="21"/>
  <c r="BE26" i="21"/>
  <c r="BF26" i="21"/>
  <c r="BG26" i="21"/>
  <c r="BH26" i="21"/>
  <c r="BI26" i="21"/>
  <c r="BJ26" i="21"/>
  <c r="BK26" i="21"/>
  <c r="BL26" i="21"/>
  <c r="AN27" i="21"/>
  <c r="AO27" i="21"/>
  <c r="AP27" i="21"/>
  <c r="AQ27" i="21"/>
  <c r="AR27" i="21"/>
  <c r="AS27" i="21"/>
  <c r="AT27" i="21"/>
  <c r="AU27" i="21"/>
  <c r="AV27" i="21"/>
  <c r="AW27" i="21"/>
  <c r="AX27" i="21"/>
  <c r="AY27" i="21"/>
  <c r="AZ27" i="21"/>
  <c r="BA27" i="21"/>
  <c r="BB27" i="21"/>
  <c r="BC27" i="21"/>
  <c r="BD27" i="21"/>
  <c r="BE27" i="21"/>
  <c r="BF27" i="21"/>
  <c r="BG27" i="21"/>
  <c r="BH27" i="21"/>
  <c r="BI27" i="21"/>
  <c r="BJ27" i="21"/>
  <c r="BK27" i="21"/>
  <c r="BL27" i="21"/>
  <c r="AN28" i="21"/>
  <c r="AO28" i="21"/>
  <c r="AP28" i="21"/>
  <c r="AQ28" i="21"/>
  <c r="AR28" i="21"/>
  <c r="AS28" i="21"/>
  <c r="AT28" i="21"/>
  <c r="AU28" i="21"/>
  <c r="AV28" i="21"/>
  <c r="AW28" i="21"/>
  <c r="AX28" i="21"/>
  <c r="AY28" i="21"/>
  <c r="AZ28" i="21"/>
  <c r="BA28" i="21"/>
  <c r="BB28" i="21"/>
  <c r="BC28" i="21"/>
  <c r="BD28" i="21"/>
  <c r="BE28" i="21"/>
  <c r="BF28" i="21"/>
  <c r="BG28" i="21"/>
  <c r="BH28" i="21"/>
  <c r="BI28" i="21"/>
  <c r="BJ28" i="21"/>
  <c r="BK28" i="21"/>
  <c r="BL28" i="21"/>
  <c r="AN29" i="21"/>
  <c r="AO29" i="21"/>
  <c r="AP29" i="21"/>
  <c r="AQ29" i="21"/>
  <c r="AR29" i="21"/>
  <c r="AS29" i="21"/>
  <c r="AT29" i="21"/>
  <c r="AU29" i="21"/>
  <c r="AV29" i="21"/>
  <c r="AW29" i="21"/>
  <c r="AX29" i="21"/>
  <c r="AY29" i="21"/>
  <c r="AZ29" i="21"/>
  <c r="BA29" i="21"/>
  <c r="BB29" i="21"/>
  <c r="BC29" i="21"/>
  <c r="BD29" i="21"/>
  <c r="BE29" i="21"/>
  <c r="BF29" i="21"/>
  <c r="BG29" i="21"/>
  <c r="BH29" i="21"/>
  <c r="BI29" i="21"/>
  <c r="BJ29" i="21"/>
  <c r="BK29" i="21"/>
  <c r="BL29" i="21"/>
  <c r="AN30" i="21"/>
  <c r="AO30" i="21"/>
  <c r="AP30" i="21"/>
  <c r="AQ30" i="21"/>
  <c r="AR30" i="21"/>
  <c r="AS30" i="21"/>
  <c r="AT30" i="21"/>
  <c r="AU30" i="21"/>
  <c r="AV30" i="21"/>
  <c r="AW30" i="21"/>
  <c r="AX30" i="21"/>
  <c r="AY30" i="21"/>
  <c r="AZ30" i="21"/>
  <c r="BA30" i="21"/>
  <c r="BB30" i="21"/>
  <c r="BC30" i="21"/>
  <c r="BD30" i="21"/>
  <c r="BE30" i="21"/>
  <c r="BF30" i="21"/>
  <c r="BG30" i="21"/>
  <c r="BH30" i="21"/>
  <c r="BI30" i="21"/>
  <c r="BJ30" i="21"/>
  <c r="BK30" i="21"/>
  <c r="BL30" i="21"/>
  <c r="AN31" i="21"/>
  <c r="AO31" i="21"/>
  <c r="AP31" i="21"/>
  <c r="AQ31" i="21"/>
  <c r="AR31" i="21"/>
  <c r="AS31" i="21"/>
  <c r="AT31" i="21"/>
  <c r="AU31" i="21"/>
  <c r="AV31" i="21"/>
  <c r="AW31" i="21"/>
  <c r="AX31" i="21"/>
  <c r="AY31" i="21"/>
  <c r="AZ31" i="21"/>
  <c r="BA31" i="21"/>
  <c r="BB31" i="21"/>
  <c r="BC31" i="21"/>
  <c r="BD31" i="21"/>
  <c r="BE31" i="21"/>
  <c r="BF31" i="21"/>
  <c r="BG31" i="21"/>
  <c r="BH31" i="21"/>
  <c r="BI31" i="21"/>
  <c r="BJ31" i="21"/>
  <c r="BK31" i="21"/>
  <c r="BL31" i="21"/>
  <c r="AN32" i="21"/>
  <c r="AO32" i="21"/>
  <c r="AP32" i="21"/>
  <c r="AQ32" i="21"/>
  <c r="AR32" i="21"/>
  <c r="AS32" i="21"/>
  <c r="AT32" i="21"/>
  <c r="AU32" i="21"/>
  <c r="AV32" i="21"/>
  <c r="AW32" i="21"/>
  <c r="AX32" i="21"/>
  <c r="AY32" i="21"/>
  <c r="AZ32" i="21"/>
  <c r="BA32" i="21"/>
  <c r="BB32" i="21"/>
  <c r="BC32" i="21"/>
  <c r="BD32" i="21"/>
  <c r="BE32" i="21"/>
  <c r="BF32" i="21"/>
  <c r="BG32" i="21"/>
  <c r="BH32" i="21"/>
  <c r="BI32" i="21"/>
  <c r="BJ32" i="21"/>
  <c r="BK32" i="21"/>
  <c r="BL32" i="21"/>
  <c r="AN33" i="21"/>
  <c r="AO33" i="21"/>
  <c r="AP33" i="21"/>
  <c r="AQ33" i="21"/>
  <c r="AR33" i="21"/>
  <c r="AS33" i="21"/>
  <c r="AT33" i="21"/>
  <c r="AU33" i="21"/>
  <c r="AV33" i="21"/>
  <c r="AW33" i="21"/>
  <c r="AX33" i="21"/>
  <c r="AY33" i="21"/>
  <c r="AZ33" i="21"/>
  <c r="BA33" i="21"/>
  <c r="BB33" i="21"/>
  <c r="BC33" i="21"/>
  <c r="BD33" i="21"/>
  <c r="BE33" i="21"/>
  <c r="BF33" i="21"/>
  <c r="BG33" i="21"/>
  <c r="BH33" i="21"/>
  <c r="BI33" i="21"/>
  <c r="BJ33" i="21"/>
  <c r="BK33" i="21"/>
  <c r="BL33" i="21"/>
  <c r="AN34" i="21"/>
  <c r="AO34" i="21"/>
  <c r="AP34" i="21"/>
  <c r="AQ34" i="21"/>
  <c r="AR34" i="21"/>
  <c r="AS34" i="21"/>
  <c r="AT34" i="21"/>
  <c r="AU34" i="21"/>
  <c r="AV34" i="21"/>
  <c r="AW34" i="21"/>
  <c r="AX34" i="21"/>
  <c r="AY34" i="21"/>
  <c r="AZ34" i="21"/>
  <c r="BA34" i="21"/>
  <c r="BB34" i="21"/>
  <c r="BC34" i="21"/>
  <c r="BD34" i="21"/>
  <c r="BE34" i="21"/>
  <c r="BF34" i="21"/>
  <c r="BG34" i="21"/>
  <c r="BH34" i="21"/>
  <c r="BI34" i="21"/>
  <c r="BJ34" i="21"/>
  <c r="BK34" i="21"/>
  <c r="BL34" i="21"/>
  <c r="AN35" i="21"/>
  <c r="AO35" i="21"/>
  <c r="AP35" i="21"/>
  <c r="AQ35" i="21"/>
  <c r="AR35" i="21"/>
  <c r="AS35" i="21"/>
  <c r="AT35" i="21"/>
  <c r="AU35" i="21"/>
  <c r="AV35" i="21"/>
  <c r="AW35" i="21"/>
  <c r="AX35" i="21"/>
  <c r="AY35" i="21"/>
  <c r="AZ35" i="21"/>
  <c r="BA35" i="21"/>
  <c r="BB35" i="21"/>
  <c r="BC35" i="21"/>
  <c r="BD35" i="21"/>
  <c r="BE35" i="21"/>
  <c r="BF35" i="21"/>
  <c r="BG35" i="21"/>
  <c r="BH35" i="21"/>
  <c r="BI35" i="21"/>
  <c r="BJ35" i="21"/>
  <c r="BK35" i="21"/>
  <c r="BL35" i="21"/>
  <c r="AN36" i="21"/>
  <c r="AO36" i="21"/>
  <c r="AP36" i="21"/>
  <c r="AQ36" i="21"/>
  <c r="AR36" i="21"/>
  <c r="AS36" i="21"/>
  <c r="AT36" i="21"/>
  <c r="AU36" i="21"/>
  <c r="AV36" i="21"/>
  <c r="AW36" i="21"/>
  <c r="AX36" i="21"/>
  <c r="AY36" i="21"/>
  <c r="AZ36" i="21"/>
  <c r="BA36" i="21"/>
  <c r="BB36" i="21"/>
  <c r="BC36" i="21"/>
  <c r="BD36" i="21"/>
  <c r="BE36" i="21"/>
  <c r="BF36" i="21"/>
  <c r="BG36" i="21"/>
  <c r="BH36" i="21"/>
  <c r="BI36" i="21"/>
  <c r="BJ36" i="21"/>
  <c r="BK36" i="21"/>
  <c r="BL36" i="21"/>
  <c r="AN37" i="21"/>
  <c r="AO37" i="21"/>
  <c r="AP37" i="21"/>
  <c r="AQ37" i="21"/>
  <c r="AR37" i="21"/>
  <c r="AS37" i="21"/>
  <c r="AT37" i="21"/>
  <c r="AU37" i="21"/>
  <c r="AV37" i="21"/>
  <c r="AW37" i="21"/>
  <c r="AX37" i="21"/>
  <c r="AY37" i="21"/>
  <c r="AZ37" i="21"/>
  <c r="BA37" i="21"/>
  <c r="BB37" i="21"/>
  <c r="BC37" i="21"/>
  <c r="BD37" i="21"/>
  <c r="BE37" i="21"/>
  <c r="BF37" i="21"/>
  <c r="BG37" i="21"/>
  <c r="BH37" i="21"/>
  <c r="BI37" i="21"/>
  <c r="BJ37" i="21"/>
  <c r="BK37" i="21"/>
  <c r="BL37" i="21"/>
  <c r="AN38" i="21"/>
  <c r="AO38" i="21"/>
  <c r="AP38" i="21"/>
  <c r="AQ38" i="21"/>
  <c r="AR38" i="21"/>
  <c r="AS38" i="21"/>
  <c r="AT38" i="21"/>
  <c r="AU38" i="21"/>
  <c r="AV38" i="21"/>
  <c r="AW38" i="21"/>
  <c r="AX38" i="21"/>
  <c r="AY38" i="21"/>
  <c r="AZ38" i="21"/>
  <c r="BA38" i="21"/>
  <c r="BB38" i="21"/>
  <c r="BC38" i="21"/>
  <c r="BD38" i="21"/>
  <c r="BE38" i="21"/>
  <c r="BF38" i="21"/>
  <c r="BG38" i="21"/>
  <c r="BH38" i="21"/>
  <c r="BI38" i="21"/>
  <c r="BJ38" i="21"/>
  <c r="BK38" i="21"/>
  <c r="BL38" i="21"/>
  <c r="AN39" i="21"/>
  <c r="AO39" i="21"/>
  <c r="AP39" i="21"/>
  <c r="AQ39" i="21"/>
  <c r="AR39" i="21"/>
  <c r="AS39" i="21"/>
  <c r="AT39" i="21"/>
  <c r="AU39" i="21"/>
  <c r="AV39" i="21"/>
  <c r="AW39" i="21"/>
  <c r="AX39" i="21"/>
  <c r="AY39" i="21"/>
  <c r="AZ39" i="21"/>
  <c r="BA39" i="21"/>
  <c r="BB39" i="21"/>
  <c r="BC39" i="21"/>
  <c r="BD39" i="21"/>
  <c r="BE39" i="21"/>
  <c r="BF39" i="21"/>
  <c r="BG39" i="21"/>
  <c r="BH39" i="21"/>
  <c r="BI39" i="21"/>
  <c r="BJ39" i="21"/>
  <c r="BK39" i="21"/>
  <c r="BL39" i="21"/>
  <c r="AN40" i="21"/>
  <c r="AO40" i="21"/>
  <c r="AP40" i="21"/>
  <c r="AQ40" i="21"/>
  <c r="AR40" i="21"/>
  <c r="AS40" i="21"/>
  <c r="AT40" i="21"/>
  <c r="AU40" i="21"/>
  <c r="AV40" i="21"/>
  <c r="AW40" i="21"/>
  <c r="AX40" i="21"/>
  <c r="AY40" i="21"/>
  <c r="AZ40" i="21"/>
  <c r="BA40" i="21"/>
  <c r="BB40" i="21"/>
  <c r="BC40" i="21"/>
  <c r="BD40" i="21"/>
  <c r="BE40" i="21"/>
  <c r="BF40" i="21"/>
  <c r="BG40" i="21"/>
  <c r="BH40" i="21"/>
  <c r="BI40" i="21"/>
  <c r="BJ40" i="21"/>
  <c r="BK40" i="21"/>
  <c r="BL40" i="21"/>
  <c r="AN41" i="21"/>
  <c r="AO41" i="21"/>
  <c r="AP41" i="21"/>
  <c r="AQ41" i="21"/>
  <c r="AR41" i="21"/>
  <c r="AS41" i="21"/>
  <c r="AT41" i="21"/>
  <c r="AU41" i="21"/>
  <c r="AV41" i="21"/>
  <c r="AW41" i="21"/>
  <c r="AX41" i="21"/>
  <c r="AY41" i="21"/>
  <c r="AZ41" i="21"/>
  <c r="BA41" i="21"/>
  <c r="BB41" i="21"/>
  <c r="BC41" i="21"/>
  <c r="BD41" i="21"/>
  <c r="BE41" i="21"/>
  <c r="BF41" i="21"/>
  <c r="BG41" i="21"/>
  <c r="BH41" i="21"/>
  <c r="BI41" i="21"/>
  <c r="BJ41" i="21"/>
  <c r="BK41" i="21"/>
  <c r="BL41" i="21"/>
  <c r="AN42" i="21"/>
  <c r="AO42" i="21"/>
  <c r="AP42" i="21"/>
  <c r="AQ42" i="21"/>
  <c r="AR42" i="21"/>
  <c r="AS42" i="21"/>
  <c r="AT42" i="21"/>
  <c r="AU42" i="21"/>
  <c r="AV42" i="21"/>
  <c r="AW42" i="21"/>
  <c r="AX42" i="21"/>
  <c r="AY42" i="21"/>
  <c r="AZ42" i="21"/>
  <c r="BA42" i="21"/>
  <c r="BB42" i="21"/>
  <c r="BC42" i="21"/>
  <c r="BD42" i="21"/>
  <c r="BE42" i="21"/>
  <c r="BF42" i="21"/>
  <c r="BG42" i="21"/>
  <c r="BH42" i="21"/>
  <c r="BI42" i="21"/>
  <c r="BJ42" i="21"/>
  <c r="BK42" i="21"/>
  <c r="BL42" i="21"/>
  <c r="AN43" i="21"/>
  <c r="AO43" i="21"/>
  <c r="AP43" i="21"/>
  <c r="AQ43" i="21"/>
  <c r="AR43" i="21"/>
  <c r="AS43" i="21"/>
  <c r="AT43" i="21"/>
  <c r="AU43" i="21"/>
  <c r="AV43" i="21"/>
  <c r="AW43" i="21"/>
  <c r="AX43" i="21"/>
  <c r="AY43" i="21"/>
  <c r="AZ43" i="21"/>
  <c r="BA43" i="21"/>
  <c r="BB43" i="21"/>
  <c r="BC43" i="21"/>
  <c r="BD43" i="21"/>
  <c r="BE43" i="21"/>
  <c r="BF43" i="21"/>
  <c r="BG43" i="21"/>
  <c r="BH43" i="21"/>
  <c r="BI43" i="21"/>
  <c r="BJ43" i="21"/>
  <c r="BK43" i="21"/>
  <c r="BL43" i="21"/>
  <c r="AN44" i="21"/>
  <c r="AO44" i="21"/>
  <c r="AP44" i="21"/>
  <c r="AQ44" i="21"/>
  <c r="AR44" i="21"/>
  <c r="AS44" i="21"/>
  <c r="AT44" i="21"/>
  <c r="AU44" i="21"/>
  <c r="AV44" i="21"/>
  <c r="AW44" i="21"/>
  <c r="AX44" i="21"/>
  <c r="AY44" i="21"/>
  <c r="AZ44" i="21"/>
  <c r="BA44" i="21"/>
  <c r="BB44" i="21"/>
  <c r="BC44" i="21"/>
  <c r="BD44" i="21"/>
  <c r="BE44" i="21"/>
  <c r="BF44" i="21"/>
  <c r="BG44" i="21"/>
  <c r="BH44" i="21"/>
  <c r="BI44" i="21"/>
  <c r="BJ44" i="21"/>
  <c r="BK44" i="21"/>
  <c r="BL44" i="21"/>
  <c r="AN45" i="21"/>
  <c r="AO45" i="21"/>
  <c r="AP45" i="21"/>
  <c r="AQ45" i="21"/>
  <c r="AR45" i="21"/>
  <c r="AS45" i="21"/>
  <c r="AT45" i="21"/>
  <c r="AU45" i="21"/>
  <c r="AV45" i="21"/>
  <c r="AW45" i="21"/>
  <c r="AX45" i="21"/>
  <c r="AY45" i="21"/>
  <c r="AZ45" i="21"/>
  <c r="BA45" i="21"/>
  <c r="BB45" i="21"/>
  <c r="BC45" i="21"/>
  <c r="BD45" i="21"/>
  <c r="BE45" i="21"/>
  <c r="BF45" i="21"/>
  <c r="BG45" i="21"/>
  <c r="BH45" i="21"/>
  <c r="BI45" i="21"/>
  <c r="BJ45" i="21"/>
  <c r="BK45" i="21"/>
  <c r="BL45" i="21"/>
  <c r="AN46" i="21"/>
  <c r="AO46" i="21"/>
  <c r="AP46" i="21"/>
  <c r="AQ46" i="21"/>
  <c r="AR46" i="21"/>
  <c r="AS46" i="21"/>
  <c r="AT46" i="21"/>
  <c r="AU46" i="21"/>
  <c r="AV46" i="21"/>
  <c r="AW46" i="21"/>
  <c r="AX46" i="21"/>
  <c r="AY46" i="21"/>
  <c r="AZ46" i="21"/>
  <c r="BA46" i="21"/>
  <c r="BB46" i="21"/>
  <c r="BC46" i="21"/>
  <c r="BD46" i="21"/>
  <c r="BE46" i="21"/>
  <c r="BF46" i="21"/>
  <c r="BG46" i="21"/>
  <c r="BH46" i="21"/>
  <c r="BI46" i="21"/>
  <c r="BJ46" i="21"/>
  <c r="BK46" i="21"/>
  <c r="BL46" i="21"/>
  <c r="AN47" i="21"/>
  <c r="AO47" i="21"/>
  <c r="AP47" i="21"/>
  <c r="AQ47" i="21"/>
  <c r="AR47" i="21"/>
  <c r="AS47" i="21"/>
  <c r="AT47" i="21"/>
  <c r="AU47" i="21"/>
  <c r="AV47" i="21"/>
  <c r="AW47" i="21"/>
  <c r="AX47" i="21"/>
  <c r="AY47" i="21"/>
  <c r="AZ47" i="21"/>
  <c r="BA47" i="21"/>
  <c r="BB47" i="21"/>
  <c r="BC47" i="21"/>
  <c r="BD47" i="21"/>
  <c r="BE47" i="21"/>
  <c r="BF47" i="21"/>
  <c r="BG47" i="21"/>
  <c r="BH47" i="21"/>
  <c r="BI47" i="21"/>
  <c r="BJ47" i="21"/>
  <c r="BK47" i="21"/>
  <c r="BL47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BB48" i="21"/>
  <c r="BC48" i="21"/>
  <c r="BD48" i="21"/>
  <c r="BE48" i="21"/>
  <c r="BF48" i="21"/>
  <c r="BG48" i="21"/>
  <c r="BH48" i="21"/>
  <c r="BI48" i="21"/>
  <c r="BJ48" i="21"/>
  <c r="BK48" i="21"/>
  <c r="BL48" i="21"/>
  <c r="AN49" i="21"/>
  <c r="AO49" i="21"/>
  <c r="AP49" i="21"/>
  <c r="AQ49" i="21"/>
  <c r="AR49" i="21"/>
  <c r="AS49" i="21"/>
  <c r="AT49" i="21"/>
  <c r="AU49" i="21"/>
  <c r="AV49" i="21"/>
  <c r="AW49" i="21"/>
  <c r="AX49" i="21"/>
  <c r="AY49" i="21"/>
  <c r="AZ49" i="21"/>
  <c r="BA49" i="21"/>
  <c r="BB49" i="21"/>
  <c r="BC49" i="21"/>
  <c r="BD49" i="21"/>
  <c r="BE49" i="21"/>
  <c r="BF49" i="21"/>
  <c r="BG49" i="21"/>
  <c r="BH49" i="21"/>
  <c r="BI49" i="21"/>
  <c r="BJ49" i="21"/>
  <c r="BK49" i="21"/>
  <c r="BL49" i="21"/>
  <c r="AN50" i="21"/>
  <c r="AO50" i="21"/>
  <c r="AP50" i="21"/>
  <c r="AQ50" i="21"/>
  <c r="AR50" i="21"/>
  <c r="AS50" i="21"/>
  <c r="AT50" i="21"/>
  <c r="AU50" i="21"/>
  <c r="AV50" i="21"/>
  <c r="AW50" i="21"/>
  <c r="AX50" i="21"/>
  <c r="AY50" i="21"/>
  <c r="AZ50" i="21"/>
  <c r="BA50" i="21"/>
  <c r="BB50" i="21"/>
  <c r="BC50" i="21"/>
  <c r="BD50" i="21"/>
  <c r="BE50" i="21"/>
  <c r="BF50" i="21"/>
  <c r="BG50" i="21"/>
  <c r="BH50" i="21"/>
  <c r="BI50" i="21"/>
  <c r="BJ50" i="21"/>
  <c r="BK50" i="21"/>
  <c r="BL50" i="21"/>
  <c r="AN51" i="21"/>
  <c r="AO51" i="21"/>
  <c r="AP51" i="21"/>
  <c r="AQ51" i="21"/>
  <c r="AR51" i="21"/>
  <c r="AS51" i="21"/>
  <c r="AT51" i="21"/>
  <c r="AU51" i="21"/>
  <c r="AV51" i="21"/>
  <c r="AW51" i="21"/>
  <c r="AX51" i="21"/>
  <c r="AY51" i="21"/>
  <c r="AZ51" i="21"/>
  <c r="BA51" i="21"/>
  <c r="BB51" i="21"/>
  <c r="BC51" i="21"/>
  <c r="BD51" i="21"/>
  <c r="BE51" i="21"/>
  <c r="BF51" i="21"/>
  <c r="BG51" i="21"/>
  <c r="BH51" i="21"/>
  <c r="BI51" i="21"/>
  <c r="BJ51" i="21"/>
  <c r="BK51" i="21"/>
  <c r="BL51" i="21"/>
  <c r="AN52" i="21"/>
  <c r="AO52" i="21"/>
  <c r="AP52" i="21"/>
  <c r="AQ52" i="21"/>
  <c r="AR52" i="21"/>
  <c r="AS52" i="21"/>
  <c r="AT52" i="21"/>
  <c r="AU52" i="21"/>
  <c r="AV52" i="21"/>
  <c r="AW52" i="21"/>
  <c r="AX52" i="21"/>
  <c r="AY52" i="21"/>
  <c r="AZ52" i="21"/>
  <c r="BA52" i="21"/>
  <c r="BB52" i="21"/>
  <c r="BC52" i="21"/>
  <c r="BD52" i="21"/>
  <c r="BE52" i="21"/>
  <c r="BF52" i="21"/>
  <c r="BG52" i="21"/>
  <c r="BH52" i="21"/>
  <c r="BI52" i="21"/>
  <c r="BJ52" i="21"/>
  <c r="BK52" i="21"/>
  <c r="BL52" i="21"/>
  <c r="AN53" i="21"/>
  <c r="AO53" i="21"/>
  <c r="AP53" i="21"/>
  <c r="AQ53" i="21"/>
  <c r="AR53" i="21"/>
  <c r="AS53" i="21"/>
  <c r="AT53" i="21"/>
  <c r="AU53" i="21"/>
  <c r="AV53" i="21"/>
  <c r="AW53" i="21"/>
  <c r="AX53" i="21"/>
  <c r="AY53" i="21"/>
  <c r="AZ53" i="21"/>
  <c r="BA53" i="21"/>
  <c r="BB53" i="21"/>
  <c r="BC53" i="21"/>
  <c r="BD53" i="21"/>
  <c r="BE53" i="21"/>
  <c r="BF53" i="21"/>
  <c r="BG53" i="21"/>
  <c r="BH53" i="21"/>
  <c r="BI53" i="21"/>
  <c r="BJ53" i="21"/>
  <c r="BK53" i="21"/>
  <c r="BL53" i="21"/>
  <c r="AN54" i="21"/>
  <c r="AO54" i="21"/>
  <c r="AP54" i="21"/>
  <c r="AQ54" i="21"/>
  <c r="AR54" i="21"/>
  <c r="AS54" i="21"/>
  <c r="AT54" i="21"/>
  <c r="AU54" i="21"/>
  <c r="AV54" i="21"/>
  <c r="AW54" i="21"/>
  <c r="AX54" i="21"/>
  <c r="AY54" i="21"/>
  <c r="AZ54" i="21"/>
  <c r="BA54" i="21"/>
  <c r="BB54" i="21"/>
  <c r="BC54" i="21"/>
  <c r="BD54" i="21"/>
  <c r="BE54" i="21"/>
  <c r="BF54" i="21"/>
  <c r="BG54" i="21"/>
  <c r="BH54" i="21"/>
  <c r="BI54" i="21"/>
  <c r="BJ54" i="21"/>
  <c r="BK54" i="21"/>
  <c r="BL54" i="21"/>
  <c r="AN55" i="21"/>
  <c r="AO55" i="21"/>
  <c r="AP55" i="21"/>
  <c r="AQ55" i="21"/>
  <c r="AR55" i="21"/>
  <c r="AS55" i="21"/>
  <c r="AT55" i="21"/>
  <c r="AU55" i="21"/>
  <c r="AV55" i="21"/>
  <c r="AW55" i="21"/>
  <c r="AX55" i="21"/>
  <c r="AY55" i="21"/>
  <c r="AZ55" i="21"/>
  <c r="BA55" i="21"/>
  <c r="BB55" i="21"/>
  <c r="BC55" i="21"/>
  <c r="BD55" i="21"/>
  <c r="BE55" i="21"/>
  <c r="BF55" i="21"/>
  <c r="BG55" i="21"/>
  <c r="BH55" i="21"/>
  <c r="BI55" i="21"/>
  <c r="BJ55" i="21"/>
  <c r="BK55" i="21"/>
  <c r="BL55" i="21"/>
  <c r="AN56" i="21"/>
  <c r="AO56" i="21"/>
  <c r="AP56" i="21"/>
  <c r="AQ56" i="21"/>
  <c r="AR56" i="21"/>
  <c r="AS56" i="21"/>
  <c r="AT56" i="21"/>
  <c r="AU56" i="21"/>
  <c r="AV56" i="21"/>
  <c r="AW56" i="21"/>
  <c r="AX56" i="21"/>
  <c r="AY56" i="21"/>
  <c r="AZ56" i="21"/>
  <c r="BA56" i="21"/>
  <c r="BB56" i="21"/>
  <c r="BC56" i="21"/>
  <c r="BD56" i="21"/>
  <c r="BE56" i="21"/>
  <c r="BF56" i="21"/>
  <c r="BG56" i="21"/>
  <c r="BH56" i="21"/>
  <c r="BI56" i="21"/>
  <c r="BJ56" i="21"/>
  <c r="BK56" i="21"/>
  <c r="BL56" i="21"/>
  <c r="AN57" i="21"/>
  <c r="AO57" i="21"/>
  <c r="AP57" i="21"/>
  <c r="AQ57" i="21"/>
  <c r="AR57" i="21"/>
  <c r="AS57" i="21"/>
  <c r="AT57" i="21"/>
  <c r="AU57" i="21"/>
  <c r="AV57" i="21"/>
  <c r="AW57" i="21"/>
  <c r="AX57" i="21"/>
  <c r="AY57" i="21"/>
  <c r="AZ57" i="21"/>
  <c r="BA57" i="21"/>
  <c r="BB57" i="21"/>
  <c r="BC57" i="21"/>
  <c r="BD57" i="21"/>
  <c r="BE57" i="21"/>
  <c r="BF57" i="21"/>
  <c r="BG57" i="21"/>
  <c r="BH57" i="21"/>
  <c r="BI57" i="21"/>
  <c r="BJ57" i="21"/>
  <c r="BK57" i="21"/>
  <c r="BL57" i="21"/>
  <c r="AN58" i="21"/>
  <c r="AO58" i="21"/>
  <c r="AP58" i="21"/>
  <c r="AQ58" i="21"/>
  <c r="AR58" i="21"/>
  <c r="AS58" i="21"/>
  <c r="AT58" i="21"/>
  <c r="AU58" i="21"/>
  <c r="AV58" i="21"/>
  <c r="AW58" i="21"/>
  <c r="AX58" i="21"/>
  <c r="AY58" i="21"/>
  <c r="AZ58" i="21"/>
  <c r="BA58" i="21"/>
  <c r="BB58" i="21"/>
  <c r="BC58" i="21"/>
  <c r="BD58" i="21"/>
  <c r="BE58" i="21"/>
  <c r="BF58" i="21"/>
  <c r="BG58" i="21"/>
  <c r="BH58" i="21"/>
  <c r="BI58" i="21"/>
  <c r="BJ58" i="21"/>
  <c r="BK58" i="21"/>
  <c r="BL58" i="21"/>
  <c r="AN59" i="21"/>
  <c r="AO59" i="21"/>
  <c r="AP59" i="21"/>
  <c r="AQ59" i="21"/>
  <c r="AR59" i="21"/>
  <c r="AS59" i="21"/>
  <c r="AT59" i="21"/>
  <c r="AU59" i="21"/>
  <c r="AV59" i="21"/>
  <c r="AW59" i="21"/>
  <c r="AX59" i="21"/>
  <c r="AY59" i="21"/>
  <c r="AZ59" i="21"/>
  <c r="BA59" i="21"/>
  <c r="BB59" i="21"/>
  <c r="BC59" i="21"/>
  <c r="BD59" i="21"/>
  <c r="BE59" i="21"/>
  <c r="BF59" i="21"/>
  <c r="BG59" i="21"/>
  <c r="BH59" i="21"/>
  <c r="BI59" i="21"/>
  <c r="BJ59" i="21"/>
  <c r="BK59" i="21"/>
  <c r="BL59" i="21"/>
  <c r="AN60" i="21"/>
  <c r="AO60" i="21"/>
  <c r="AP60" i="21"/>
  <c r="AQ60" i="21"/>
  <c r="AR60" i="21"/>
  <c r="AS60" i="21"/>
  <c r="AT60" i="21"/>
  <c r="AU60" i="21"/>
  <c r="AV60" i="21"/>
  <c r="AW60" i="21"/>
  <c r="AX60" i="21"/>
  <c r="AY60" i="21"/>
  <c r="AZ60" i="21"/>
  <c r="BA60" i="21"/>
  <c r="BB60" i="21"/>
  <c r="BC60" i="21"/>
  <c r="BD60" i="21"/>
  <c r="BE60" i="21"/>
  <c r="BF60" i="21"/>
  <c r="BG60" i="21"/>
  <c r="BH60" i="21"/>
  <c r="BI60" i="21"/>
  <c r="BJ60" i="21"/>
  <c r="BK60" i="21"/>
  <c r="BL60" i="21"/>
  <c r="AN61" i="21"/>
  <c r="AO61" i="21"/>
  <c r="AP61" i="21"/>
  <c r="AQ61" i="21"/>
  <c r="AR61" i="21"/>
  <c r="AS61" i="21"/>
  <c r="AT61" i="21"/>
  <c r="AU61" i="21"/>
  <c r="AV61" i="21"/>
  <c r="AW61" i="21"/>
  <c r="AX61" i="21"/>
  <c r="AY61" i="21"/>
  <c r="AZ61" i="21"/>
  <c r="BA61" i="21"/>
  <c r="BB61" i="21"/>
  <c r="BC61" i="21"/>
  <c r="BD61" i="21"/>
  <c r="BE61" i="21"/>
  <c r="BF61" i="21"/>
  <c r="BG61" i="21"/>
  <c r="BH61" i="21"/>
  <c r="BI61" i="21"/>
  <c r="BJ61" i="21"/>
  <c r="BK61" i="21"/>
  <c r="BL61" i="21"/>
  <c r="AN62" i="21"/>
  <c r="AO62" i="21"/>
  <c r="AP62" i="21"/>
  <c r="AQ62" i="21"/>
  <c r="AR62" i="21"/>
  <c r="AS62" i="21"/>
  <c r="AT62" i="21"/>
  <c r="AU62" i="21"/>
  <c r="AV62" i="21"/>
  <c r="AW62" i="21"/>
  <c r="AX62" i="21"/>
  <c r="AY62" i="21"/>
  <c r="AZ62" i="21"/>
  <c r="BA62" i="21"/>
  <c r="BB62" i="21"/>
  <c r="BC62" i="21"/>
  <c r="BD62" i="21"/>
  <c r="BE62" i="21"/>
  <c r="BF62" i="21"/>
  <c r="BG62" i="21"/>
  <c r="BH62" i="21"/>
  <c r="BI62" i="21"/>
  <c r="BJ62" i="21"/>
  <c r="BK62" i="21"/>
  <c r="BL62" i="21"/>
  <c r="AN63" i="21"/>
  <c r="AO63" i="21"/>
  <c r="AP63" i="21"/>
  <c r="AQ63" i="21"/>
  <c r="AR63" i="21"/>
  <c r="AS63" i="21"/>
  <c r="AT63" i="21"/>
  <c r="AU63" i="21"/>
  <c r="AV63" i="21"/>
  <c r="AW63" i="21"/>
  <c r="AX63" i="21"/>
  <c r="AY63" i="21"/>
  <c r="AZ63" i="21"/>
  <c r="BA63" i="21"/>
  <c r="BB63" i="21"/>
  <c r="BC63" i="21"/>
  <c r="BD63" i="21"/>
  <c r="BE63" i="21"/>
  <c r="BF63" i="21"/>
  <c r="BG63" i="21"/>
  <c r="BH63" i="21"/>
  <c r="BI63" i="21"/>
  <c r="BJ63" i="21"/>
  <c r="BK63" i="21"/>
  <c r="BL63" i="21"/>
  <c r="AN64" i="21"/>
  <c r="AO64" i="21"/>
  <c r="AP64" i="21"/>
  <c r="AQ64" i="21"/>
  <c r="AR64" i="21"/>
  <c r="AS64" i="21"/>
  <c r="AT64" i="21"/>
  <c r="AU64" i="21"/>
  <c r="AV64" i="21"/>
  <c r="AW64" i="21"/>
  <c r="AX64" i="21"/>
  <c r="AY64" i="21"/>
  <c r="AZ64" i="21"/>
  <c r="BA64" i="21"/>
  <c r="BB64" i="21"/>
  <c r="BC64" i="21"/>
  <c r="BD64" i="21"/>
  <c r="BE64" i="21"/>
  <c r="BF64" i="21"/>
  <c r="BG64" i="21"/>
  <c r="BH64" i="21"/>
  <c r="BI64" i="21"/>
  <c r="BJ64" i="21"/>
  <c r="BK64" i="21"/>
  <c r="BL64" i="21"/>
  <c r="AN65" i="21"/>
  <c r="AO65" i="21"/>
  <c r="AP65" i="21"/>
  <c r="AQ65" i="21"/>
  <c r="AR65" i="21"/>
  <c r="AS65" i="21"/>
  <c r="AT65" i="21"/>
  <c r="AU65" i="21"/>
  <c r="AV65" i="21"/>
  <c r="AW65" i="21"/>
  <c r="AX65" i="21"/>
  <c r="AY65" i="21"/>
  <c r="AZ65" i="21"/>
  <c r="BA65" i="21"/>
  <c r="BB65" i="21"/>
  <c r="BC65" i="21"/>
  <c r="BD65" i="21"/>
  <c r="BE65" i="21"/>
  <c r="BF65" i="21"/>
  <c r="BG65" i="21"/>
  <c r="BH65" i="21"/>
  <c r="BI65" i="21"/>
  <c r="BJ65" i="21"/>
  <c r="BK65" i="21"/>
  <c r="BL65" i="21"/>
  <c r="AN66" i="21"/>
  <c r="AO66" i="21"/>
  <c r="AP66" i="21"/>
  <c r="AQ66" i="21"/>
  <c r="AR66" i="21"/>
  <c r="AS66" i="21"/>
  <c r="AT66" i="21"/>
  <c r="AU66" i="21"/>
  <c r="AV66" i="21"/>
  <c r="AW66" i="21"/>
  <c r="AX66" i="21"/>
  <c r="AY66" i="21"/>
  <c r="AZ66" i="21"/>
  <c r="BA66" i="21"/>
  <c r="BB66" i="21"/>
  <c r="BC66" i="21"/>
  <c r="BD66" i="21"/>
  <c r="BE66" i="21"/>
  <c r="BF66" i="21"/>
  <c r="BG66" i="21"/>
  <c r="BH66" i="21"/>
  <c r="BI66" i="21"/>
  <c r="BJ66" i="21"/>
  <c r="BK66" i="21"/>
  <c r="BL66" i="21"/>
  <c r="AN67" i="21"/>
  <c r="AO67" i="21"/>
  <c r="AP67" i="21"/>
  <c r="AQ67" i="21"/>
  <c r="AR67" i="21"/>
  <c r="AS67" i="21"/>
  <c r="AT67" i="21"/>
  <c r="AU67" i="21"/>
  <c r="AV67" i="21"/>
  <c r="AW67" i="21"/>
  <c r="AX67" i="21"/>
  <c r="AY67" i="21"/>
  <c r="AZ67" i="21"/>
  <c r="BA67" i="21"/>
  <c r="BB67" i="21"/>
  <c r="BC67" i="21"/>
  <c r="BD67" i="21"/>
  <c r="BE67" i="21"/>
  <c r="BF67" i="21"/>
  <c r="BG67" i="21"/>
  <c r="BH67" i="21"/>
  <c r="BI67" i="21"/>
  <c r="BJ67" i="21"/>
  <c r="BK67" i="21"/>
  <c r="BL67" i="21"/>
  <c r="AN68" i="21"/>
  <c r="AO68" i="21"/>
  <c r="AP68" i="21"/>
  <c r="AQ68" i="21"/>
  <c r="AR68" i="21"/>
  <c r="AS68" i="21"/>
  <c r="AT68" i="21"/>
  <c r="AU68" i="21"/>
  <c r="AV68" i="21"/>
  <c r="AW68" i="21"/>
  <c r="AX68" i="21"/>
  <c r="AY68" i="21"/>
  <c r="AZ68" i="21"/>
  <c r="BA68" i="21"/>
  <c r="BB68" i="21"/>
  <c r="BC68" i="21"/>
  <c r="BD68" i="21"/>
  <c r="BE68" i="21"/>
  <c r="BF68" i="21"/>
  <c r="BG68" i="21"/>
  <c r="BH68" i="21"/>
  <c r="BI68" i="21"/>
  <c r="BJ68" i="21"/>
  <c r="BK68" i="21"/>
  <c r="BL68" i="21"/>
  <c r="AN69" i="21"/>
  <c r="AO69" i="21"/>
  <c r="AP69" i="21"/>
  <c r="AQ69" i="21"/>
  <c r="AR69" i="21"/>
  <c r="AS69" i="21"/>
  <c r="AT69" i="21"/>
  <c r="AU69" i="21"/>
  <c r="AV69" i="21"/>
  <c r="AW69" i="21"/>
  <c r="AX69" i="21"/>
  <c r="AY69" i="21"/>
  <c r="AZ69" i="21"/>
  <c r="BA69" i="21"/>
  <c r="BB69" i="21"/>
  <c r="BC69" i="21"/>
  <c r="BD69" i="21"/>
  <c r="BE69" i="21"/>
  <c r="BF69" i="21"/>
  <c r="BG69" i="21"/>
  <c r="BH69" i="21"/>
  <c r="BI69" i="21"/>
  <c r="BJ69" i="21"/>
  <c r="BK69" i="21"/>
  <c r="BL69" i="21"/>
  <c r="AN70" i="21"/>
  <c r="AO70" i="21"/>
  <c r="AP70" i="21"/>
  <c r="AQ70" i="21"/>
  <c r="AR70" i="21"/>
  <c r="AS70" i="21"/>
  <c r="AT70" i="21"/>
  <c r="AU70" i="21"/>
  <c r="AV70" i="21"/>
  <c r="AW70" i="21"/>
  <c r="AX70" i="21"/>
  <c r="AY70" i="21"/>
  <c r="AZ70" i="21"/>
  <c r="BA70" i="21"/>
  <c r="BB70" i="21"/>
  <c r="BC70" i="21"/>
  <c r="BD70" i="21"/>
  <c r="BE70" i="21"/>
  <c r="BF70" i="21"/>
  <c r="BG70" i="21"/>
  <c r="BH70" i="21"/>
  <c r="BI70" i="21"/>
  <c r="BJ70" i="21"/>
  <c r="BK70" i="21"/>
  <c r="BL70" i="21"/>
  <c r="AN71" i="21"/>
  <c r="AO71" i="21"/>
  <c r="AP71" i="21"/>
  <c r="AQ71" i="21"/>
  <c r="AR71" i="21"/>
  <c r="AS71" i="21"/>
  <c r="AT71" i="21"/>
  <c r="AU71" i="21"/>
  <c r="AV71" i="21"/>
  <c r="AW71" i="21"/>
  <c r="AX71" i="21"/>
  <c r="AY71" i="21"/>
  <c r="AZ71" i="21"/>
  <c r="BA71" i="21"/>
  <c r="BB71" i="21"/>
  <c r="BC71" i="21"/>
  <c r="BD71" i="21"/>
  <c r="BE71" i="21"/>
  <c r="BF71" i="21"/>
  <c r="BG71" i="21"/>
  <c r="BH71" i="21"/>
  <c r="BI71" i="21"/>
  <c r="BJ71" i="21"/>
  <c r="BK71" i="21"/>
  <c r="BL71" i="21"/>
  <c r="AN72" i="21"/>
  <c r="AO72" i="21"/>
  <c r="AP72" i="21"/>
  <c r="AQ72" i="21"/>
  <c r="AR72" i="21"/>
  <c r="AS72" i="21"/>
  <c r="AT72" i="21"/>
  <c r="AU72" i="21"/>
  <c r="AV72" i="21"/>
  <c r="AW72" i="21"/>
  <c r="AX72" i="21"/>
  <c r="AY72" i="21"/>
  <c r="AZ72" i="21"/>
  <c r="BA72" i="21"/>
  <c r="BB72" i="21"/>
  <c r="BC72" i="21"/>
  <c r="BD72" i="21"/>
  <c r="BE72" i="21"/>
  <c r="BF72" i="21"/>
  <c r="BG72" i="21"/>
  <c r="BH72" i="21"/>
  <c r="BI72" i="21"/>
  <c r="BJ72" i="21"/>
  <c r="BK72" i="21"/>
  <c r="BL72" i="21"/>
  <c r="AN73" i="21"/>
  <c r="AO73" i="21"/>
  <c r="AP73" i="21"/>
  <c r="AQ73" i="21"/>
  <c r="AR73" i="21"/>
  <c r="AS73" i="21"/>
  <c r="AT73" i="21"/>
  <c r="AU73" i="21"/>
  <c r="AV73" i="21"/>
  <c r="AW73" i="21"/>
  <c r="AX73" i="21"/>
  <c r="AY73" i="21"/>
  <c r="AZ73" i="21"/>
  <c r="BA73" i="21"/>
  <c r="BB73" i="21"/>
  <c r="BC73" i="21"/>
  <c r="BD73" i="21"/>
  <c r="BE73" i="21"/>
  <c r="BF73" i="21"/>
  <c r="BG73" i="21"/>
  <c r="BH73" i="21"/>
  <c r="BI73" i="21"/>
  <c r="BJ73" i="21"/>
  <c r="BK73" i="21"/>
  <c r="BL73" i="21"/>
  <c r="AN74" i="21"/>
  <c r="AO74" i="21"/>
  <c r="AP74" i="21"/>
  <c r="AQ74" i="21"/>
  <c r="AR74" i="21"/>
  <c r="AS74" i="21"/>
  <c r="AT74" i="21"/>
  <c r="AU74" i="21"/>
  <c r="AV74" i="21"/>
  <c r="AW74" i="21"/>
  <c r="AX74" i="21"/>
  <c r="AY74" i="21"/>
  <c r="AZ74" i="21"/>
  <c r="BA74" i="21"/>
  <c r="BB74" i="21"/>
  <c r="BC74" i="21"/>
  <c r="BD74" i="21"/>
  <c r="BE74" i="21"/>
  <c r="BF74" i="21"/>
  <c r="BG74" i="21"/>
  <c r="BH74" i="21"/>
  <c r="BI74" i="21"/>
  <c r="BJ74" i="21"/>
  <c r="BK74" i="21"/>
  <c r="BL74" i="21"/>
  <c r="AN75" i="21"/>
  <c r="AO75" i="21"/>
  <c r="AP75" i="21"/>
  <c r="AQ75" i="21"/>
  <c r="AR75" i="21"/>
  <c r="AS75" i="21"/>
  <c r="AT75" i="21"/>
  <c r="AU75" i="21"/>
  <c r="AV75" i="21"/>
  <c r="AW75" i="21"/>
  <c r="AX75" i="21"/>
  <c r="AY75" i="21"/>
  <c r="AZ75" i="21"/>
  <c r="BA75" i="21"/>
  <c r="BB75" i="21"/>
  <c r="BC75" i="21"/>
  <c r="BD75" i="21"/>
  <c r="BE75" i="21"/>
  <c r="BF75" i="21"/>
  <c r="BG75" i="21"/>
  <c r="BH75" i="21"/>
  <c r="BI75" i="21"/>
  <c r="BJ75" i="21"/>
  <c r="BK75" i="21"/>
  <c r="BL75" i="21"/>
  <c r="AN76" i="21"/>
  <c r="AO76" i="21"/>
  <c r="AP76" i="21"/>
  <c r="AQ76" i="21"/>
  <c r="AR76" i="21"/>
  <c r="AS76" i="21"/>
  <c r="AT76" i="21"/>
  <c r="AU76" i="21"/>
  <c r="AV76" i="21"/>
  <c r="AW76" i="21"/>
  <c r="AX76" i="21"/>
  <c r="AY76" i="21"/>
  <c r="AZ76" i="21"/>
  <c r="BA76" i="21"/>
  <c r="BB76" i="21"/>
  <c r="BC76" i="21"/>
  <c r="BD76" i="21"/>
  <c r="BE76" i="21"/>
  <c r="BF76" i="21"/>
  <c r="BG76" i="21"/>
  <c r="BH76" i="21"/>
  <c r="BI76" i="21"/>
  <c r="BJ76" i="21"/>
  <c r="BK76" i="21"/>
  <c r="BL76" i="21"/>
  <c r="AN77" i="21"/>
  <c r="AO77" i="21"/>
  <c r="AP77" i="21"/>
  <c r="AQ77" i="21"/>
  <c r="AR77" i="21"/>
  <c r="AS77" i="21"/>
  <c r="AT77" i="21"/>
  <c r="AU77" i="21"/>
  <c r="AV77" i="21"/>
  <c r="AW77" i="21"/>
  <c r="AX77" i="21"/>
  <c r="AY77" i="21"/>
  <c r="AZ77" i="21"/>
  <c r="BA77" i="21"/>
  <c r="BB77" i="21"/>
  <c r="BC77" i="21"/>
  <c r="BD77" i="21"/>
  <c r="BE77" i="21"/>
  <c r="BF77" i="21"/>
  <c r="BG77" i="21"/>
  <c r="BH77" i="21"/>
  <c r="BI77" i="21"/>
  <c r="BJ77" i="21"/>
  <c r="BK77" i="21"/>
  <c r="BL77" i="21"/>
  <c r="AN78" i="21"/>
  <c r="AO78" i="21"/>
  <c r="AP78" i="21"/>
  <c r="AQ78" i="21"/>
  <c r="AR78" i="21"/>
  <c r="AS78" i="21"/>
  <c r="AT78" i="21"/>
  <c r="AU78" i="21"/>
  <c r="AV78" i="21"/>
  <c r="AW78" i="21"/>
  <c r="AX78" i="21"/>
  <c r="AY78" i="21"/>
  <c r="AZ78" i="21"/>
  <c r="BA78" i="21"/>
  <c r="BB78" i="21"/>
  <c r="BC78" i="21"/>
  <c r="BD78" i="21"/>
  <c r="BE78" i="21"/>
  <c r="BF78" i="21"/>
  <c r="BG78" i="21"/>
  <c r="BH78" i="21"/>
  <c r="BI78" i="21"/>
  <c r="BJ78" i="21"/>
  <c r="BK78" i="21"/>
  <c r="BL78" i="21"/>
  <c r="AN79" i="21"/>
  <c r="AO79" i="21"/>
  <c r="AP79" i="21"/>
  <c r="AQ79" i="21"/>
  <c r="AR79" i="21"/>
  <c r="AS79" i="21"/>
  <c r="AT79" i="21"/>
  <c r="AU79" i="21"/>
  <c r="AV79" i="21"/>
  <c r="AW79" i="21"/>
  <c r="AX79" i="21"/>
  <c r="AY79" i="21"/>
  <c r="AZ79" i="21"/>
  <c r="BA79" i="21"/>
  <c r="BB79" i="21"/>
  <c r="BC79" i="21"/>
  <c r="BD79" i="21"/>
  <c r="BE79" i="21"/>
  <c r="BF79" i="21"/>
  <c r="BG79" i="21"/>
  <c r="BH79" i="21"/>
  <c r="BI79" i="21"/>
  <c r="BJ79" i="21"/>
  <c r="BK79" i="21"/>
  <c r="BL79" i="21"/>
  <c r="AN80" i="21"/>
  <c r="AO80" i="21"/>
  <c r="AP80" i="21"/>
  <c r="AQ80" i="21"/>
  <c r="AR80" i="21"/>
  <c r="AS80" i="21"/>
  <c r="AT80" i="21"/>
  <c r="AU80" i="21"/>
  <c r="AV80" i="21"/>
  <c r="AW80" i="21"/>
  <c r="AX80" i="21"/>
  <c r="AY80" i="21"/>
  <c r="AZ80" i="21"/>
  <c r="BA80" i="21"/>
  <c r="BB80" i="21"/>
  <c r="BC80" i="21"/>
  <c r="BD80" i="21"/>
  <c r="BE80" i="21"/>
  <c r="BF80" i="21"/>
  <c r="BG80" i="21"/>
  <c r="BH80" i="21"/>
  <c r="BI80" i="21"/>
  <c r="BJ80" i="21"/>
  <c r="BK80" i="21"/>
  <c r="BL80" i="21"/>
  <c r="AN81" i="21"/>
  <c r="AO81" i="21"/>
  <c r="AP81" i="21"/>
  <c r="AQ81" i="21"/>
  <c r="AR81" i="21"/>
  <c r="AS81" i="21"/>
  <c r="AT81" i="21"/>
  <c r="AU81" i="21"/>
  <c r="AV81" i="21"/>
  <c r="AW81" i="21"/>
  <c r="AX81" i="21"/>
  <c r="AY81" i="21"/>
  <c r="AZ81" i="21"/>
  <c r="BA81" i="21"/>
  <c r="BB81" i="21"/>
  <c r="BC81" i="21"/>
  <c r="BD81" i="21"/>
  <c r="BE81" i="21"/>
  <c r="BF81" i="21"/>
  <c r="BG81" i="21"/>
  <c r="BH81" i="21"/>
  <c r="BI81" i="21"/>
  <c r="BJ81" i="21"/>
  <c r="BK81" i="21"/>
  <c r="BL81" i="21"/>
  <c r="AN82" i="21"/>
  <c r="AO82" i="21"/>
  <c r="AP82" i="21"/>
  <c r="AQ82" i="21"/>
  <c r="AR82" i="21"/>
  <c r="AS82" i="21"/>
  <c r="AT82" i="21"/>
  <c r="AU82" i="21"/>
  <c r="AV82" i="21"/>
  <c r="AW82" i="21"/>
  <c r="AX82" i="21"/>
  <c r="AY82" i="21"/>
  <c r="AZ82" i="21"/>
  <c r="BA82" i="21"/>
  <c r="BB82" i="21"/>
  <c r="BC82" i="21"/>
  <c r="BD82" i="21"/>
  <c r="BE82" i="21"/>
  <c r="BF82" i="21"/>
  <c r="BG82" i="21"/>
  <c r="BH82" i="21"/>
  <c r="BI82" i="21"/>
  <c r="BJ82" i="21"/>
  <c r="BK82" i="21"/>
  <c r="BL82" i="21"/>
  <c r="AN83" i="21"/>
  <c r="AO83" i="21"/>
  <c r="AP83" i="21"/>
  <c r="AQ83" i="21"/>
  <c r="AR83" i="21"/>
  <c r="AS83" i="21"/>
  <c r="AT83" i="21"/>
  <c r="AU83" i="21"/>
  <c r="AV83" i="21"/>
  <c r="AW83" i="21"/>
  <c r="AX83" i="21"/>
  <c r="AY83" i="21"/>
  <c r="AZ83" i="21"/>
  <c r="BA83" i="21"/>
  <c r="BB83" i="21"/>
  <c r="BC83" i="21"/>
  <c r="BD83" i="21"/>
  <c r="BE83" i="21"/>
  <c r="BF83" i="21"/>
  <c r="BG83" i="21"/>
  <c r="BH83" i="21"/>
  <c r="BI83" i="21"/>
  <c r="BJ83" i="21"/>
  <c r="BK83" i="21"/>
  <c r="BL83" i="21"/>
  <c r="AN84" i="21"/>
  <c r="AO84" i="21"/>
  <c r="AP84" i="21"/>
  <c r="AQ84" i="21"/>
  <c r="AR84" i="21"/>
  <c r="AS84" i="21"/>
  <c r="AT84" i="21"/>
  <c r="AU84" i="21"/>
  <c r="AV84" i="21"/>
  <c r="AW84" i="21"/>
  <c r="AX84" i="21"/>
  <c r="AY84" i="21"/>
  <c r="AZ84" i="21"/>
  <c r="BA84" i="21"/>
  <c r="BB84" i="21"/>
  <c r="BC84" i="21"/>
  <c r="BD84" i="21"/>
  <c r="BE84" i="21"/>
  <c r="BF84" i="21"/>
  <c r="BG84" i="21"/>
  <c r="BH84" i="21"/>
  <c r="BI84" i="21"/>
  <c r="BJ84" i="21"/>
  <c r="BK84" i="21"/>
  <c r="BL84" i="21"/>
  <c r="AN85" i="21"/>
  <c r="AO85" i="21"/>
  <c r="AP85" i="21"/>
  <c r="AQ85" i="21"/>
  <c r="AR85" i="21"/>
  <c r="AS85" i="21"/>
  <c r="AT85" i="21"/>
  <c r="AU85" i="21"/>
  <c r="AV85" i="21"/>
  <c r="AW85" i="21"/>
  <c r="AX85" i="21"/>
  <c r="AY85" i="21"/>
  <c r="AZ85" i="21"/>
  <c r="BA85" i="21"/>
  <c r="BB85" i="21"/>
  <c r="BC85" i="21"/>
  <c r="BD85" i="21"/>
  <c r="BE85" i="21"/>
  <c r="BF85" i="21"/>
  <c r="BG85" i="21"/>
  <c r="BH85" i="21"/>
  <c r="BI85" i="21"/>
  <c r="BJ85" i="21"/>
  <c r="BK85" i="21"/>
  <c r="BL85" i="21"/>
  <c r="AN86" i="21"/>
  <c r="AO86" i="21"/>
  <c r="AP86" i="21"/>
  <c r="AQ86" i="21"/>
  <c r="AR86" i="21"/>
  <c r="AS86" i="21"/>
  <c r="AT86" i="21"/>
  <c r="AU86" i="21"/>
  <c r="AV86" i="21"/>
  <c r="AW86" i="21"/>
  <c r="AX86" i="21"/>
  <c r="AY86" i="21"/>
  <c r="AZ86" i="21"/>
  <c r="BA86" i="21"/>
  <c r="BB86" i="21"/>
  <c r="BC86" i="21"/>
  <c r="BD86" i="21"/>
  <c r="BE86" i="21"/>
  <c r="BF86" i="21"/>
  <c r="BG86" i="21"/>
  <c r="BH86" i="21"/>
  <c r="BI86" i="21"/>
  <c r="BJ86" i="21"/>
  <c r="BK86" i="21"/>
  <c r="BL86" i="21"/>
  <c r="AN87" i="21"/>
  <c r="AO87" i="21"/>
  <c r="AP87" i="21"/>
  <c r="AQ87" i="21"/>
  <c r="AR87" i="21"/>
  <c r="AS87" i="21"/>
  <c r="AT87" i="21"/>
  <c r="AU87" i="21"/>
  <c r="AV87" i="21"/>
  <c r="AW87" i="21"/>
  <c r="AX87" i="21"/>
  <c r="AY87" i="21"/>
  <c r="AZ87" i="21"/>
  <c r="BA87" i="21"/>
  <c r="BB87" i="21"/>
  <c r="BC87" i="21"/>
  <c r="BD87" i="21"/>
  <c r="BE87" i="21"/>
  <c r="BF87" i="21"/>
  <c r="BG87" i="21"/>
  <c r="BH87" i="21"/>
  <c r="BI87" i="21"/>
  <c r="BJ87" i="21"/>
  <c r="BK87" i="21"/>
  <c r="BL87" i="21"/>
  <c r="AN88" i="21"/>
  <c r="AO88" i="21"/>
  <c r="AP88" i="21"/>
  <c r="AQ88" i="21"/>
  <c r="AR88" i="21"/>
  <c r="AS88" i="21"/>
  <c r="AT88" i="21"/>
  <c r="AU88" i="21"/>
  <c r="AV88" i="21"/>
  <c r="AW88" i="21"/>
  <c r="AX88" i="21"/>
  <c r="AY88" i="21"/>
  <c r="AZ88" i="21"/>
  <c r="BA88" i="21"/>
  <c r="BB88" i="21"/>
  <c r="BC88" i="21"/>
  <c r="BD88" i="21"/>
  <c r="BE88" i="21"/>
  <c r="BF88" i="21"/>
  <c r="BG88" i="21"/>
  <c r="BH88" i="21"/>
  <c r="BI88" i="21"/>
  <c r="BJ88" i="21"/>
  <c r="BK88" i="21"/>
  <c r="BL88" i="21"/>
  <c r="AN89" i="21"/>
  <c r="AO89" i="21"/>
  <c r="AP89" i="21"/>
  <c r="AQ89" i="21"/>
  <c r="AR89" i="21"/>
  <c r="AS89" i="21"/>
  <c r="AT89" i="21"/>
  <c r="AU89" i="21"/>
  <c r="AV89" i="21"/>
  <c r="AW89" i="21"/>
  <c r="AX89" i="21"/>
  <c r="AY89" i="21"/>
  <c r="AZ89" i="21"/>
  <c r="BA89" i="21"/>
  <c r="BB89" i="21"/>
  <c r="BC89" i="21"/>
  <c r="BD89" i="21"/>
  <c r="BE89" i="21"/>
  <c r="BF89" i="21"/>
  <c r="BG89" i="21"/>
  <c r="BH89" i="21"/>
  <c r="BI89" i="21"/>
  <c r="BJ89" i="21"/>
  <c r="BK89" i="21"/>
  <c r="BL89" i="21"/>
  <c r="AN90" i="21"/>
  <c r="AO90" i="21"/>
  <c r="AP90" i="21"/>
  <c r="AQ90" i="21"/>
  <c r="AR90" i="21"/>
  <c r="AS90" i="21"/>
  <c r="AT90" i="21"/>
  <c r="AU90" i="21"/>
  <c r="AV90" i="21"/>
  <c r="AW90" i="21"/>
  <c r="AX90" i="21"/>
  <c r="AY90" i="21"/>
  <c r="AZ90" i="21"/>
  <c r="BA90" i="21"/>
  <c r="BB90" i="21"/>
  <c r="BC90" i="21"/>
  <c r="BD90" i="21"/>
  <c r="BE90" i="21"/>
  <c r="BF90" i="21"/>
  <c r="BG90" i="21"/>
  <c r="BH90" i="21"/>
  <c r="BI90" i="21"/>
  <c r="BJ90" i="21"/>
  <c r="BK90" i="21"/>
  <c r="BL90" i="21"/>
  <c r="AN91" i="21"/>
  <c r="AO91" i="21"/>
  <c r="AP91" i="21"/>
  <c r="AQ91" i="21"/>
  <c r="AR91" i="21"/>
  <c r="AS91" i="21"/>
  <c r="AT91" i="21"/>
  <c r="AU91" i="21"/>
  <c r="AV91" i="21"/>
  <c r="AW91" i="21"/>
  <c r="AX91" i="21"/>
  <c r="AY91" i="21"/>
  <c r="AZ91" i="21"/>
  <c r="BA91" i="21"/>
  <c r="BB91" i="21"/>
  <c r="BC91" i="21"/>
  <c r="BD91" i="21"/>
  <c r="BE91" i="21"/>
  <c r="BF91" i="21"/>
  <c r="BG91" i="21"/>
  <c r="BH91" i="21"/>
  <c r="BI91" i="21"/>
  <c r="BJ91" i="21"/>
  <c r="BK91" i="21"/>
  <c r="BL91" i="21"/>
  <c r="AN92" i="21"/>
  <c r="AO92" i="21"/>
  <c r="AP92" i="21"/>
  <c r="AQ92" i="21"/>
  <c r="AR92" i="21"/>
  <c r="AS92" i="21"/>
  <c r="AT92" i="21"/>
  <c r="AU92" i="21"/>
  <c r="AV92" i="21"/>
  <c r="AW92" i="21"/>
  <c r="AX92" i="21"/>
  <c r="AY92" i="21"/>
  <c r="AZ92" i="21"/>
  <c r="BA92" i="21"/>
  <c r="BB92" i="21"/>
  <c r="BC92" i="21"/>
  <c r="BD92" i="21"/>
  <c r="BE92" i="21"/>
  <c r="BF92" i="21"/>
  <c r="BG92" i="21"/>
  <c r="BH92" i="21"/>
  <c r="BI92" i="21"/>
  <c r="BJ92" i="21"/>
  <c r="BK92" i="21"/>
  <c r="BL92" i="21"/>
  <c r="AN93" i="21"/>
  <c r="AO93" i="21"/>
  <c r="AP93" i="21"/>
  <c r="AQ93" i="21"/>
  <c r="AR93" i="21"/>
  <c r="AS93" i="21"/>
  <c r="AT93" i="21"/>
  <c r="AU93" i="21"/>
  <c r="AV93" i="21"/>
  <c r="AW93" i="21"/>
  <c r="AX93" i="21"/>
  <c r="AY93" i="21"/>
  <c r="AZ93" i="21"/>
  <c r="BA93" i="21"/>
  <c r="BB93" i="21"/>
  <c r="BC93" i="21"/>
  <c r="BD93" i="21"/>
  <c r="BE93" i="21"/>
  <c r="BF93" i="21"/>
  <c r="BG93" i="21"/>
  <c r="BH93" i="21"/>
  <c r="BI93" i="21"/>
  <c r="BJ93" i="21"/>
  <c r="BK93" i="21"/>
  <c r="BL93" i="21"/>
  <c r="AN94" i="21"/>
  <c r="AO94" i="21"/>
  <c r="AP94" i="21"/>
  <c r="AQ94" i="21"/>
  <c r="AR94" i="21"/>
  <c r="AS94" i="21"/>
  <c r="AT94" i="21"/>
  <c r="AU94" i="21"/>
  <c r="AV94" i="21"/>
  <c r="AW94" i="21"/>
  <c r="AX94" i="21"/>
  <c r="AY94" i="21"/>
  <c r="AZ94" i="21"/>
  <c r="BA94" i="21"/>
  <c r="BB94" i="21"/>
  <c r="BC94" i="21"/>
  <c r="BD94" i="21"/>
  <c r="BE94" i="21"/>
  <c r="BF94" i="21"/>
  <c r="BG94" i="21"/>
  <c r="BH94" i="21"/>
  <c r="BI94" i="21"/>
  <c r="BJ94" i="21"/>
  <c r="BK94" i="21"/>
  <c r="BL94" i="21"/>
  <c r="AN95" i="21"/>
  <c r="AO95" i="21"/>
  <c r="AP95" i="21"/>
  <c r="AQ95" i="21"/>
  <c r="AR95" i="21"/>
  <c r="AS95" i="21"/>
  <c r="AT95" i="21"/>
  <c r="AU95" i="21"/>
  <c r="AV95" i="21"/>
  <c r="AW95" i="21"/>
  <c r="AX95" i="21"/>
  <c r="AY95" i="21"/>
  <c r="AZ95" i="21"/>
  <c r="BA95" i="21"/>
  <c r="BB95" i="21"/>
  <c r="BC95" i="21"/>
  <c r="BD95" i="21"/>
  <c r="BE95" i="21"/>
  <c r="BF95" i="21"/>
  <c r="BG95" i="21"/>
  <c r="BH95" i="21"/>
  <c r="BI95" i="21"/>
  <c r="BJ95" i="21"/>
  <c r="BK95" i="21"/>
  <c r="BL95" i="21"/>
  <c r="AN96" i="21"/>
  <c r="AO96" i="21"/>
  <c r="AP96" i="21"/>
  <c r="AQ96" i="21"/>
  <c r="AR96" i="21"/>
  <c r="AS96" i="21"/>
  <c r="AT96" i="21"/>
  <c r="AU96" i="21"/>
  <c r="AV96" i="21"/>
  <c r="AW96" i="21"/>
  <c r="AX96" i="21"/>
  <c r="AY96" i="21"/>
  <c r="AZ96" i="21"/>
  <c r="BA96" i="21"/>
  <c r="BB96" i="21"/>
  <c r="BC96" i="21"/>
  <c r="BD96" i="21"/>
  <c r="BE96" i="21"/>
  <c r="BF96" i="21"/>
  <c r="BG96" i="21"/>
  <c r="BH96" i="21"/>
  <c r="BI96" i="21"/>
  <c r="BJ96" i="21"/>
  <c r="BK96" i="21"/>
  <c r="BL96" i="21"/>
  <c r="AN97" i="21"/>
  <c r="AO97" i="21"/>
  <c r="AP97" i="21"/>
  <c r="AQ97" i="21"/>
  <c r="AR97" i="21"/>
  <c r="AS97" i="21"/>
  <c r="AT97" i="21"/>
  <c r="AU97" i="21"/>
  <c r="AV97" i="21"/>
  <c r="AW97" i="21"/>
  <c r="AX97" i="21"/>
  <c r="AY97" i="21"/>
  <c r="AZ97" i="21"/>
  <c r="BA97" i="21"/>
  <c r="BB97" i="21"/>
  <c r="BC97" i="21"/>
  <c r="BD97" i="21"/>
  <c r="BE97" i="21"/>
  <c r="BF97" i="21"/>
  <c r="BG97" i="21"/>
  <c r="BH97" i="21"/>
  <c r="BI97" i="21"/>
  <c r="BJ97" i="21"/>
  <c r="BK97" i="21"/>
  <c r="BL97" i="21"/>
  <c r="AN98" i="21"/>
  <c r="AO98" i="21"/>
  <c r="AP98" i="21"/>
  <c r="AQ98" i="21"/>
  <c r="AR98" i="21"/>
  <c r="AS98" i="21"/>
  <c r="AT98" i="21"/>
  <c r="AU98" i="21"/>
  <c r="AV98" i="21"/>
  <c r="AW98" i="21"/>
  <c r="AX98" i="21"/>
  <c r="AY98" i="21"/>
  <c r="AZ98" i="21"/>
  <c r="BA98" i="21"/>
  <c r="BB98" i="21"/>
  <c r="BC98" i="21"/>
  <c r="BD98" i="21"/>
  <c r="BE98" i="21"/>
  <c r="BF98" i="21"/>
  <c r="BG98" i="21"/>
  <c r="BH98" i="21"/>
  <c r="BI98" i="21"/>
  <c r="BJ98" i="21"/>
  <c r="BK98" i="21"/>
  <c r="BL98" i="21"/>
  <c r="AN99" i="21"/>
  <c r="AO99" i="21"/>
  <c r="AP99" i="21"/>
  <c r="AQ99" i="21"/>
  <c r="AR99" i="21"/>
  <c r="AS99" i="21"/>
  <c r="AT99" i="21"/>
  <c r="AU99" i="21"/>
  <c r="AV99" i="21"/>
  <c r="AW99" i="21"/>
  <c r="AX99" i="21"/>
  <c r="AY99" i="21"/>
  <c r="AZ99" i="21"/>
  <c r="BA99" i="21"/>
  <c r="BB99" i="21"/>
  <c r="BC99" i="21"/>
  <c r="BD99" i="21"/>
  <c r="BE99" i="21"/>
  <c r="BF99" i="21"/>
  <c r="BG99" i="21"/>
  <c r="BH99" i="21"/>
  <c r="BI99" i="21"/>
  <c r="BJ99" i="21"/>
  <c r="BK99" i="21"/>
  <c r="BL99" i="21"/>
  <c r="AN100" i="21"/>
  <c r="AO100" i="21"/>
  <c r="AP100" i="21"/>
  <c r="AQ100" i="21"/>
  <c r="AR100" i="21"/>
  <c r="AS100" i="21"/>
  <c r="AT100" i="21"/>
  <c r="AU100" i="21"/>
  <c r="AV100" i="21"/>
  <c r="AW100" i="21"/>
  <c r="AX100" i="21"/>
  <c r="AY100" i="21"/>
  <c r="AZ100" i="21"/>
  <c r="BA100" i="21"/>
  <c r="BB100" i="21"/>
  <c r="BC100" i="21"/>
  <c r="BD100" i="21"/>
  <c r="BE100" i="21"/>
  <c r="BF100" i="21"/>
  <c r="BG100" i="21"/>
  <c r="BH100" i="21"/>
  <c r="BI100" i="21"/>
  <c r="BJ100" i="21"/>
  <c r="BK100" i="21"/>
  <c r="BL100" i="21"/>
  <c r="AN101" i="21"/>
  <c r="AO101" i="21"/>
  <c r="AP101" i="21"/>
  <c r="AQ101" i="21"/>
  <c r="AR101" i="21"/>
  <c r="AS101" i="21"/>
  <c r="AT101" i="21"/>
  <c r="AU101" i="21"/>
  <c r="AV101" i="21"/>
  <c r="AW101" i="21"/>
  <c r="AX101" i="21"/>
  <c r="AY101" i="21"/>
  <c r="AZ101" i="21"/>
  <c r="BA101" i="21"/>
  <c r="BB101" i="21"/>
  <c r="BC101" i="21"/>
  <c r="BD101" i="21"/>
  <c r="BE101" i="21"/>
  <c r="BF101" i="21"/>
  <c r="BG101" i="21"/>
  <c r="BH101" i="21"/>
  <c r="BI101" i="21"/>
  <c r="BJ101" i="21"/>
  <c r="BK101" i="21"/>
  <c r="BL101" i="21"/>
  <c r="AN102" i="21"/>
  <c r="AO102" i="21"/>
  <c r="AP102" i="21"/>
  <c r="AQ102" i="21"/>
  <c r="AR102" i="21"/>
  <c r="AS102" i="21"/>
  <c r="AT102" i="21"/>
  <c r="AU102" i="21"/>
  <c r="AV102" i="21"/>
  <c r="AW102" i="21"/>
  <c r="AX102" i="21"/>
  <c r="AY102" i="21"/>
  <c r="AZ102" i="21"/>
  <c r="BA102" i="21"/>
  <c r="BB102" i="21"/>
  <c r="BC102" i="21"/>
  <c r="BD102" i="21"/>
  <c r="BE102" i="21"/>
  <c r="BF102" i="21"/>
  <c r="BG102" i="21"/>
  <c r="BH102" i="21"/>
  <c r="BI102" i="21"/>
  <c r="BJ102" i="21"/>
  <c r="BK102" i="21"/>
  <c r="BL102" i="21"/>
  <c r="AN103" i="21"/>
  <c r="AO103" i="21"/>
  <c r="AP103" i="21"/>
  <c r="AQ103" i="21"/>
  <c r="AR103" i="21"/>
  <c r="AS103" i="21"/>
  <c r="AT103" i="21"/>
  <c r="AU103" i="21"/>
  <c r="AV103" i="21"/>
  <c r="AW103" i="21"/>
  <c r="AX103" i="21"/>
  <c r="AY103" i="21"/>
  <c r="AZ103" i="21"/>
  <c r="BA103" i="21"/>
  <c r="BB103" i="21"/>
  <c r="BC103" i="21"/>
  <c r="BD103" i="21"/>
  <c r="BE103" i="21"/>
  <c r="BF103" i="21"/>
  <c r="BG103" i="21"/>
  <c r="BH103" i="21"/>
  <c r="BI103" i="21"/>
  <c r="BJ103" i="21"/>
  <c r="BK103" i="21"/>
  <c r="BL103" i="21"/>
  <c r="AN104" i="21"/>
  <c r="AO104" i="21"/>
  <c r="AP104" i="21"/>
  <c r="AQ104" i="21"/>
  <c r="AR104" i="21"/>
  <c r="AS104" i="21"/>
  <c r="AT104" i="21"/>
  <c r="AU104" i="21"/>
  <c r="AV104" i="21"/>
  <c r="AW104" i="21"/>
  <c r="AX104" i="21"/>
  <c r="AY104" i="21"/>
  <c r="AZ104" i="21"/>
  <c r="BA104" i="21"/>
  <c r="BB104" i="21"/>
  <c r="BC104" i="21"/>
  <c r="BD104" i="21"/>
  <c r="BE104" i="21"/>
  <c r="BF104" i="21"/>
  <c r="BG104" i="21"/>
  <c r="BH104" i="21"/>
  <c r="BI104" i="21"/>
  <c r="BJ104" i="21"/>
  <c r="BK104" i="21"/>
  <c r="BL104" i="21"/>
  <c r="AN105" i="21"/>
  <c r="AO105" i="21"/>
  <c r="AP105" i="21"/>
  <c r="AQ105" i="21"/>
  <c r="AR105" i="21"/>
  <c r="AS105" i="21"/>
  <c r="AT105" i="21"/>
  <c r="AU105" i="21"/>
  <c r="AV105" i="21"/>
  <c r="AW105" i="21"/>
  <c r="AX105" i="21"/>
  <c r="AY105" i="21"/>
  <c r="AZ105" i="21"/>
  <c r="BA105" i="21"/>
  <c r="BB105" i="21"/>
  <c r="BC105" i="21"/>
  <c r="BD105" i="21"/>
  <c r="BE105" i="21"/>
  <c r="BF105" i="21"/>
  <c r="BG105" i="21"/>
  <c r="BH105" i="21"/>
  <c r="BI105" i="21"/>
  <c r="BJ105" i="21"/>
  <c r="BK105" i="21"/>
  <c r="BL105" i="21"/>
  <c r="AN106" i="21"/>
  <c r="AO106" i="21"/>
  <c r="AP106" i="21"/>
  <c r="AQ106" i="21"/>
  <c r="AR106" i="21"/>
  <c r="AS106" i="21"/>
  <c r="AT106" i="21"/>
  <c r="AU106" i="21"/>
  <c r="AV106" i="21"/>
  <c r="AW106" i="21"/>
  <c r="AX106" i="21"/>
  <c r="AY106" i="21"/>
  <c r="AZ106" i="21"/>
  <c r="BA106" i="21"/>
  <c r="BB106" i="21"/>
  <c r="BC106" i="21"/>
  <c r="BD106" i="21"/>
  <c r="BE106" i="21"/>
  <c r="BF106" i="21"/>
  <c r="BG106" i="21"/>
  <c r="BH106" i="21"/>
  <c r="BI106" i="21"/>
  <c r="BJ106" i="21"/>
  <c r="BK106" i="21"/>
  <c r="BL106" i="21"/>
  <c r="AN107" i="21"/>
  <c r="AO107" i="21"/>
  <c r="AP107" i="21"/>
  <c r="AQ107" i="21"/>
  <c r="AR107" i="21"/>
  <c r="AS107" i="21"/>
  <c r="AT107" i="21"/>
  <c r="AU107" i="21"/>
  <c r="AV107" i="21"/>
  <c r="AW107" i="21"/>
  <c r="AX107" i="21"/>
  <c r="AY107" i="21"/>
  <c r="AZ107" i="21"/>
  <c r="BA107" i="21"/>
  <c r="BB107" i="21"/>
  <c r="BC107" i="21"/>
  <c r="BD107" i="21"/>
  <c r="BE107" i="21"/>
  <c r="BF107" i="21"/>
  <c r="BG107" i="21"/>
  <c r="BH107" i="21"/>
  <c r="BI107" i="21"/>
  <c r="BJ107" i="21"/>
  <c r="BK107" i="21"/>
  <c r="BL107" i="21"/>
  <c r="AN108" i="21"/>
  <c r="AO108" i="21"/>
  <c r="AP108" i="21"/>
  <c r="AQ108" i="21"/>
  <c r="AR108" i="21"/>
  <c r="AS108" i="21"/>
  <c r="AT108" i="21"/>
  <c r="AU108" i="21"/>
  <c r="AV108" i="21"/>
  <c r="AW108" i="21"/>
  <c r="AX108" i="21"/>
  <c r="AY108" i="21"/>
  <c r="AZ108" i="21"/>
  <c r="BA108" i="21"/>
  <c r="BB108" i="21"/>
  <c r="BC108" i="21"/>
  <c r="BD108" i="21"/>
  <c r="BE108" i="21"/>
  <c r="BF108" i="21"/>
  <c r="BG108" i="21"/>
  <c r="BH108" i="21"/>
  <c r="BI108" i="21"/>
  <c r="BJ108" i="21"/>
  <c r="BK108" i="21"/>
  <c r="BL108" i="21"/>
  <c r="AN109" i="21"/>
  <c r="AO109" i="21"/>
  <c r="AP109" i="21"/>
  <c r="AQ109" i="21"/>
  <c r="AR109" i="21"/>
  <c r="AS109" i="21"/>
  <c r="AT109" i="21"/>
  <c r="AU109" i="21"/>
  <c r="AV109" i="21"/>
  <c r="AW109" i="21"/>
  <c r="AX109" i="21"/>
  <c r="AY109" i="21"/>
  <c r="AZ109" i="21"/>
  <c r="BA109" i="21"/>
  <c r="BB109" i="21"/>
  <c r="BC109" i="21"/>
  <c r="BD109" i="21"/>
  <c r="BE109" i="21"/>
  <c r="BF109" i="21"/>
  <c r="BG109" i="21"/>
  <c r="BH109" i="21"/>
  <c r="BI109" i="21"/>
  <c r="BJ109" i="21"/>
  <c r="BK109" i="21"/>
  <c r="BL109" i="21"/>
  <c r="AN110" i="21"/>
  <c r="AO110" i="21"/>
  <c r="AP110" i="21"/>
  <c r="AQ110" i="21"/>
  <c r="AR110" i="21"/>
  <c r="AS110" i="21"/>
  <c r="AT110" i="21"/>
  <c r="AU110" i="21"/>
  <c r="AV110" i="21"/>
  <c r="AW110" i="21"/>
  <c r="AX110" i="21"/>
  <c r="AY110" i="21"/>
  <c r="AZ110" i="21"/>
  <c r="BA110" i="21"/>
  <c r="BB110" i="21"/>
  <c r="BC110" i="21"/>
  <c r="BD110" i="21"/>
  <c r="BE110" i="21"/>
  <c r="BF110" i="21"/>
  <c r="BG110" i="21"/>
  <c r="BH110" i="21"/>
  <c r="BI110" i="21"/>
  <c r="BJ110" i="21"/>
  <c r="BK110" i="21"/>
  <c r="BL110" i="21"/>
  <c r="AN111" i="21"/>
  <c r="AO111" i="21"/>
  <c r="AP111" i="21"/>
  <c r="AQ111" i="21"/>
  <c r="AR111" i="21"/>
  <c r="AS111" i="21"/>
  <c r="AT111" i="21"/>
  <c r="AU111" i="21"/>
  <c r="AV111" i="21"/>
  <c r="AW111" i="21"/>
  <c r="AX111" i="21"/>
  <c r="AY111" i="21"/>
  <c r="AZ111" i="21"/>
  <c r="BA111" i="21"/>
  <c r="BB111" i="21"/>
  <c r="BC111" i="21"/>
  <c r="BD111" i="21"/>
  <c r="BE111" i="21"/>
  <c r="BF111" i="21"/>
  <c r="BG111" i="21"/>
  <c r="BH111" i="21"/>
  <c r="BI111" i="21"/>
  <c r="BJ111" i="21"/>
  <c r="BK111" i="21"/>
  <c r="BL111" i="21"/>
  <c r="AN112" i="21"/>
  <c r="AO112" i="21"/>
  <c r="AP112" i="21"/>
  <c r="AQ112" i="21"/>
  <c r="AR112" i="21"/>
  <c r="AS112" i="21"/>
  <c r="AT112" i="21"/>
  <c r="AU112" i="21"/>
  <c r="AV112" i="21"/>
  <c r="AW112" i="21"/>
  <c r="AX112" i="21"/>
  <c r="AY112" i="21"/>
  <c r="AZ112" i="21"/>
  <c r="BA112" i="21"/>
  <c r="BB112" i="21"/>
  <c r="BC112" i="21"/>
  <c r="BD112" i="21"/>
  <c r="BE112" i="21"/>
  <c r="BF112" i="21"/>
  <c r="BG112" i="21"/>
  <c r="BH112" i="21"/>
  <c r="BI112" i="21"/>
  <c r="BJ112" i="21"/>
  <c r="BK112" i="21"/>
  <c r="BL112" i="21"/>
  <c r="AN113" i="21"/>
  <c r="AO113" i="21"/>
  <c r="AP113" i="21"/>
  <c r="AQ113" i="21"/>
  <c r="AR113" i="21"/>
  <c r="AS113" i="21"/>
  <c r="AT113" i="21"/>
  <c r="AU113" i="21"/>
  <c r="AV113" i="21"/>
  <c r="AW113" i="21"/>
  <c r="AX113" i="21"/>
  <c r="AY113" i="21"/>
  <c r="AZ113" i="21"/>
  <c r="BA113" i="21"/>
  <c r="BB113" i="21"/>
  <c r="BC113" i="21"/>
  <c r="BD113" i="21"/>
  <c r="BE113" i="21"/>
  <c r="BF113" i="21"/>
  <c r="BG113" i="21"/>
  <c r="BH113" i="21"/>
  <c r="BI113" i="21"/>
  <c r="BJ113" i="21"/>
  <c r="BK113" i="21"/>
  <c r="BL113" i="21"/>
  <c r="AN114" i="21"/>
  <c r="AO114" i="21"/>
  <c r="AP114" i="21"/>
  <c r="AQ114" i="21"/>
  <c r="AR114" i="21"/>
  <c r="AS114" i="21"/>
  <c r="AT114" i="21"/>
  <c r="AU114" i="21"/>
  <c r="AV114" i="21"/>
  <c r="AW114" i="21"/>
  <c r="AX114" i="21"/>
  <c r="AY114" i="21"/>
  <c r="AZ114" i="21"/>
  <c r="BA114" i="21"/>
  <c r="BB114" i="21"/>
  <c r="BC114" i="21"/>
  <c r="BD114" i="21"/>
  <c r="BE114" i="21"/>
  <c r="BF114" i="21"/>
  <c r="BG114" i="21"/>
  <c r="BH114" i="21"/>
  <c r="BI114" i="21"/>
  <c r="BJ114" i="21"/>
  <c r="BK114" i="21"/>
  <c r="BL114" i="21"/>
  <c r="AN115" i="21"/>
  <c r="AO115" i="21"/>
  <c r="AP115" i="21"/>
  <c r="AQ115" i="21"/>
  <c r="AR115" i="21"/>
  <c r="AS115" i="21"/>
  <c r="AT115" i="21"/>
  <c r="AU115" i="21"/>
  <c r="AV115" i="21"/>
  <c r="AW115" i="21"/>
  <c r="AX115" i="21"/>
  <c r="AY115" i="21"/>
  <c r="AZ115" i="21"/>
  <c r="BA115" i="21"/>
  <c r="BB115" i="21"/>
  <c r="BC115" i="21"/>
  <c r="BD115" i="21"/>
  <c r="BE115" i="21"/>
  <c r="BF115" i="21"/>
  <c r="BG115" i="21"/>
  <c r="BH115" i="21"/>
  <c r="BI115" i="21"/>
  <c r="BJ115" i="21"/>
  <c r="BK115" i="21"/>
  <c r="BL115" i="21"/>
  <c r="AN116" i="21"/>
  <c r="AO116" i="21"/>
  <c r="AP116" i="21"/>
  <c r="AQ116" i="21"/>
  <c r="AR116" i="21"/>
  <c r="AS116" i="21"/>
  <c r="AT116" i="21"/>
  <c r="AU116" i="21"/>
  <c r="AV116" i="21"/>
  <c r="AW116" i="21"/>
  <c r="AX116" i="21"/>
  <c r="AY116" i="21"/>
  <c r="AZ116" i="21"/>
  <c r="BA116" i="21"/>
  <c r="BB116" i="21"/>
  <c r="BC116" i="21"/>
  <c r="BD116" i="21"/>
  <c r="BE116" i="21"/>
  <c r="BF116" i="21"/>
  <c r="BG116" i="21"/>
  <c r="BH116" i="21"/>
  <c r="BI116" i="21"/>
  <c r="BJ116" i="21"/>
  <c r="BK116" i="21"/>
  <c r="BL116" i="21"/>
  <c r="AN117" i="21"/>
  <c r="AO117" i="21"/>
  <c r="AP117" i="21"/>
  <c r="AQ117" i="21"/>
  <c r="AR117" i="21"/>
  <c r="AS117" i="21"/>
  <c r="AT117" i="21"/>
  <c r="AU117" i="21"/>
  <c r="AV117" i="21"/>
  <c r="AW117" i="21"/>
  <c r="AX117" i="21"/>
  <c r="AY117" i="21"/>
  <c r="AZ117" i="21"/>
  <c r="BA117" i="21"/>
  <c r="BB117" i="21"/>
  <c r="BC117" i="21"/>
  <c r="BD117" i="21"/>
  <c r="BE117" i="21"/>
  <c r="BF117" i="21"/>
  <c r="BG117" i="21"/>
  <c r="BH117" i="21"/>
  <c r="BI117" i="21"/>
  <c r="BJ117" i="21"/>
  <c r="BK117" i="21"/>
  <c r="BL117" i="21"/>
  <c r="AN118" i="21"/>
  <c r="AO118" i="21"/>
  <c r="AP118" i="21"/>
  <c r="AQ118" i="21"/>
  <c r="AR118" i="21"/>
  <c r="AS118" i="21"/>
  <c r="AT118" i="21"/>
  <c r="AU118" i="21"/>
  <c r="AV118" i="21"/>
  <c r="AW118" i="21"/>
  <c r="AX118" i="21"/>
  <c r="AY118" i="21"/>
  <c r="AZ118" i="21"/>
  <c r="BA118" i="21"/>
  <c r="BB118" i="21"/>
  <c r="BC118" i="21"/>
  <c r="BD118" i="21"/>
  <c r="BE118" i="21"/>
  <c r="BF118" i="21"/>
  <c r="BG118" i="21"/>
  <c r="BH118" i="21"/>
  <c r="BI118" i="21"/>
  <c r="BJ118" i="21"/>
  <c r="BK118" i="21"/>
  <c r="BL118" i="21"/>
  <c r="AN119" i="21"/>
  <c r="AO119" i="21"/>
  <c r="AP119" i="21"/>
  <c r="AQ119" i="21"/>
  <c r="AR119" i="21"/>
  <c r="AS119" i="21"/>
  <c r="AT119" i="21"/>
  <c r="AU119" i="21"/>
  <c r="AV119" i="21"/>
  <c r="AW119" i="21"/>
  <c r="AX119" i="21"/>
  <c r="AY119" i="21"/>
  <c r="AZ119" i="21"/>
  <c r="BA119" i="21"/>
  <c r="BB119" i="21"/>
  <c r="BC119" i="21"/>
  <c r="BD119" i="21"/>
  <c r="BE119" i="21"/>
  <c r="BF119" i="21"/>
  <c r="BG119" i="21"/>
  <c r="BH119" i="21"/>
  <c r="BI119" i="21"/>
  <c r="BJ119" i="21"/>
  <c r="BK119" i="21"/>
  <c r="BL119" i="21"/>
  <c r="AN120" i="21"/>
  <c r="AO120" i="21"/>
  <c r="AP120" i="21"/>
  <c r="AQ120" i="21"/>
  <c r="AR120" i="21"/>
  <c r="AS120" i="21"/>
  <c r="AT120" i="21"/>
  <c r="AU120" i="21"/>
  <c r="AV120" i="21"/>
  <c r="AW120" i="21"/>
  <c r="AX120" i="21"/>
  <c r="AY120" i="21"/>
  <c r="AZ120" i="21"/>
  <c r="BA120" i="21"/>
  <c r="BB120" i="21"/>
  <c r="BC120" i="21"/>
  <c r="BD120" i="21"/>
  <c r="BE120" i="21"/>
  <c r="BF120" i="21"/>
  <c r="BG120" i="21"/>
  <c r="BH120" i="21"/>
  <c r="BI120" i="21"/>
  <c r="BJ120" i="21"/>
  <c r="BK120" i="21"/>
  <c r="BL120" i="21"/>
  <c r="AN121" i="21"/>
  <c r="AO121" i="21"/>
  <c r="AP121" i="21"/>
  <c r="AQ121" i="21"/>
  <c r="AR121" i="21"/>
  <c r="AS121" i="21"/>
  <c r="AT121" i="21"/>
  <c r="AU121" i="21"/>
  <c r="AV121" i="21"/>
  <c r="AW121" i="21"/>
  <c r="AX121" i="21"/>
  <c r="AY121" i="21"/>
  <c r="AZ121" i="21"/>
  <c r="BA121" i="21"/>
  <c r="BB121" i="21"/>
  <c r="BC121" i="21"/>
  <c r="BD121" i="21"/>
  <c r="BE121" i="21"/>
  <c r="BF121" i="21"/>
  <c r="BG121" i="21"/>
  <c r="BH121" i="21"/>
  <c r="BI121" i="21"/>
  <c r="BJ121" i="21"/>
  <c r="BK121" i="21"/>
  <c r="BL121" i="21"/>
  <c r="AN122" i="21"/>
  <c r="AO122" i="21"/>
  <c r="AP122" i="21"/>
  <c r="AQ122" i="21"/>
  <c r="AR122" i="21"/>
  <c r="AS122" i="21"/>
  <c r="AT122" i="21"/>
  <c r="AU122" i="21"/>
  <c r="AV122" i="21"/>
  <c r="AW122" i="21"/>
  <c r="AX122" i="21"/>
  <c r="AY122" i="21"/>
  <c r="AZ122" i="21"/>
  <c r="BA122" i="21"/>
  <c r="BB122" i="21"/>
  <c r="BC122" i="21"/>
  <c r="BD122" i="21"/>
  <c r="BE122" i="21"/>
  <c r="BF122" i="21"/>
  <c r="BG122" i="21"/>
  <c r="BH122" i="21"/>
  <c r="BI122" i="21"/>
  <c r="BJ122" i="21"/>
  <c r="BK122" i="21"/>
  <c r="BL122" i="21"/>
  <c r="AN123" i="21"/>
  <c r="AO123" i="21"/>
  <c r="AP123" i="21"/>
  <c r="AQ123" i="21"/>
  <c r="AR123" i="21"/>
  <c r="AS123" i="21"/>
  <c r="AT123" i="21"/>
  <c r="AU123" i="21"/>
  <c r="AV123" i="21"/>
  <c r="AW123" i="21"/>
  <c r="AX123" i="21"/>
  <c r="AY123" i="21"/>
  <c r="AZ123" i="21"/>
  <c r="BA123" i="21"/>
  <c r="BB123" i="21"/>
  <c r="BC123" i="21"/>
  <c r="BD123" i="21"/>
  <c r="BE123" i="21"/>
  <c r="BF123" i="21"/>
  <c r="BG123" i="21"/>
  <c r="BH123" i="21"/>
  <c r="BI123" i="21"/>
  <c r="BJ123" i="21"/>
  <c r="BK123" i="21"/>
  <c r="BL123" i="21"/>
  <c r="AN124" i="21"/>
  <c r="AO124" i="21"/>
  <c r="AP124" i="21"/>
  <c r="AQ124" i="21"/>
  <c r="AR124" i="21"/>
  <c r="AS124" i="21"/>
  <c r="AT124" i="21"/>
  <c r="AU124" i="21"/>
  <c r="AV124" i="21"/>
  <c r="AW124" i="21"/>
  <c r="AX124" i="21"/>
  <c r="AY124" i="21"/>
  <c r="AZ124" i="21"/>
  <c r="BA124" i="21"/>
  <c r="BB124" i="21"/>
  <c r="BC124" i="21"/>
  <c r="BD124" i="21"/>
  <c r="BE124" i="21"/>
  <c r="BF124" i="21"/>
  <c r="BG124" i="21"/>
  <c r="BH124" i="21"/>
  <c r="BI124" i="21"/>
  <c r="BJ124" i="21"/>
  <c r="BK124" i="21"/>
  <c r="BL124" i="21"/>
  <c r="AN125" i="21"/>
  <c r="AO125" i="21"/>
  <c r="AP125" i="21"/>
  <c r="AQ125" i="21"/>
  <c r="AR125" i="21"/>
  <c r="AS125" i="21"/>
  <c r="AT125" i="21"/>
  <c r="AU125" i="21"/>
  <c r="AV125" i="21"/>
  <c r="AW125" i="21"/>
  <c r="AX125" i="21"/>
  <c r="AY125" i="21"/>
  <c r="AZ125" i="21"/>
  <c r="BA125" i="21"/>
  <c r="BB125" i="21"/>
  <c r="BC125" i="21"/>
  <c r="BD125" i="21"/>
  <c r="BE125" i="21"/>
  <c r="BF125" i="21"/>
  <c r="BG125" i="21"/>
  <c r="BH125" i="21"/>
  <c r="BI125" i="21"/>
  <c r="BJ125" i="21"/>
  <c r="BK125" i="21"/>
  <c r="BL125" i="21"/>
  <c r="AN126" i="21"/>
  <c r="AO126" i="21"/>
  <c r="AP126" i="21"/>
  <c r="AQ126" i="21"/>
  <c r="AR126" i="21"/>
  <c r="AS126" i="21"/>
  <c r="AT126" i="21"/>
  <c r="AU126" i="21"/>
  <c r="AV126" i="21"/>
  <c r="AW126" i="21"/>
  <c r="AX126" i="21"/>
  <c r="AY126" i="21"/>
  <c r="AZ126" i="21"/>
  <c r="BA126" i="21"/>
  <c r="BB126" i="21"/>
  <c r="BC126" i="21"/>
  <c r="BD126" i="21"/>
  <c r="BE126" i="21"/>
  <c r="BF126" i="21"/>
  <c r="BG126" i="21"/>
  <c r="BH126" i="21"/>
  <c r="BI126" i="21"/>
  <c r="BJ126" i="21"/>
  <c r="BK126" i="21"/>
  <c r="BL126" i="21"/>
  <c r="AN127" i="21"/>
  <c r="AO127" i="21"/>
  <c r="AP127" i="21"/>
  <c r="AQ127" i="21"/>
  <c r="AR127" i="21"/>
  <c r="AS127" i="21"/>
  <c r="AT127" i="21"/>
  <c r="AU127" i="21"/>
  <c r="AV127" i="21"/>
  <c r="AW127" i="21"/>
  <c r="AX127" i="21"/>
  <c r="AY127" i="21"/>
  <c r="AZ127" i="21"/>
  <c r="BA127" i="21"/>
  <c r="BB127" i="21"/>
  <c r="BC127" i="21"/>
  <c r="BD127" i="21"/>
  <c r="BE127" i="21"/>
  <c r="BF127" i="21"/>
  <c r="BG127" i="21"/>
  <c r="BH127" i="21"/>
  <c r="BI127" i="21"/>
  <c r="BJ127" i="21"/>
  <c r="BK127" i="21"/>
  <c r="BL127" i="21"/>
  <c r="AN128" i="21"/>
  <c r="AO128" i="21"/>
  <c r="AP128" i="21"/>
  <c r="AQ128" i="21"/>
  <c r="AR128" i="21"/>
  <c r="AS128" i="21"/>
  <c r="AT128" i="21"/>
  <c r="AU128" i="21"/>
  <c r="AV128" i="21"/>
  <c r="AW128" i="21"/>
  <c r="AX128" i="21"/>
  <c r="AY128" i="21"/>
  <c r="AZ128" i="21"/>
  <c r="BA128" i="21"/>
  <c r="BB128" i="21"/>
  <c r="BC128" i="21"/>
  <c r="BD128" i="21"/>
  <c r="BE128" i="21"/>
  <c r="BF128" i="21"/>
  <c r="BG128" i="21"/>
  <c r="BH128" i="21"/>
  <c r="BI128" i="21"/>
  <c r="BJ128" i="21"/>
  <c r="BK128" i="21"/>
  <c r="BL128" i="21"/>
  <c r="AN129" i="21"/>
  <c r="AO129" i="21"/>
  <c r="AP129" i="21"/>
  <c r="AQ129" i="21"/>
  <c r="AR129" i="21"/>
  <c r="AS129" i="21"/>
  <c r="AT129" i="21"/>
  <c r="AU129" i="21"/>
  <c r="AV129" i="21"/>
  <c r="AW129" i="21"/>
  <c r="AX129" i="21"/>
  <c r="AY129" i="21"/>
  <c r="AZ129" i="21"/>
  <c r="BA129" i="21"/>
  <c r="BB129" i="21"/>
  <c r="BC129" i="21"/>
  <c r="BD129" i="21"/>
  <c r="BE129" i="21"/>
  <c r="BF129" i="21"/>
  <c r="BG129" i="21"/>
  <c r="BH129" i="21"/>
  <c r="BI129" i="21"/>
  <c r="BJ129" i="21"/>
  <c r="BK129" i="21"/>
  <c r="BL129" i="21"/>
  <c r="AN130" i="21"/>
  <c r="AO130" i="21"/>
  <c r="AP130" i="21"/>
  <c r="AQ130" i="21"/>
  <c r="AR130" i="21"/>
  <c r="AS130" i="21"/>
  <c r="AT130" i="21"/>
  <c r="AU130" i="21"/>
  <c r="AV130" i="21"/>
  <c r="AW130" i="21"/>
  <c r="AX130" i="21"/>
  <c r="AY130" i="21"/>
  <c r="AZ130" i="21"/>
  <c r="BA130" i="21"/>
  <c r="BB130" i="21"/>
  <c r="BC130" i="21"/>
  <c r="BD130" i="21"/>
  <c r="BE130" i="21"/>
  <c r="BF130" i="21"/>
  <c r="BG130" i="21"/>
  <c r="BH130" i="21"/>
  <c r="BI130" i="21"/>
  <c r="BJ130" i="21"/>
  <c r="BK130" i="21"/>
  <c r="BL130" i="21"/>
  <c r="AN131" i="21"/>
  <c r="AO131" i="21"/>
  <c r="AP131" i="21"/>
  <c r="AQ131" i="21"/>
  <c r="AR131" i="21"/>
  <c r="AS131" i="21"/>
  <c r="AT131" i="21"/>
  <c r="AU131" i="21"/>
  <c r="AV131" i="21"/>
  <c r="AW131" i="21"/>
  <c r="AX131" i="21"/>
  <c r="AY131" i="21"/>
  <c r="AZ131" i="21"/>
  <c r="BA131" i="21"/>
  <c r="BB131" i="21"/>
  <c r="BC131" i="21"/>
  <c r="BD131" i="21"/>
  <c r="BE131" i="21"/>
  <c r="BF131" i="21"/>
  <c r="BG131" i="21"/>
  <c r="BH131" i="21"/>
  <c r="BI131" i="21"/>
  <c r="BJ131" i="21"/>
  <c r="BK131" i="21"/>
  <c r="BL131" i="21"/>
  <c r="AN132" i="21"/>
  <c r="AO132" i="21"/>
  <c r="AP132" i="21"/>
  <c r="AQ132" i="21"/>
  <c r="AR132" i="21"/>
  <c r="AS132" i="21"/>
  <c r="AT132" i="21"/>
  <c r="AU132" i="21"/>
  <c r="AV132" i="21"/>
  <c r="AW132" i="21"/>
  <c r="AX132" i="21"/>
  <c r="AY132" i="21"/>
  <c r="AZ132" i="21"/>
  <c r="BA132" i="21"/>
  <c r="BB132" i="21"/>
  <c r="BC132" i="21"/>
  <c r="BD132" i="21"/>
  <c r="BE132" i="21"/>
  <c r="BF132" i="21"/>
  <c r="BG132" i="21"/>
  <c r="BH132" i="21"/>
  <c r="BI132" i="21"/>
  <c r="BJ132" i="21"/>
  <c r="BK132" i="21"/>
  <c r="BL132" i="21"/>
  <c r="AN133" i="21"/>
  <c r="AO133" i="21"/>
  <c r="AP133" i="21"/>
  <c r="AQ133" i="21"/>
  <c r="AR133" i="21"/>
  <c r="AS133" i="21"/>
  <c r="AT133" i="21"/>
  <c r="AU133" i="21"/>
  <c r="AV133" i="21"/>
  <c r="AW133" i="21"/>
  <c r="AX133" i="21"/>
  <c r="AY133" i="21"/>
  <c r="AZ133" i="21"/>
  <c r="BA133" i="21"/>
  <c r="BB133" i="21"/>
  <c r="BC133" i="21"/>
  <c r="BD133" i="21"/>
  <c r="BE133" i="21"/>
  <c r="BF133" i="21"/>
  <c r="BG133" i="21"/>
  <c r="BH133" i="21"/>
  <c r="BI133" i="21"/>
  <c r="BJ133" i="21"/>
  <c r="BK133" i="21"/>
  <c r="BL133" i="21"/>
  <c r="AN134" i="21"/>
  <c r="AO134" i="21"/>
  <c r="AP134" i="21"/>
  <c r="AQ134" i="21"/>
  <c r="AR134" i="21"/>
  <c r="AS134" i="21"/>
  <c r="AT134" i="21"/>
  <c r="AU134" i="21"/>
  <c r="AV134" i="21"/>
  <c r="AW134" i="21"/>
  <c r="AX134" i="21"/>
  <c r="AY134" i="21"/>
  <c r="AZ134" i="21"/>
  <c r="BA134" i="21"/>
  <c r="BB134" i="21"/>
  <c r="BC134" i="21"/>
  <c r="BD134" i="21"/>
  <c r="BE134" i="21"/>
  <c r="BF134" i="21"/>
  <c r="BG134" i="21"/>
  <c r="BH134" i="21"/>
  <c r="BI134" i="21"/>
  <c r="BJ134" i="21"/>
  <c r="BK134" i="21"/>
  <c r="BL134" i="21"/>
  <c r="AN135" i="21"/>
  <c r="AO135" i="21"/>
  <c r="AP135" i="21"/>
  <c r="AQ135" i="21"/>
  <c r="AR135" i="21"/>
  <c r="AS135" i="21"/>
  <c r="AT135" i="21"/>
  <c r="AU135" i="21"/>
  <c r="AV135" i="21"/>
  <c r="AW135" i="21"/>
  <c r="AX135" i="21"/>
  <c r="AY135" i="21"/>
  <c r="AZ135" i="21"/>
  <c r="BA135" i="21"/>
  <c r="BB135" i="21"/>
  <c r="BC135" i="21"/>
  <c r="BD135" i="21"/>
  <c r="BE135" i="21"/>
  <c r="BF135" i="21"/>
  <c r="BG135" i="21"/>
  <c r="BH135" i="21"/>
  <c r="BI135" i="21"/>
  <c r="BJ135" i="21"/>
  <c r="BK135" i="21"/>
  <c r="BL135" i="21"/>
  <c r="AN136" i="21"/>
  <c r="AO136" i="21"/>
  <c r="AP136" i="21"/>
  <c r="AQ136" i="21"/>
  <c r="AR136" i="21"/>
  <c r="AS136" i="21"/>
  <c r="AT136" i="21"/>
  <c r="AU136" i="21"/>
  <c r="AV136" i="21"/>
  <c r="AW136" i="21"/>
  <c r="AX136" i="21"/>
  <c r="AY136" i="21"/>
  <c r="AZ136" i="21"/>
  <c r="BA136" i="21"/>
  <c r="BB136" i="21"/>
  <c r="BC136" i="21"/>
  <c r="BD136" i="21"/>
  <c r="BE136" i="21"/>
  <c r="BF136" i="21"/>
  <c r="BG136" i="21"/>
  <c r="BH136" i="21"/>
  <c r="BI136" i="21"/>
  <c r="BJ136" i="21"/>
  <c r="BK136" i="21"/>
  <c r="BL136" i="21"/>
  <c r="AN137" i="21"/>
  <c r="AO137" i="21"/>
  <c r="AP137" i="21"/>
  <c r="AQ137" i="21"/>
  <c r="AR137" i="21"/>
  <c r="AS137" i="21"/>
  <c r="AT137" i="21"/>
  <c r="AU137" i="21"/>
  <c r="AV137" i="21"/>
  <c r="AW137" i="21"/>
  <c r="AX137" i="21"/>
  <c r="AY137" i="21"/>
  <c r="AZ137" i="21"/>
  <c r="BA137" i="21"/>
  <c r="BB137" i="21"/>
  <c r="BC137" i="21"/>
  <c r="BD137" i="21"/>
  <c r="BE137" i="21"/>
  <c r="BF137" i="21"/>
  <c r="BG137" i="21"/>
  <c r="BH137" i="21"/>
  <c r="BI137" i="21"/>
  <c r="BJ137" i="21"/>
  <c r="BK137" i="21"/>
  <c r="BL137" i="21"/>
  <c r="AN138" i="21"/>
  <c r="AO138" i="21"/>
  <c r="AP138" i="21"/>
  <c r="AQ138" i="21"/>
  <c r="AR138" i="21"/>
  <c r="AS138" i="21"/>
  <c r="AT138" i="21"/>
  <c r="AU138" i="21"/>
  <c r="AV138" i="21"/>
  <c r="AW138" i="21"/>
  <c r="AX138" i="21"/>
  <c r="AY138" i="21"/>
  <c r="AZ138" i="21"/>
  <c r="BA138" i="21"/>
  <c r="BB138" i="21"/>
  <c r="BC138" i="21"/>
  <c r="BD138" i="21"/>
  <c r="BE138" i="21"/>
  <c r="BF138" i="21"/>
  <c r="BG138" i="21"/>
  <c r="BH138" i="21"/>
  <c r="BI138" i="21"/>
  <c r="BJ138" i="21"/>
  <c r="BK138" i="21"/>
  <c r="BL138" i="21"/>
  <c r="AN139" i="21"/>
  <c r="AO139" i="21"/>
  <c r="AP139" i="21"/>
  <c r="AQ139" i="21"/>
  <c r="AR139" i="21"/>
  <c r="AS139" i="21"/>
  <c r="AT139" i="21"/>
  <c r="AU139" i="21"/>
  <c r="AV139" i="21"/>
  <c r="AW139" i="21"/>
  <c r="AX139" i="21"/>
  <c r="AY139" i="21"/>
  <c r="AZ139" i="21"/>
  <c r="BA139" i="21"/>
  <c r="BB139" i="21"/>
  <c r="BC139" i="21"/>
  <c r="BD139" i="21"/>
  <c r="BE139" i="21"/>
  <c r="BF139" i="21"/>
  <c r="BG139" i="21"/>
  <c r="BH139" i="21"/>
  <c r="BI139" i="21"/>
  <c r="BJ139" i="21"/>
  <c r="BK139" i="21"/>
  <c r="BL139" i="21"/>
  <c r="AN140" i="21"/>
  <c r="AO140" i="21"/>
  <c r="AP140" i="21"/>
  <c r="AQ140" i="21"/>
  <c r="AR140" i="21"/>
  <c r="AS140" i="21"/>
  <c r="AT140" i="21"/>
  <c r="AU140" i="21"/>
  <c r="AV140" i="21"/>
  <c r="AW140" i="21"/>
  <c r="AX140" i="21"/>
  <c r="AY140" i="21"/>
  <c r="AZ140" i="21"/>
  <c r="BA140" i="21"/>
  <c r="BB140" i="21"/>
  <c r="BC140" i="21"/>
  <c r="BD140" i="21"/>
  <c r="BE140" i="21"/>
  <c r="BF140" i="21"/>
  <c r="BG140" i="21"/>
  <c r="BH140" i="21"/>
  <c r="BI140" i="21"/>
  <c r="BJ140" i="21"/>
  <c r="BK140" i="21"/>
  <c r="BL140" i="21"/>
  <c r="AN141" i="21"/>
  <c r="AO141" i="21"/>
  <c r="AP141" i="21"/>
  <c r="AQ141" i="21"/>
  <c r="AR141" i="21"/>
  <c r="AS141" i="21"/>
  <c r="AT141" i="21"/>
  <c r="AU141" i="21"/>
  <c r="AV141" i="21"/>
  <c r="AW141" i="21"/>
  <c r="AX141" i="21"/>
  <c r="AY141" i="21"/>
  <c r="AZ141" i="21"/>
  <c r="BA141" i="21"/>
  <c r="BB141" i="21"/>
  <c r="BC141" i="21"/>
  <c r="BD141" i="21"/>
  <c r="BE141" i="21"/>
  <c r="BF141" i="21"/>
  <c r="BG141" i="21"/>
  <c r="BH141" i="21"/>
  <c r="BI141" i="21"/>
  <c r="BJ141" i="21"/>
  <c r="BK141" i="21"/>
  <c r="BL141" i="21"/>
  <c r="BM7" i="21"/>
  <c r="BM8" i="21"/>
  <c r="BM9" i="21"/>
  <c r="BM10" i="21"/>
  <c r="BM11" i="21"/>
  <c r="BM12" i="21"/>
  <c r="BM13" i="21"/>
  <c r="BM14" i="21"/>
  <c r="BM15" i="21"/>
  <c r="BM16" i="21"/>
  <c r="BM17" i="21"/>
  <c r="BM18" i="21"/>
  <c r="BM19" i="21"/>
  <c r="BM20" i="21"/>
  <c r="BM21" i="21"/>
  <c r="BM22" i="21"/>
  <c r="BM23" i="21"/>
  <c r="BM24" i="21"/>
  <c r="BM25" i="21"/>
  <c r="BM26" i="21"/>
  <c r="BM27" i="21"/>
  <c r="BM28" i="21"/>
  <c r="BM29" i="21"/>
  <c r="BM30" i="21"/>
  <c r="BM31" i="21"/>
  <c r="BM32" i="21"/>
  <c r="BM33" i="21"/>
  <c r="BM34" i="21"/>
  <c r="BM35" i="21"/>
  <c r="BM36" i="21"/>
  <c r="BM37" i="21"/>
  <c r="BM38" i="21"/>
  <c r="BM39" i="21"/>
  <c r="BM40" i="21"/>
  <c r="BM41" i="21"/>
  <c r="BM42" i="21"/>
  <c r="BM43" i="21"/>
  <c r="BM44" i="21"/>
  <c r="BM45" i="21"/>
  <c r="BM46" i="21"/>
  <c r="BM47" i="21"/>
  <c r="BM48" i="21"/>
  <c r="BM49" i="21"/>
  <c r="BM50" i="21"/>
  <c r="BM51" i="21"/>
  <c r="BM52" i="21"/>
  <c r="BM53" i="21"/>
  <c r="BM54" i="21"/>
  <c r="BM55" i="21"/>
  <c r="BM56" i="21"/>
  <c r="BM57" i="21"/>
  <c r="BM58" i="21"/>
  <c r="BM59" i="21"/>
  <c r="BM60" i="21"/>
  <c r="BM61" i="21"/>
  <c r="BM62" i="21"/>
  <c r="BM63" i="21"/>
  <c r="BM64" i="21"/>
  <c r="BM65" i="21"/>
  <c r="BM66" i="21"/>
  <c r="BM67" i="21"/>
  <c r="BM68" i="21"/>
  <c r="BM69" i="21"/>
  <c r="BM70" i="21"/>
  <c r="BM71" i="21"/>
  <c r="BM72" i="21"/>
  <c r="BM73" i="21"/>
  <c r="BM74" i="21"/>
  <c r="BM75" i="21"/>
  <c r="BM76" i="21"/>
  <c r="BM77" i="21"/>
  <c r="BM78" i="21"/>
  <c r="BM79" i="21"/>
  <c r="BM80" i="21"/>
  <c r="BM81" i="21"/>
  <c r="BM82" i="21"/>
  <c r="BM83" i="21"/>
  <c r="BM84" i="21"/>
  <c r="BM85" i="21"/>
  <c r="BM86" i="21"/>
  <c r="BM87" i="21"/>
  <c r="BM88" i="21"/>
  <c r="BM89" i="21"/>
  <c r="BM90" i="21"/>
  <c r="BM91" i="21"/>
  <c r="BM92" i="21"/>
  <c r="BM93" i="21"/>
  <c r="BM94" i="21"/>
  <c r="BM95" i="21"/>
  <c r="BM96" i="21"/>
  <c r="BM97" i="21"/>
  <c r="BM98" i="21"/>
  <c r="BM99" i="21"/>
  <c r="BM100" i="21"/>
  <c r="BM101" i="21"/>
  <c r="BM102" i="21"/>
  <c r="BM103" i="21"/>
  <c r="BM104" i="21"/>
  <c r="BM105" i="21"/>
  <c r="BM106" i="21"/>
  <c r="BM107" i="21"/>
  <c r="BM108" i="21"/>
  <c r="BM109" i="21"/>
  <c r="BM110" i="21"/>
  <c r="BM111" i="21"/>
  <c r="BM112" i="21"/>
  <c r="BM113" i="21"/>
  <c r="BM114" i="21"/>
  <c r="BM115" i="21"/>
  <c r="BM116" i="21"/>
  <c r="BM117" i="21"/>
  <c r="BM118" i="21"/>
  <c r="BM119" i="21"/>
  <c r="BM120" i="21"/>
  <c r="BM121" i="21"/>
  <c r="BM122" i="21"/>
  <c r="BM123" i="21"/>
  <c r="BM124" i="21"/>
  <c r="BM125" i="21"/>
  <c r="BM126" i="21"/>
  <c r="BM127" i="21"/>
  <c r="BM128" i="21"/>
  <c r="BM129" i="21"/>
  <c r="BM130" i="21"/>
  <c r="BM131" i="21"/>
  <c r="BM132" i="21"/>
  <c r="BM133" i="21"/>
  <c r="BM134" i="21"/>
  <c r="BM135" i="21"/>
  <c r="BM136" i="21"/>
  <c r="BM137" i="21"/>
  <c r="BM138" i="21"/>
  <c r="BM139" i="21"/>
  <c r="BM140" i="21"/>
  <c r="BM141" i="21"/>
  <c r="BM6" i="21"/>
  <c r="BL6" i="21"/>
  <c r="BK6" i="21"/>
  <c r="BJ6" i="21"/>
  <c r="BI6" i="21"/>
  <c r="BH6" i="21"/>
  <c r="BG6" i="21"/>
  <c r="BF6" i="21"/>
  <c r="BE6" i="21"/>
  <c r="BD6" i="21"/>
  <c r="BC6" i="21"/>
  <c r="BB6" i="21"/>
  <c r="BA6" i="21"/>
  <c r="AZ6" i="21"/>
  <c r="AY6" i="21"/>
  <c r="AX6" i="21"/>
  <c r="AW6" i="21"/>
  <c r="AV6" i="21"/>
  <c r="AU6" i="21"/>
  <c r="AT6" i="21"/>
  <c r="AS6" i="21"/>
  <c r="AR6" i="21"/>
  <c r="AQ6" i="21"/>
  <c r="AP6" i="21"/>
  <c r="AO6" i="21"/>
  <c r="AN6" i="21"/>
  <c r="AN142" i="21" s="1"/>
  <c r="AH7" i="21"/>
  <c r="AI7" i="21"/>
  <c r="AJ7" i="21"/>
  <c r="AK7" i="21"/>
  <c r="AL7" i="21"/>
  <c r="AH8" i="21"/>
  <c r="AI8" i="21"/>
  <c r="AJ8" i="21"/>
  <c r="AK8" i="21"/>
  <c r="AL8" i="21"/>
  <c r="AH9" i="21"/>
  <c r="AI9" i="21"/>
  <c r="AJ9" i="21"/>
  <c r="AK9" i="21"/>
  <c r="AL9" i="21"/>
  <c r="AH10" i="21"/>
  <c r="AI10" i="21"/>
  <c r="AJ10" i="21"/>
  <c r="AK10" i="21"/>
  <c r="AL10" i="21"/>
  <c r="AH11" i="21"/>
  <c r="AI11" i="21"/>
  <c r="AJ11" i="21"/>
  <c r="AK11" i="21"/>
  <c r="AL11" i="21"/>
  <c r="AH12" i="21"/>
  <c r="AI12" i="21"/>
  <c r="AJ12" i="21"/>
  <c r="AK12" i="21"/>
  <c r="AL12" i="21"/>
  <c r="AH13" i="21"/>
  <c r="AI13" i="21"/>
  <c r="AJ13" i="21"/>
  <c r="AK13" i="21"/>
  <c r="AL13" i="21"/>
  <c r="AH14" i="21"/>
  <c r="AI14" i="21"/>
  <c r="AI142" i="21" s="1"/>
  <c r="AJ14" i="21"/>
  <c r="AK14" i="21"/>
  <c r="AL14" i="21"/>
  <c r="AH15" i="21"/>
  <c r="AI15" i="21"/>
  <c r="AJ15" i="21"/>
  <c r="AK15" i="21"/>
  <c r="AL15" i="21"/>
  <c r="AH16" i="21"/>
  <c r="AI16" i="21"/>
  <c r="AJ16" i="21"/>
  <c r="AK16" i="21"/>
  <c r="AL16" i="21"/>
  <c r="AH17" i="21"/>
  <c r="AI17" i="21"/>
  <c r="AJ17" i="21"/>
  <c r="AK17" i="21"/>
  <c r="AL17" i="21"/>
  <c r="AH18" i="21"/>
  <c r="AI18" i="21"/>
  <c r="AJ18" i="21"/>
  <c r="AK18" i="21"/>
  <c r="AL18" i="21"/>
  <c r="AH19" i="21"/>
  <c r="AI19" i="21"/>
  <c r="AJ19" i="21"/>
  <c r="AK19" i="21"/>
  <c r="AL19" i="21"/>
  <c r="AH20" i="21"/>
  <c r="AI20" i="21"/>
  <c r="AJ20" i="21"/>
  <c r="AK20" i="21"/>
  <c r="AL20" i="21"/>
  <c r="AH21" i="21"/>
  <c r="AI21" i="21"/>
  <c r="AJ21" i="21"/>
  <c r="AK21" i="21"/>
  <c r="AL21" i="21"/>
  <c r="AH22" i="21"/>
  <c r="AI22" i="21"/>
  <c r="AJ22" i="21"/>
  <c r="AK22" i="21"/>
  <c r="AK142" i="21" s="1"/>
  <c r="AL22" i="21"/>
  <c r="AH23" i="21"/>
  <c r="AI23" i="21"/>
  <c r="AJ23" i="21"/>
  <c r="AK23" i="21"/>
  <c r="AL23" i="21"/>
  <c r="AH24" i="21"/>
  <c r="AI24" i="21"/>
  <c r="AJ24" i="21"/>
  <c r="AK24" i="21"/>
  <c r="AL24" i="21"/>
  <c r="AH25" i="21"/>
  <c r="AI25" i="21"/>
  <c r="AJ25" i="21"/>
  <c r="AK25" i="21"/>
  <c r="AL25" i="21"/>
  <c r="AH26" i="21"/>
  <c r="AI26" i="21"/>
  <c r="AJ26" i="21"/>
  <c r="AK26" i="21"/>
  <c r="AL26" i="21"/>
  <c r="AH27" i="21"/>
  <c r="AI27" i="21"/>
  <c r="AJ27" i="21"/>
  <c r="AK27" i="21"/>
  <c r="AL27" i="21"/>
  <c r="AH28" i="21"/>
  <c r="AI28" i="21"/>
  <c r="AJ28" i="21"/>
  <c r="AK28" i="21"/>
  <c r="AL28" i="21"/>
  <c r="AH29" i="21"/>
  <c r="AI29" i="21"/>
  <c r="AJ29" i="21"/>
  <c r="AK29" i="21"/>
  <c r="AL29" i="21"/>
  <c r="AH30" i="21"/>
  <c r="AI30" i="21"/>
  <c r="AJ30" i="21"/>
  <c r="AK30" i="21"/>
  <c r="AL30" i="21"/>
  <c r="AH31" i="21"/>
  <c r="AI31" i="21"/>
  <c r="AJ31" i="21"/>
  <c r="AK31" i="21"/>
  <c r="AL31" i="21"/>
  <c r="AH32" i="21"/>
  <c r="AI32" i="21"/>
  <c r="AJ32" i="21"/>
  <c r="AK32" i="21"/>
  <c r="AL32" i="21"/>
  <c r="AH33" i="21"/>
  <c r="AI33" i="21"/>
  <c r="AJ33" i="21"/>
  <c r="AK33" i="21"/>
  <c r="AL33" i="21"/>
  <c r="AH34" i="21"/>
  <c r="AI34" i="21"/>
  <c r="AJ34" i="21"/>
  <c r="AK34" i="21"/>
  <c r="AL34" i="21"/>
  <c r="AH35" i="21"/>
  <c r="AI35" i="21"/>
  <c r="AJ35" i="21"/>
  <c r="AK35" i="21"/>
  <c r="AL35" i="21"/>
  <c r="AH36" i="21"/>
  <c r="AI36" i="21"/>
  <c r="AJ36" i="21"/>
  <c r="AK36" i="21"/>
  <c r="AL36" i="21"/>
  <c r="AH37" i="21"/>
  <c r="AI37" i="21"/>
  <c r="AJ37" i="21"/>
  <c r="AK37" i="21"/>
  <c r="AL37" i="21"/>
  <c r="AH38" i="21"/>
  <c r="AI38" i="21"/>
  <c r="AJ38" i="21"/>
  <c r="AK38" i="21"/>
  <c r="AL38" i="21"/>
  <c r="AH39" i="21"/>
  <c r="AI39" i="21"/>
  <c r="AJ39" i="21"/>
  <c r="AK39" i="21"/>
  <c r="AL39" i="21"/>
  <c r="AH40" i="21"/>
  <c r="AI40" i="21"/>
  <c r="AJ40" i="21"/>
  <c r="AK40" i="21"/>
  <c r="AL40" i="21"/>
  <c r="AH41" i="21"/>
  <c r="AI41" i="21"/>
  <c r="AJ41" i="21"/>
  <c r="AK41" i="21"/>
  <c r="AL41" i="21"/>
  <c r="AH42" i="21"/>
  <c r="AI42" i="21"/>
  <c r="AJ42" i="21"/>
  <c r="AK42" i="21"/>
  <c r="AL42" i="21"/>
  <c r="AH43" i="21"/>
  <c r="AI43" i="21"/>
  <c r="AJ43" i="21"/>
  <c r="AK43" i="21"/>
  <c r="AL43" i="21"/>
  <c r="AH44" i="21"/>
  <c r="AI44" i="21"/>
  <c r="AJ44" i="21"/>
  <c r="AK44" i="21"/>
  <c r="AL44" i="21"/>
  <c r="AH45" i="21"/>
  <c r="AI45" i="21"/>
  <c r="AJ45" i="21"/>
  <c r="AK45" i="21"/>
  <c r="AL45" i="21"/>
  <c r="AH46" i="21"/>
  <c r="AI46" i="21"/>
  <c r="AJ46" i="21"/>
  <c r="AK46" i="21"/>
  <c r="AL46" i="21"/>
  <c r="AH47" i="21"/>
  <c r="AI47" i="21"/>
  <c r="AJ47" i="21"/>
  <c r="AK47" i="21"/>
  <c r="AL47" i="21"/>
  <c r="AH48" i="21"/>
  <c r="AI48" i="21"/>
  <c r="AJ48" i="21"/>
  <c r="AK48" i="21"/>
  <c r="AL48" i="21"/>
  <c r="AH49" i="21"/>
  <c r="AI49" i="21"/>
  <c r="AJ49" i="21"/>
  <c r="AK49" i="21"/>
  <c r="AL49" i="21"/>
  <c r="AH50" i="21"/>
  <c r="AI50" i="21"/>
  <c r="AJ50" i="21"/>
  <c r="AK50" i="21"/>
  <c r="AL50" i="21"/>
  <c r="AH51" i="21"/>
  <c r="AI51" i="21"/>
  <c r="AJ51" i="21"/>
  <c r="AK51" i="21"/>
  <c r="AL51" i="21"/>
  <c r="AH52" i="21"/>
  <c r="AI52" i="21"/>
  <c r="AJ52" i="21"/>
  <c r="AK52" i="21"/>
  <c r="AL52" i="21"/>
  <c r="AH53" i="21"/>
  <c r="AI53" i="21"/>
  <c r="AJ53" i="21"/>
  <c r="AK53" i="21"/>
  <c r="AL53" i="21"/>
  <c r="AH54" i="21"/>
  <c r="AI54" i="21"/>
  <c r="AJ54" i="21"/>
  <c r="AK54" i="21"/>
  <c r="AL54" i="21"/>
  <c r="AL142" i="21" s="1"/>
  <c r="AH55" i="21"/>
  <c r="AI55" i="21"/>
  <c r="AJ55" i="21"/>
  <c r="AK55" i="21"/>
  <c r="AL55" i="21"/>
  <c r="AH56" i="21"/>
  <c r="AI56" i="21"/>
  <c r="AJ56" i="21"/>
  <c r="AK56" i="21"/>
  <c r="AL56" i="21"/>
  <c r="AH57" i="21"/>
  <c r="AI57" i="21"/>
  <c r="AJ57" i="21"/>
  <c r="AK57" i="21"/>
  <c r="AL57" i="21"/>
  <c r="AH58" i="21"/>
  <c r="AI58" i="21"/>
  <c r="AJ58" i="21"/>
  <c r="AK58" i="21"/>
  <c r="AL58" i="21"/>
  <c r="AH59" i="21"/>
  <c r="AI59" i="21"/>
  <c r="AJ59" i="21"/>
  <c r="AK59" i="21"/>
  <c r="AL59" i="21"/>
  <c r="AH60" i="21"/>
  <c r="AI60" i="21"/>
  <c r="AJ60" i="21"/>
  <c r="AK60" i="21"/>
  <c r="AL60" i="21"/>
  <c r="AH61" i="21"/>
  <c r="AI61" i="21"/>
  <c r="AJ61" i="21"/>
  <c r="AK61" i="21"/>
  <c r="AL61" i="21"/>
  <c r="AH62" i="21"/>
  <c r="AI62" i="21"/>
  <c r="AJ62" i="21"/>
  <c r="AK62" i="21"/>
  <c r="AL62" i="21"/>
  <c r="AH63" i="21"/>
  <c r="AI63" i="21"/>
  <c r="AJ63" i="21"/>
  <c r="AK63" i="21"/>
  <c r="AL63" i="21"/>
  <c r="AH64" i="21"/>
  <c r="AI64" i="21"/>
  <c r="AJ64" i="21"/>
  <c r="AK64" i="21"/>
  <c r="AL64" i="21"/>
  <c r="AH65" i="21"/>
  <c r="AI65" i="21"/>
  <c r="AJ65" i="21"/>
  <c r="AK65" i="21"/>
  <c r="AL65" i="21"/>
  <c r="AH66" i="21"/>
  <c r="AI66" i="21"/>
  <c r="AJ66" i="21"/>
  <c r="AK66" i="21"/>
  <c r="AL66" i="21"/>
  <c r="AH67" i="21"/>
  <c r="AI67" i="21"/>
  <c r="AJ67" i="21"/>
  <c r="AK67" i="21"/>
  <c r="AL67" i="21"/>
  <c r="AH68" i="21"/>
  <c r="AI68" i="21"/>
  <c r="AJ68" i="21"/>
  <c r="AK68" i="21"/>
  <c r="AL68" i="21"/>
  <c r="AH69" i="21"/>
  <c r="AI69" i="21"/>
  <c r="AJ69" i="21"/>
  <c r="AK69" i="21"/>
  <c r="AL69" i="21"/>
  <c r="AH70" i="21"/>
  <c r="AI70" i="21"/>
  <c r="AJ70" i="21"/>
  <c r="AK70" i="21"/>
  <c r="AL70" i="21"/>
  <c r="AH71" i="21"/>
  <c r="AI71" i="21"/>
  <c r="AJ71" i="21"/>
  <c r="AK71" i="21"/>
  <c r="AL71" i="21"/>
  <c r="AH72" i="21"/>
  <c r="AI72" i="21"/>
  <c r="AJ72" i="21"/>
  <c r="AK72" i="21"/>
  <c r="AL72" i="21"/>
  <c r="AH73" i="21"/>
  <c r="AI73" i="21"/>
  <c r="AJ73" i="21"/>
  <c r="AK73" i="21"/>
  <c r="AL73" i="21"/>
  <c r="AH74" i="21"/>
  <c r="AI74" i="21"/>
  <c r="AJ74" i="21"/>
  <c r="AK74" i="21"/>
  <c r="AL74" i="21"/>
  <c r="AH75" i="21"/>
  <c r="AI75" i="21"/>
  <c r="AJ75" i="21"/>
  <c r="AK75" i="21"/>
  <c r="AL75" i="21"/>
  <c r="AH76" i="21"/>
  <c r="AI76" i="21"/>
  <c r="AJ76" i="21"/>
  <c r="AK76" i="21"/>
  <c r="AL76" i="21"/>
  <c r="AH77" i="21"/>
  <c r="AI77" i="21"/>
  <c r="AJ77" i="21"/>
  <c r="AK77" i="21"/>
  <c r="AL77" i="21"/>
  <c r="AH78" i="21"/>
  <c r="AI78" i="21"/>
  <c r="AJ78" i="21"/>
  <c r="AK78" i="21"/>
  <c r="AL78" i="21"/>
  <c r="AH79" i="21"/>
  <c r="AI79" i="21"/>
  <c r="AJ79" i="21"/>
  <c r="AK79" i="21"/>
  <c r="AL79" i="21"/>
  <c r="AH80" i="21"/>
  <c r="AI80" i="21"/>
  <c r="AJ80" i="21"/>
  <c r="AK80" i="21"/>
  <c r="AL80" i="21"/>
  <c r="AH81" i="21"/>
  <c r="AI81" i="21"/>
  <c r="AJ81" i="21"/>
  <c r="AK81" i="21"/>
  <c r="AL81" i="21"/>
  <c r="AH82" i="21"/>
  <c r="AI82" i="21"/>
  <c r="AJ82" i="21"/>
  <c r="AK82" i="21"/>
  <c r="AL82" i="21"/>
  <c r="AH83" i="21"/>
  <c r="AI83" i="21"/>
  <c r="AJ83" i="21"/>
  <c r="AK83" i="21"/>
  <c r="AL83" i="21"/>
  <c r="AH84" i="21"/>
  <c r="AI84" i="21"/>
  <c r="AJ84" i="21"/>
  <c r="AK84" i="21"/>
  <c r="AL84" i="21"/>
  <c r="AH85" i="21"/>
  <c r="AI85" i="21"/>
  <c r="AJ85" i="21"/>
  <c r="AK85" i="21"/>
  <c r="AL85" i="21"/>
  <c r="AH86" i="21"/>
  <c r="AI86" i="21"/>
  <c r="AJ86" i="21"/>
  <c r="AK86" i="21"/>
  <c r="AL86" i="21"/>
  <c r="AH87" i="21"/>
  <c r="AI87" i="21"/>
  <c r="AJ87" i="21"/>
  <c r="AK87" i="21"/>
  <c r="AL87" i="21"/>
  <c r="AH88" i="21"/>
  <c r="AI88" i="21"/>
  <c r="AJ88" i="21"/>
  <c r="AK88" i="21"/>
  <c r="AL88" i="21"/>
  <c r="AH89" i="21"/>
  <c r="AI89" i="21"/>
  <c r="AJ89" i="21"/>
  <c r="AK89" i="21"/>
  <c r="AL89" i="21"/>
  <c r="AH90" i="21"/>
  <c r="AI90" i="21"/>
  <c r="AJ90" i="21"/>
  <c r="AK90" i="21"/>
  <c r="AL90" i="21"/>
  <c r="AH91" i="21"/>
  <c r="AI91" i="21"/>
  <c r="AJ91" i="21"/>
  <c r="AK91" i="21"/>
  <c r="AL91" i="21"/>
  <c r="AH92" i="21"/>
  <c r="AI92" i="21"/>
  <c r="AJ92" i="21"/>
  <c r="AK92" i="21"/>
  <c r="AL92" i="21"/>
  <c r="AH93" i="21"/>
  <c r="AI93" i="21"/>
  <c r="AJ93" i="21"/>
  <c r="AK93" i="21"/>
  <c r="AL93" i="21"/>
  <c r="AH94" i="21"/>
  <c r="AI94" i="21"/>
  <c r="AJ94" i="21"/>
  <c r="AK94" i="21"/>
  <c r="AL94" i="21"/>
  <c r="AH95" i="21"/>
  <c r="AI95" i="21"/>
  <c r="AJ95" i="21"/>
  <c r="AK95" i="21"/>
  <c r="AL95" i="21"/>
  <c r="AH96" i="21"/>
  <c r="AI96" i="21"/>
  <c r="AJ96" i="21"/>
  <c r="AK96" i="21"/>
  <c r="AL96" i="21"/>
  <c r="AH97" i="21"/>
  <c r="AI97" i="21"/>
  <c r="AJ97" i="21"/>
  <c r="AK97" i="21"/>
  <c r="AL97" i="21"/>
  <c r="AH98" i="21"/>
  <c r="AI98" i="21"/>
  <c r="AJ98" i="21"/>
  <c r="AK98" i="21"/>
  <c r="AL98" i="21"/>
  <c r="AH99" i="21"/>
  <c r="AI99" i="21"/>
  <c r="AJ99" i="21"/>
  <c r="AK99" i="21"/>
  <c r="AL99" i="21"/>
  <c r="AH100" i="21"/>
  <c r="AI100" i="21"/>
  <c r="AJ100" i="21"/>
  <c r="AK100" i="21"/>
  <c r="AL100" i="21"/>
  <c r="AH101" i="21"/>
  <c r="AI101" i="21"/>
  <c r="AJ101" i="21"/>
  <c r="AK101" i="21"/>
  <c r="AL101" i="21"/>
  <c r="AH102" i="21"/>
  <c r="AI102" i="21"/>
  <c r="AJ102" i="21"/>
  <c r="AK102" i="21"/>
  <c r="AL102" i="21"/>
  <c r="AH103" i="21"/>
  <c r="AI103" i="21"/>
  <c r="AJ103" i="21"/>
  <c r="AK103" i="21"/>
  <c r="AL103" i="21"/>
  <c r="AH104" i="21"/>
  <c r="AI104" i="21"/>
  <c r="AJ104" i="21"/>
  <c r="AK104" i="21"/>
  <c r="AL104" i="21"/>
  <c r="AH105" i="21"/>
  <c r="AI105" i="21"/>
  <c r="AJ105" i="21"/>
  <c r="AK105" i="21"/>
  <c r="AL105" i="21"/>
  <c r="AH106" i="21"/>
  <c r="AI106" i="21"/>
  <c r="AJ106" i="21"/>
  <c r="AK106" i="21"/>
  <c r="AL106" i="21"/>
  <c r="AH107" i="21"/>
  <c r="AI107" i="21"/>
  <c r="AJ107" i="21"/>
  <c r="AK107" i="21"/>
  <c r="AL107" i="21"/>
  <c r="AH108" i="21"/>
  <c r="AI108" i="21"/>
  <c r="AJ108" i="21"/>
  <c r="AK108" i="21"/>
  <c r="AL108" i="21"/>
  <c r="AH109" i="21"/>
  <c r="AI109" i="21"/>
  <c r="AJ109" i="21"/>
  <c r="AK109" i="21"/>
  <c r="AL109" i="21"/>
  <c r="AH110" i="21"/>
  <c r="AI110" i="21"/>
  <c r="AJ110" i="21"/>
  <c r="AK110" i="21"/>
  <c r="AL110" i="21"/>
  <c r="AH111" i="21"/>
  <c r="AI111" i="21"/>
  <c r="AJ111" i="21"/>
  <c r="AK111" i="21"/>
  <c r="AL111" i="21"/>
  <c r="AH112" i="21"/>
  <c r="AI112" i="21"/>
  <c r="AJ112" i="21"/>
  <c r="AK112" i="21"/>
  <c r="AL112" i="21"/>
  <c r="AH113" i="21"/>
  <c r="AI113" i="21"/>
  <c r="AJ113" i="21"/>
  <c r="AK113" i="21"/>
  <c r="AL113" i="21"/>
  <c r="AH114" i="21"/>
  <c r="AI114" i="21"/>
  <c r="AJ114" i="21"/>
  <c r="AK114" i="21"/>
  <c r="AL114" i="21"/>
  <c r="AH115" i="21"/>
  <c r="AI115" i="21"/>
  <c r="AJ115" i="21"/>
  <c r="AK115" i="21"/>
  <c r="AL115" i="21"/>
  <c r="AH116" i="21"/>
  <c r="AI116" i="21"/>
  <c r="AJ116" i="21"/>
  <c r="AK116" i="21"/>
  <c r="AL116" i="21"/>
  <c r="AH117" i="21"/>
  <c r="AI117" i="21"/>
  <c r="AJ117" i="21"/>
  <c r="AK117" i="21"/>
  <c r="AL117" i="21"/>
  <c r="AH118" i="21"/>
  <c r="AI118" i="21"/>
  <c r="AJ118" i="21"/>
  <c r="AK118" i="21"/>
  <c r="AL118" i="21"/>
  <c r="AH119" i="21"/>
  <c r="AI119" i="21"/>
  <c r="AJ119" i="21"/>
  <c r="AK119" i="21"/>
  <c r="AL119" i="21"/>
  <c r="AH120" i="21"/>
  <c r="AI120" i="21"/>
  <c r="AJ120" i="21"/>
  <c r="AK120" i="21"/>
  <c r="AL120" i="21"/>
  <c r="AH121" i="21"/>
  <c r="AI121" i="21"/>
  <c r="AJ121" i="21"/>
  <c r="AK121" i="21"/>
  <c r="AL121" i="21"/>
  <c r="AH122" i="21"/>
  <c r="AI122" i="21"/>
  <c r="AJ122" i="21"/>
  <c r="AK122" i="21"/>
  <c r="AL122" i="21"/>
  <c r="AH123" i="21"/>
  <c r="AI123" i="21"/>
  <c r="AJ123" i="21"/>
  <c r="AK123" i="21"/>
  <c r="AL123" i="21"/>
  <c r="AH124" i="21"/>
  <c r="AI124" i="21"/>
  <c r="AJ124" i="21"/>
  <c r="AK124" i="21"/>
  <c r="AL124" i="21"/>
  <c r="AH125" i="21"/>
  <c r="AI125" i="21"/>
  <c r="AJ125" i="21"/>
  <c r="AK125" i="21"/>
  <c r="AL125" i="21"/>
  <c r="AH126" i="21"/>
  <c r="AI126" i="21"/>
  <c r="AJ126" i="21"/>
  <c r="AK126" i="21"/>
  <c r="AL126" i="21"/>
  <c r="AH127" i="21"/>
  <c r="AI127" i="21"/>
  <c r="AJ127" i="21"/>
  <c r="AK127" i="21"/>
  <c r="AL127" i="21"/>
  <c r="AH128" i="21"/>
  <c r="AI128" i="21"/>
  <c r="AJ128" i="21"/>
  <c r="AK128" i="21"/>
  <c r="AL128" i="21"/>
  <c r="AH129" i="21"/>
  <c r="AI129" i="21"/>
  <c r="AJ129" i="21"/>
  <c r="AK129" i="21"/>
  <c r="AL129" i="21"/>
  <c r="AH130" i="21"/>
  <c r="AI130" i="21"/>
  <c r="AJ130" i="21"/>
  <c r="AK130" i="21"/>
  <c r="AL130" i="21"/>
  <c r="AH131" i="21"/>
  <c r="AI131" i="21"/>
  <c r="AJ131" i="21"/>
  <c r="AK131" i="21"/>
  <c r="AL131" i="21"/>
  <c r="AH132" i="21"/>
  <c r="AI132" i="21"/>
  <c r="AJ132" i="21"/>
  <c r="AK132" i="21"/>
  <c r="AL132" i="21"/>
  <c r="AH133" i="21"/>
  <c r="AI133" i="21"/>
  <c r="AJ133" i="21"/>
  <c r="AK133" i="21"/>
  <c r="AL133" i="21"/>
  <c r="AH134" i="21"/>
  <c r="AI134" i="21"/>
  <c r="AJ134" i="21"/>
  <c r="AK134" i="21"/>
  <c r="AL134" i="21"/>
  <c r="AH135" i="21"/>
  <c r="AI135" i="21"/>
  <c r="AJ135" i="21"/>
  <c r="AK135" i="21"/>
  <c r="AL135" i="21"/>
  <c r="AH136" i="21"/>
  <c r="AI136" i="21"/>
  <c r="AJ136" i="21"/>
  <c r="AK136" i="21"/>
  <c r="AL136" i="21"/>
  <c r="AH137" i="21"/>
  <c r="AI137" i="21"/>
  <c r="AJ137" i="21"/>
  <c r="AK137" i="21"/>
  <c r="AL137" i="21"/>
  <c r="AH138" i="21"/>
  <c r="AI138" i="21"/>
  <c r="AJ138" i="21"/>
  <c r="AK138" i="21"/>
  <c r="AL138" i="21"/>
  <c r="AH139" i="21"/>
  <c r="AI139" i="21"/>
  <c r="AJ139" i="21"/>
  <c r="AK139" i="21"/>
  <c r="AL139" i="21"/>
  <c r="AH140" i="21"/>
  <c r="AI140" i="21"/>
  <c r="AJ140" i="21"/>
  <c r="AK140" i="21"/>
  <c r="AL140" i="21"/>
  <c r="AH141" i="21"/>
  <c r="AI141" i="21"/>
  <c r="AJ141" i="21"/>
  <c r="AK141" i="21"/>
  <c r="AL141" i="21"/>
  <c r="AL6" i="21"/>
  <c r="AK6" i="21"/>
  <c r="AJ6" i="21"/>
  <c r="AJ142" i="21" s="1"/>
  <c r="AI6" i="21"/>
  <c r="AH6" i="21"/>
  <c r="AH142" i="21" s="1"/>
  <c r="AE142" i="21"/>
  <c r="P11" i="24" s="1"/>
  <c r="AA142" i="21"/>
  <c r="M11" i="24" s="1"/>
  <c r="W142" i="21"/>
  <c r="J11" i="24" s="1"/>
  <c r="S142" i="21"/>
  <c r="G11" i="24" s="1"/>
  <c r="O142" i="21"/>
  <c r="D11" i="24" s="1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AN8" i="19"/>
  <c r="AO8" i="19"/>
  <c r="AP8" i="19"/>
  <c r="AQ8" i="19"/>
  <c r="AR8" i="19"/>
  <c r="AS8" i="19"/>
  <c r="AT8" i="19"/>
  <c r="AU8" i="19"/>
  <c r="AV8" i="19"/>
  <c r="AW8" i="19"/>
  <c r="AX8" i="19"/>
  <c r="AY8" i="19"/>
  <c r="AZ8" i="19"/>
  <c r="BA8" i="19"/>
  <c r="BB8" i="19"/>
  <c r="BC8" i="19"/>
  <c r="BD8" i="19"/>
  <c r="BE8" i="19"/>
  <c r="BF8" i="19"/>
  <c r="BG8" i="19"/>
  <c r="BH8" i="19"/>
  <c r="BI8" i="19"/>
  <c r="BJ8" i="19"/>
  <c r="BK8" i="19"/>
  <c r="BL8" i="19"/>
  <c r="BM8" i="19"/>
  <c r="AN9" i="19"/>
  <c r="AO9" i="19"/>
  <c r="AP9" i="19"/>
  <c r="AQ9" i="19"/>
  <c r="AR9" i="19"/>
  <c r="AS9" i="19"/>
  <c r="AT9" i="19"/>
  <c r="AU9" i="19"/>
  <c r="AV9" i="19"/>
  <c r="AW9" i="19"/>
  <c r="AX9" i="19"/>
  <c r="AY9" i="19"/>
  <c r="AZ9" i="19"/>
  <c r="BA9" i="19"/>
  <c r="BB9" i="19"/>
  <c r="BC9" i="19"/>
  <c r="BD9" i="19"/>
  <c r="BE9" i="19"/>
  <c r="BF9" i="19"/>
  <c r="BG9" i="19"/>
  <c r="BH9" i="19"/>
  <c r="BI9" i="19"/>
  <c r="BJ9" i="19"/>
  <c r="BK9" i="19"/>
  <c r="BL9" i="19"/>
  <c r="BM9" i="19"/>
  <c r="AN10" i="19"/>
  <c r="AO10" i="19"/>
  <c r="AP10" i="19"/>
  <c r="AQ10" i="19"/>
  <c r="AR10" i="19"/>
  <c r="AS10" i="19"/>
  <c r="AT10" i="19"/>
  <c r="AU10" i="19"/>
  <c r="AV10" i="19"/>
  <c r="AW10" i="19"/>
  <c r="AX10" i="19"/>
  <c r="AY10" i="19"/>
  <c r="AZ10" i="19"/>
  <c r="BA10" i="19"/>
  <c r="BB10" i="19"/>
  <c r="BC10" i="19"/>
  <c r="BD10" i="19"/>
  <c r="BE10" i="19"/>
  <c r="BF10" i="19"/>
  <c r="BG10" i="19"/>
  <c r="BH10" i="19"/>
  <c r="BI10" i="19"/>
  <c r="BJ10" i="19"/>
  <c r="BK10" i="19"/>
  <c r="BL10" i="19"/>
  <c r="BM10" i="19"/>
  <c r="AN11" i="19"/>
  <c r="AO11" i="19"/>
  <c r="AP11" i="19"/>
  <c r="AQ11" i="19"/>
  <c r="AR11" i="19"/>
  <c r="AS11" i="19"/>
  <c r="AT11" i="19"/>
  <c r="AU11" i="19"/>
  <c r="AV11" i="19"/>
  <c r="AW11" i="19"/>
  <c r="AX11" i="19"/>
  <c r="AY11" i="19"/>
  <c r="AZ11" i="19"/>
  <c r="BA11" i="19"/>
  <c r="BB11" i="19"/>
  <c r="BC11" i="19"/>
  <c r="BD11" i="19"/>
  <c r="BE11" i="19"/>
  <c r="BF11" i="19"/>
  <c r="BG11" i="19"/>
  <c r="BH11" i="19"/>
  <c r="BI11" i="19"/>
  <c r="BJ11" i="19"/>
  <c r="BK11" i="19"/>
  <c r="BL11" i="19"/>
  <c r="BM11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BA12" i="19"/>
  <c r="BB12" i="19"/>
  <c r="BC12" i="19"/>
  <c r="BD12" i="19"/>
  <c r="BE12" i="19"/>
  <c r="BF12" i="19"/>
  <c r="BG12" i="19"/>
  <c r="BH12" i="19"/>
  <c r="BI12" i="19"/>
  <c r="BJ12" i="19"/>
  <c r="BK12" i="19"/>
  <c r="BL12" i="19"/>
  <c r="BM12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BA13" i="19"/>
  <c r="BB13" i="19"/>
  <c r="BC13" i="19"/>
  <c r="BD13" i="19"/>
  <c r="BE13" i="19"/>
  <c r="BF13" i="19"/>
  <c r="BG13" i="19"/>
  <c r="BH13" i="19"/>
  <c r="BI13" i="19"/>
  <c r="BJ13" i="19"/>
  <c r="BK13" i="19"/>
  <c r="BL13" i="19"/>
  <c r="BM13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BA14" i="19"/>
  <c r="BB14" i="19"/>
  <c r="BC14" i="19"/>
  <c r="BD14" i="19"/>
  <c r="BE14" i="19"/>
  <c r="BF14" i="19"/>
  <c r="BG14" i="19"/>
  <c r="BH14" i="19"/>
  <c r="BI14" i="19"/>
  <c r="BJ14" i="19"/>
  <c r="BK14" i="19"/>
  <c r="BL14" i="19"/>
  <c r="BM14" i="19"/>
  <c r="AN15" i="19"/>
  <c r="AO15" i="19"/>
  <c r="AP15" i="19"/>
  <c r="AQ15" i="19"/>
  <c r="AR15" i="19"/>
  <c r="AS15" i="19"/>
  <c r="AT15" i="19"/>
  <c r="AU15" i="19"/>
  <c r="AV15" i="19"/>
  <c r="AW15" i="19"/>
  <c r="AX15" i="19"/>
  <c r="AY15" i="19"/>
  <c r="AZ15" i="19"/>
  <c r="BA15" i="19"/>
  <c r="BB15" i="19"/>
  <c r="BC15" i="19"/>
  <c r="BD15" i="19"/>
  <c r="BE15" i="19"/>
  <c r="BF15" i="19"/>
  <c r="BG15" i="19"/>
  <c r="BH15" i="19"/>
  <c r="BI15" i="19"/>
  <c r="BJ15" i="19"/>
  <c r="BK15" i="19"/>
  <c r="BL15" i="19"/>
  <c r="BM15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BL16" i="19"/>
  <c r="BM16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BA17" i="19"/>
  <c r="BB17" i="19"/>
  <c r="BC17" i="19"/>
  <c r="BD17" i="19"/>
  <c r="BE17" i="19"/>
  <c r="BF17" i="19"/>
  <c r="BG17" i="19"/>
  <c r="BH17" i="19"/>
  <c r="BI17" i="19"/>
  <c r="BJ17" i="19"/>
  <c r="BK17" i="19"/>
  <c r="BL17" i="19"/>
  <c r="BM17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BA18" i="19"/>
  <c r="BB18" i="19"/>
  <c r="BC18" i="19"/>
  <c r="BD18" i="19"/>
  <c r="BE18" i="19"/>
  <c r="BF18" i="19"/>
  <c r="BG18" i="19"/>
  <c r="BH18" i="19"/>
  <c r="BI18" i="19"/>
  <c r="BJ18" i="19"/>
  <c r="BK18" i="19"/>
  <c r="BL18" i="19"/>
  <c r="BM18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BA19" i="19"/>
  <c r="BB19" i="19"/>
  <c r="BC19" i="19"/>
  <c r="BD19" i="19"/>
  <c r="BE19" i="19"/>
  <c r="BF19" i="19"/>
  <c r="BG19" i="19"/>
  <c r="BH19" i="19"/>
  <c r="BI19" i="19"/>
  <c r="BJ19" i="19"/>
  <c r="BK19" i="19"/>
  <c r="BL19" i="19"/>
  <c r="BM19" i="19"/>
  <c r="AN20" i="19"/>
  <c r="AO20" i="19"/>
  <c r="AP20" i="19"/>
  <c r="AQ20" i="19"/>
  <c r="AR20" i="19"/>
  <c r="AS20" i="19"/>
  <c r="AT20" i="19"/>
  <c r="AU20" i="19"/>
  <c r="AV20" i="19"/>
  <c r="AW20" i="19"/>
  <c r="AX20" i="19"/>
  <c r="AY20" i="19"/>
  <c r="AZ20" i="19"/>
  <c r="BA20" i="19"/>
  <c r="BB20" i="19"/>
  <c r="BC20" i="19"/>
  <c r="BD20" i="19"/>
  <c r="BE20" i="19"/>
  <c r="BF20" i="19"/>
  <c r="BG20" i="19"/>
  <c r="BH20" i="19"/>
  <c r="BI20" i="19"/>
  <c r="BJ20" i="19"/>
  <c r="BK20" i="19"/>
  <c r="BL20" i="19"/>
  <c r="BM20" i="19"/>
  <c r="AN21" i="19"/>
  <c r="AO21" i="19"/>
  <c r="AP21" i="19"/>
  <c r="AQ21" i="19"/>
  <c r="AR21" i="19"/>
  <c r="AS21" i="19"/>
  <c r="AT21" i="19"/>
  <c r="AU21" i="19"/>
  <c r="AV21" i="19"/>
  <c r="AW21" i="19"/>
  <c r="AX21" i="19"/>
  <c r="AY21" i="19"/>
  <c r="AZ21" i="19"/>
  <c r="BA21" i="19"/>
  <c r="BB21" i="19"/>
  <c r="BC21" i="19"/>
  <c r="BD21" i="19"/>
  <c r="BE21" i="19"/>
  <c r="BF21" i="19"/>
  <c r="BG21" i="19"/>
  <c r="BH21" i="19"/>
  <c r="BI21" i="19"/>
  <c r="BJ21" i="19"/>
  <c r="BK21" i="19"/>
  <c r="BL21" i="19"/>
  <c r="BM21" i="19"/>
  <c r="AN22" i="19"/>
  <c r="AO22" i="19"/>
  <c r="AP22" i="19"/>
  <c r="AQ22" i="19"/>
  <c r="AR22" i="19"/>
  <c r="AS22" i="19"/>
  <c r="AT22" i="19"/>
  <c r="AU22" i="19"/>
  <c r="AV22" i="19"/>
  <c r="AW22" i="19"/>
  <c r="AX22" i="19"/>
  <c r="AY22" i="19"/>
  <c r="AZ22" i="19"/>
  <c r="BA22" i="19"/>
  <c r="BB22" i="19"/>
  <c r="BC22" i="19"/>
  <c r="BD22" i="19"/>
  <c r="BE22" i="19"/>
  <c r="BF22" i="19"/>
  <c r="BG22" i="19"/>
  <c r="BH22" i="19"/>
  <c r="BI22" i="19"/>
  <c r="BJ22" i="19"/>
  <c r="BK22" i="19"/>
  <c r="BL22" i="19"/>
  <c r="BM22" i="19"/>
  <c r="AN23" i="19"/>
  <c r="AO23" i="19"/>
  <c r="AP23" i="19"/>
  <c r="AQ23" i="19"/>
  <c r="AR23" i="19"/>
  <c r="AS23" i="19"/>
  <c r="AT23" i="19"/>
  <c r="AU23" i="19"/>
  <c r="AV23" i="19"/>
  <c r="AW23" i="19"/>
  <c r="AX23" i="19"/>
  <c r="AY23" i="19"/>
  <c r="AZ23" i="19"/>
  <c r="BA23" i="19"/>
  <c r="BB23" i="19"/>
  <c r="BC23" i="19"/>
  <c r="BD23" i="19"/>
  <c r="BE23" i="19"/>
  <c r="BF23" i="19"/>
  <c r="BG23" i="19"/>
  <c r="BH23" i="19"/>
  <c r="BI23" i="19"/>
  <c r="BJ23" i="19"/>
  <c r="BK23" i="19"/>
  <c r="BL23" i="19"/>
  <c r="BM23" i="19"/>
  <c r="AN24" i="19"/>
  <c r="AO24" i="19"/>
  <c r="AP24" i="19"/>
  <c r="AQ24" i="19"/>
  <c r="AR24" i="19"/>
  <c r="AS24" i="19"/>
  <c r="AT24" i="19"/>
  <c r="AU24" i="19"/>
  <c r="AV24" i="19"/>
  <c r="AW24" i="19"/>
  <c r="AX24" i="19"/>
  <c r="AY24" i="19"/>
  <c r="AZ24" i="19"/>
  <c r="BA24" i="19"/>
  <c r="BB24" i="19"/>
  <c r="BC24" i="19"/>
  <c r="BD24" i="19"/>
  <c r="BE24" i="19"/>
  <c r="BF24" i="19"/>
  <c r="BG24" i="19"/>
  <c r="BH24" i="19"/>
  <c r="BI24" i="19"/>
  <c r="BJ24" i="19"/>
  <c r="BK24" i="19"/>
  <c r="BL24" i="19"/>
  <c r="BM24" i="19"/>
  <c r="AN25" i="19"/>
  <c r="AO25" i="19"/>
  <c r="AP25" i="19"/>
  <c r="AQ25" i="19"/>
  <c r="AR25" i="19"/>
  <c r="AS25" i="19"/>
  <c r="AT25" i="19"/>
  <c r="AU25" i="19"/>
  <c r="AV25" i="19"/>
  <c r="AW25" i="19"/>
  <c r="AX25" i="19"/>
  <c r="AY25" i="19"/>
  <c r="AZ25" i="19"/>
  <c r="BA25" i="19"/>
  <c r="BB25" i="19"/>
  <c r="BC25" i="19"/>
  <c r="BD25" i="19"/>
  <c r="BE25" i="19"/>
  <c r="BF25" i="19"/>
  <c r="BG25" i="19"/>
  <c r="BH25" i="19"/>
  <c r="BI25" i="19"/>
  <c r="BJ25" i="19"/>
  <c r="BK25" i="19"/>
  <c r="BL25" i="19"/>
  <c r="BM25" i="19"/>
  <c r="AN26" i="19"/>
  <c r="AO26" i="19"/>
  <c r="AP26" i="19"/>
  <c r="AQ26" i="19"/>
  <c r="AR26" i="19"/>
  <c r="AS26" i="19"/>
  <c r="AT26" i="19"/>
  <c r="AU26" i="19"/>
  <c r="AV26" i="19"/>
  <c r="AW26" i="19"/>
  <c r="AX26" i="19"/>
  <c r="AY26" i="19"/>
  <c r="AZ26" i="19"/>
  <c r="BA26" i="19"/>
  <c r="BB26" i="19"/>
  <c r="BC26" i="19"/>
  <c r="BD26" i="19"/>
  <c r="BE26" i="19"/>
  <c r="BF26" i="19"/>
  <c r="BG26" i="19"/>
  <c r="BH26" i="19"/>
  <c r="BI26" i="19"/>
  <c r="BJ26" i="19"/>
  <c r="BK26" i="19"/>
  <c r="BL26" i="19"/>
  <c r="BM26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H27" i="19"/>
  <c r="BI27" i="19"/>
  <c r="BJ27" i="19"/>
  <c r="BK27" i="19"/>
  <c r="BL27" i="19"/>
  <c r="BM27" i="19"/>
  <c r="AN28" i="19"/>
  <c r="AO28" i="19"/>
  <c r="AP28" i="19"/>
  <c r="AQ28" i="19"/>
  <c r="AR28" i="19"/>
  <c r="AS28" i="19"/>
  <c r="AT28" i="19"/>
  <c r="AU28" i="19"/>
  <c r="AV28" i="19"/>
  <c r="AW28" i="19"/>
  <c r="AX28" i="19"/>
  <c r="AY28" i="19"/>
  <c r="AZ28" i="19"/>
  <c r="BA28" i="19"/>
  <c r="BB28" i="19"/>
  <c r="BC28" i="19"/>
  <c r="BD28" i="19"/>
  <c r="BE28" i="19"/>
  <c r="BF28" i="19"/>
  <c r="BG28" i="19"/>
  <c r="BH28" i="19"/>
  <c r="BI28" i="19"/>
  <c r="BJ28" i="19"/>
  <c r="BK28" i="19"/>
  <c r="BL28" i="19"/>
  <c r="BM28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BF29" i="19"/>
  <c r="BG29" i="19"/>
  <c r="BH29" i="19"/>
  <c r="BI29" i="19"/>
  <c r="BJ29" i="19"/>
  <c r="BK29" i="19"/>
  <c r="BL29" i="19"/>
  <c r="BM29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BA30" i="19"/>
  <c r="BB30" i="19"/>
  <c r="BC30" i="19"/>
  <c r="BD30" i="19"/>
  <c r="BE30" i="19"/>
  <c r="BF30" i="19"/>
  <c r="BG30" i="19"/>
  <c r="BH30" i="19"/>
  <c r="BI30" i="19"/>
  <c r="BJ30" i="19"/>
  <c r="BK30" i="19"/>
  <c r="BL30" i="19"/>
  <c r="BM30" i="19"/>
  <c r="AN31" i="19"/>
  <c r="AO31" i="19"/>
  <c r="AP31" i="19"/>
  <c r="AQ31" i="19"/>
  <c r="AR31" i="19"/>
  <c r="AS31" i="19"/>
  <c r="AT31" i="19"/>
  <c r="AU31" i="19"/>
  <c r="AV31" i="19"/>
  <c r="AW31" i="19"/>
  <c r="AX31" i="19"/>
  <c r="AY31" i="19"/>
  <c r="AZ31" i="19"/>
  <c r="BA31" i="19"/>
  <c r="BB31" i="19"/>
  <c r="BC31" i="19"/>
  <c r="BD31" i="19"/>
  <c r="BE31" i="19"/>
  <c r="BF31" i="19"/>
  <c r="BG31" i="19"/>
  <c r="BH31" i="19"/>
  <c r="BI31" i="19"/>
  <c r="BJ31" i="19"/>
  <c r="BK31" i="19"/>
  <c r="BL31" i="19"/>
  <c r="BM31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D32" i="19"/>
  <c r="BE32" i="19"/>
  <c r="BF32" i="19"/>
  <c r="BG32" i="19"/>
  <c r="BH32" i="19"/>
  <c r="BI32" i="19"/>
  <c r="BJ32" i="19"/>
  <c r="BK32" i="19"/>
  <c r="BL32" i="19"/>
  <c r="BM32" i="19"/>
  <c r="AN33" i="19"/>
  <c r="AO33" i="19"/>
  <c r="AP33" i="19"/>
  <c r="AQ33" i="19"/>
  <c r="AR33" i="19"/>
  <c r="AS33" i="19"/>
  <c r="AT33" i="19"/>
  <c r="AU33" i="19"/>
  <c r="AV33" i="19"/>
  <c r="AW33" i="19"/>
  <c r="AX33" i="19"/>
  <c r="AY33" i="19"/>
  <c r="AZ33" i="19"/>
  <c r="BA33" i="19"/>
  <c r="BB33" i="19"/>
  <c r="BC33" i="19"/>
  <c r="BD33" i="19"/>
  <c r="BE33" i="19"/>
  <c r="BF33" i="19"/>
  <c r="BG33" i="19"/>
  <c r="BH33" i="19"/>
  <c r="BI33" i="19"/>
  <c r="BJ33" i="19"/>
  <c r="BK33" i="19"/>
  <c r="BL33" i="19"/>
  <c r="BM33" i="19"/>
  <c r="AN34" i="19"/>
  <c r="AO34" i="19"/>
  <c r="AP34" i="19"/>
  <c r="AQ34" i="19"/>
  <c r="AR34" i="19"/>
  <c r="AS34" i="19"/>
  <c r="AT34" i="19"/>
  <c r="AU34" i="19"/>
  <c r="AV34" i="19"/>
  <c r="AW34" i="19"/>
  <c r="AX34" i="19"/>
  <c r="AY34" i="19"/>
  <c r="AZ34" i="19"/>
  <c r="BA34" i="19"/>
  <c r="BB34" i="19"/>
  <c r="BC34" i="19"/>
  <c r="BD34" i="19"/>
  <c r="BE34" i="19"/>
  <c r="BF34" i="19"/>
  <c r="BG34" i="19"/>
  <c r="BH34" i="19"/>
  <c r="BI34" i="19"/>
  <c r="BJ34" i="19"/>
  <c r="BK34" i="19"/>
  <c r="BL34" i="19"/>
  <c r="BM34" i="19"/>
  <c r="AN35" i="19"/>
  <c r="AO35" i="19"/>
  <c r="AP35" i="19"/>
  <c r="AQ35" i="19"/>
  <c r="AR35" i="19"/>
  <c r="AS35" i="19"/>
  <c r="AT35" i="19"/>
  <c r="AU35" i="19"/>
  <c r="AV35" i="19"/>
  <c r="AW35" i="19"/>
  <c r="AX35" i="19"/>
  <c r="AY35" i="19"/>
  <c r="AZ35" i="19"/>
  <c r="BA35" i="19"/>
  <c r="BB35" i="19"/>
  <c r="BC35" i="19"/>
  <c r="BD35" i="19"/>
  <c r="BE35" i="19"/>
  <c r="BF35" i="19"/>
  <c r="BG35" i="19"/>
  <c r="BH35" i="19"/>
  <c r="BI35" i="19"/>
  <c r="BJ35" i="19"/>
  <c r="BK35" i="19"/>
  <c r="BL35" i="19"/>
  <c r="BM35" i="19"/>
  <c r="AN36" i="19"/>
  <c r="AO36" i="19"/>
  <c r="AP36" i="19"/>
  <c r="AQ36" i="19"/>
  <c r="AR36" i="19"/>
  <c r="AS36" i="19"/>
  <c r="AT36" i="19"/>
  <c r="AU36" i="19"/>
  <c r="AV36" i="19"/>
  <c r="AW36" i="19"/>
  <c r="AX36" i="19"/>
  <c r="AY36" i="19"/>
  <c r="AZ36" i="19"/>
  <c r="BA36" i="19"/>
  <c r="BB36" i="19"/>
  <c r="BC36" i="19"/>
  <c r="BD36" i="19"/>
  <c r="BE36" i="19"/>
  <c r="BF36" i="19"/>
  <c r="BG36" i="19"/>
  <c r="BH36" i="19"/>
  <c r="BI36" i="19"/>
  <c r="BJ36" i="19"/>
  <c r="BK36" i="19"/>
  <c r="BL36" i="19"/>
  <c r="BM36" i="19"/>
  <c r="AN37" i="19"/>
  <c r="AO37" i="19"/>
  <c r="AP37" i="19"/>
  <c r="AQ37" i="19"/>
  <c r="AR37" i="19"/>
  <c r="AS37" i="19"/>
  <c r="AT37" i="19"/>
  <c r="AU37" i="19"/>
  <c r="AV37" i="19"/>
  <c r="AW37" i="19"/>
  <c r="AX37" i="19"/>
  <c r="AY37" i="19"/>
  <c r="AZ37" i="19"/>
  <c r="BA37" i="19"/>
  <c r="BB37" i="19"/>
  <c r="BC37" i="19"/>
  <c r="BD37" i="19"/>
  <c r="BE37" i="19"/>
  <c r="BF37" i="19"/>
  <c r="BG37" i="19"/>
  <c r="BH37" i="19"/>
  <c r="BI37" i="19"/>
  <c r="BJ37" i="19"/>
  <c r="BK37" i="19"/>
  <c r="BL37" i="19"/>
  <c r="BM37" i="19"/>
  <c r="AN38" i="19"/>
  <c r="AO38" i="19"/>
  <c r="AP38" i="19"/>
  <c r="AQ38" i="19"/>
  <c r="AR38" i="19"/>
  <c r="AS38" i="19"/>
  <c r="AT38" i="19"/>
  <c r="AU38" i="19"/>
  <c r="AV38" i="19"/>
  <c r="AW38" i="19"/>
  <c r="AX38" i="19"/>
  <c r="AY38" i="19"/>
  <c r="AZ38" i="19"/>
  <c r="BA38" i="19"/>
  <c r="BB38" i="19"/>
  <c r="BC38" i="19"/>
  <c r="BD38" i="19"/>
  <c r="BE38" i="19"/>
  <c r="BF38" i="19"/>
  <c r="BG38" i="19"/>
  <c r="BH38" i="19"/>
  <c r="BI38" i="19"/>
  <c r="BJ38" i="19"/>
  <c r="BK38" i="19"/>
  <c r="BL38" i="19"/>
  <c r="BM38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BA39" i="19"/>
  <c r="BB39" i="19"/>
  <c r="BC39" i="19"/>
  <c r="BD39" i="19"/>
  <c r="BE39" i="19"/>
  <c r="BF39" i="19"/>
  <c r="BG39" i="19"/>
  <c r="BH39" i="19"/>
  <c r="BI39" i="19"/>
  <c r="BJ39" i="19"/>
  <c r="BK39" i="19"/>
  <c r="BL39" i="19"/>
  <c r="BM39" i="19"/>
  <c r="AN40" i="19"/>
  <c r="AO40" i="19"/>
  <c r="AP40" i="19"/>
  <c r="AQ40" i="19"/>
  <c r="AR40" i="19"/>
  <c r="AS40" i="19"/>
  <c r="AT40" i="19"/>
  <c r="AU40" i="19"/>
  <c r="AV40" i="19"/>
  <c r="AW40" i="19"/>
  <c r="AX40" i="19"/>
  <c r="AY40" i="19"/>
  <c r="AZ40" i="19"/>
  <c r="BA40" i="19"/>
  <c r="BB40" i="19"/>
  <c r="BC40" i="19"/>
  <c r="BD40" i="19"/>
  <c r="BE40" i="19"/>
  <c r="BF40" i="19"/>
  <c r="BG40" i="19"/>
  <c r="BH40" i="19"/>
  <c r="BI40" i="19"/>
  <c r="BJ40" i="19"/>
  <c r="BK40" i="19"/>
  <c r="BL40" i="19"/>
  <c r="BM40" i="19"/>
  <c r="AN41" i="19"/>
  <c r="AO41" i="19"/>
  <c r="AP41" i="19"/>
  <c r="AQ41" i="19"/>
  <c r="AR41" i="19"/>
  <c r="AS41" i="19"/>
  <c r="AT41" i="19"/>
  <c r="AU41" i="19"/>
  <c r="AV41" i="19"/>
  <c r="AW41" i="19"/>
  <c r="AX41" i="19"/>
  <c r="AY41" i="19"/>
  <c r="AZ41" i="19"/>
  <c r="BA41" i="19"/>
  <c r="BB41" i="19"/>
  <c r="BC41" i="19"/>
  <c r="BD41" i="19"/>
  <c r="BE41" i="19"/>
  <c r="BF41" i="19"/>
  <c r="BG41" i="19"/>
  <c r="BH41" i="19"/>
  <c r="BI41" i="19"/>
  <c r="BJ41" i="19"/>
  <c r="BK41" i="19"/>
  <c r="BL41" i="19"/>
  <c r="BM41" i="19"/>
  <c r="AN42" i="19"/>
  <c r="AO42" i="19"/>
  <c r="AP42" i="19"/>
  <c r="AQ42" i="19"/>
  <c r="AR42" i="19"/>
  <c r="AS42" i="19"/>
  <c r="AT42" i="19"/>
  <c r="AU42" i="19"/>
  <c r="AV42" i="19"/>
  <c r="AW42" i="19"/>
  <c r="AX42" i="19"/>
  <c r="AY42" i="19"/>
  <c r="AZ42" i="19"/>
  <c r="BA42" i="19"/>
  <c r="BB42" i="19"/>
  <c r="BC42" i="19"/>
  <c r="BD42" i="19"/>
  <c r="BE42" i="19"/>
  <c r="BF42" i="19"/>
  <c r="BG42" i="19"/>
  <c r="BH42" i="19"/>
  <c r="BI42" i="19"/>
  <c r="BJ42" i="19"/>
  <c r="BK42" i="19"/>
  <c r="BL42" i="19"/>
  <c r="BM42" i="19"/>
  <c r="AN43" i="19"/>
  <c r="AO43" i="19"/>
  <c r="AP43" i="19"/>
  <c r="AQ43" i="19"/>
  <c r="AR43" i="19"/>
  <c r="AS43" i="19"/>
  <c r="AT43" i="19"/>
  <c r="AU43" i="19"/>
  <c r="AV43" i="19"/>
  <c r="AW43" i="19"/>
  <c r="AX43" i="19"/>
  <c r="AY43" i="19"/>
  <c r="AZ43" i="19"/>
  <c r="BA43" i="19"/>
  <c r="BB43" i="19"/>
  <c r="BC43" i="19"/>
  <c r="BD43" i="19"/>
  <c r="BE43" i="19"/>
  <c r="BF43" i="19"/>
  <c r="BG43" i="19"/>
  <c r="BH43" i="19"/>
  <c r="BI43" i="19"/>
  <c r="BJ43" i="19"/>
  <c r="BK43" i="19"/>
  <c r="BL43" i="19"/>
  <c r="BM43" i="19"/>
  <c r="AN44" i="19"/>
  <c r="AO44" i="19"/>
  <c r="AP44" i="19"/>
  <c r="AQ44" i="19"/>
  <c r="AR44" i="19"/>
  <c r="AS44" i="19"/>
  <c r="AT44" i="19"/>
  <c r="AU44" i="19"/>
  <c r="AV44" i="19"/>
  <c r="AW44" i="19"/>
  <c r="AX44" i="19"/>
  <c r="AY44" i="19"/>
  <c r="AZ44" i="19"/>
  <c r="BA44" i="19"/>
  <c r="BB44" i="19"/>
  <c r="BC44" i="19"/>
  <c r="BD44" i="19"/>
  <c r="BE44" i="19"/>
  <c r="BF44" i="19"/>
  <c r="BG44" i="19"/>
  <c r="BH44" i="19"/>
  <c r="BI44" i="19"/>
  <c r="BJ44" i="19"/>
  <c r="BK44" i="19"/>
  <c r="BL44" i="19"/>
  <c r="BM44" i="19"/>
  <c r="AN45" i="19"/>
  <c r="AO45" i="19"/>
  <c r="AP45" i="19"/>
  <c r="AQ45" i="19"/>
  <c r="AR45" i="19"/>
  <c r="AS45" i="19"/>
  <c r="AT45" i="19"/>
  <c r="AU45" i="19"/>
  <c r="AV45" i="19"/>
  <c r="AW45" i="19"/>
  <c r="AX45" i="19"/>
  <c r="AY45" i="19"/>
  <c r="AZ45" i="19"/>
  <c r="BA45" i="19"/>
  <c r="BB45" i="19"/>
  <c r="BC45" i="19"/>
  <c r="BD45" i="19"/>
  <c r="BE45" i="19"/>
  <c r="BF45" i="19"/>
  <c r="BG45" i="19"/>
  <c r="BH45" i="19"/>
  <c r="BI45" i="19"/>
  <c r="BJ45" i="19"/>
  <c r="BK45" i="19"/>
  <c r="BL45" i="19"/>
  <c r="BM45" i="19"/>
  <c r="AN46" i="19"/>
  <c r="AO46" i="19"/>
  <c r="AP46" i="19"/>
  <c r="AQ46" i="19"/>
  <c r="AR46" i="19"/>
  <c r="AS46" i="19"/>
  <c r="AT46" i="19"/>
  <c r="AU46" i="19"/>
  <c r="AV46" i="19"/>
  <c r="AW46" i="19"/>
  <c r="AX46" i="19"/>
  <c r="AY46" i="19"/>
  <c r="AZ46" i="19"/>
  <c r="BA46" i="19"/>
  <c r="BB46" i="19"/>
  <c r="BC46" i="19"/>
  <c r="BD46" i="19"/>
  <c r="BE46" i="19"/>
  <c r="BF46" i="19"/>
  <c r="BG46" i="19"/>
  <c r="BH46" i="19"/>
  <c r="BI46" i="19"/>
  <c r="BJ46" i="19"/>
  <c r="BK46" i="19"/>
  <c r="BL46" i="19"/>
  <c r="BM46" i="19"/>
  <c r="AN47" i="19"/>
  <c r="AO47" i="19"/>
  <c r="AP47" i="19"/>
  <c r="AQ47" i="19"/>
  <c r="AR47" i="19"/>
  <c r="AS47" i="19"/>
  <c r="AT47" i="19"/>
  <c r="AU47" i="19"/>
  <c r="AV47" i="19"/>
  <c r="AW47" i="19"/>
  <c r="AX47" i="19"/>
  <c r="AY47" i="19"/>
  <c r="AZ47" i="19"/>
  <c r="BA47" i="19"/>
  <c r="BB47" i="19"/>
  <c r="BC47" i="19"/>
  <c r="BD47" i="19"/>
  <c r="BE47" i="19"/>
  <c r="BF47" i="19"/>
  <c r="BG47" i="19"/>
  <c r="BH47" i="19"/>
  <c r="BI47" i="19"/>
  <c r="BJ47" i="19"/>
  <c r="BK47" i="19"/>
  <c r="BL47" i="19"/>
  <c r="BM47" i="19"/>
  <c r="AN48" i="19"/>
  <c r="AO48" i="19"/>
  <c r="AP48" i="19"/>
  <c r="AQ48" i="19"/>
  <c r="AR48" i="19"/>
  <c r="AS48" i="19"/>
  <c r="AT48" i="19"/>
  <c r="AU48" i="19"/>
  <c r="AV48" i="19"/>
  <c r="AW48" i="19"/>
  <c r="AX48" i="19"/>
  <c r="AY48" i="19"/>
  <c r="AZ48" i="19"/>
  <c r="BA48" i="19"/>
  <c r="BB48" i="19"/>
  <c r="BC48" i="19"/>
  <c r="BD48" i="19"/>
  <c r="BE48" i="19"/>
  <c r="BF48" i="19"/>
  <c r="BG48" i="19"/>
  <c r="BH48" i="19"/>
  <c r="BI48" i="19"/>
  <c r="BJ48" i="19"/>
  <c r="BK48" i="19"/>
  <c r="BL48" i="19"/>
  <c r="BM48" i="19"/>
  <c r="AN49" i="19"/>
  <c r="AO49" i="19"/>
  <c r="AP49" i="19"/>
  <c r="AQ49" i="19"/>
  <c r="AR49" i="19"/>
  <c r="AS49" i="19"/>
  <c r="AT49" i="19"/>
  <c r="AU49" i="19"/>
  <c r="AV49" i="19"/>
  <c r="AW49" i="19"/>
  <c r="AX49" i="19"/>
  <c r="AY49" i="19"/>
  <c r="AZ49" i="19"/>
  <c r="BA49" i="19"/>
  <c r="BB49" i="19"/>
  <c r="BC49" i="19"/>
  <c r="BD49" i="19"/>
  <c r="BE49" i="19"/>
  <c r="BF49" i="19"/>
  <c r="BG49" i="19"/>
  <c r="BH49" i="19"/>
  <c r="BI49" i="19"/>
  <c r="BJ49" i="19"/>
  <c r="BK49" i="19"/>
  <c r="BL49" i="19"/>
  <c r="BM49" i="19"/>
  <c r="AN50" i="19"/>
  <c r="AO50" i="19"/>
  <c r="AP50" i="19"/>
  <c r="AQ50" i="19"/>
  <c r="AR50" i="19"/>
  <c r="AS50" i="19"/>
  <c r="AT50" i="19"/>
  <c r="AU50" i="19"/>
  <c r="AV50" i="19"/>
  <c r="AW50" i="19"/>
  <c r="AX50" i="19"/>
  <c r="AY50" i="19"/>
  <c r="AZ50" i="19"/>
  <c r="BA50" i="19"/>
  <c r="BB50" i="19"/>
  <c r="BC50" i="19"/>
  <c r="BD50" i="19"/>
  <c r="BE50" i="19"/>
  <c r="BF50" i="19"/>
  <c r="BG50" i="19"/>
  <c r="BH50" i="19"/>
  <c r="BI50" i="19"/>
  <c r="BJ50" i="19"/>
  <c r="BK50" i="19"/>
  <c r="BL50" i="19"/>
  <c r="BM50" i="19"/>
  <c r="AN51" i="19"/>
  <c r="AO51" i="19"/>
  <c r="AP51" i="19"/>
  <c r="AQ51" i="19"/>
  <c r="AR51" i="19"/>
  <c r="AS51" i="19"/>
  <c r="AT51" i="19"/>
  <c r="AU51" i="19"/>
  <c r="AV51" i="19"/>
  <c r="AW51" i="19"/>
  <c r="AX51" i="19"/>
  <c r="AY51" i="19"/>
  <c r="AZ51" i="19"/>
  <c r="BA51" i="19"/>
  <c r="BB51" i="19"/>
  <c r="BC51" i="19"/>
  <c r="BD51" i="19"/>
  <c r="BE51" i="19"/>
  <c r="BF51" i="19"/>
  <c r="BG51" i="19"/>
  <c r="BH51" i="19"/>
  <c r="BI51" i="19"/>
  <c r="BJ51" i="19"/>
  <c r="BK51" i="19"/>
  <c r="BL51" i="19"/>
  <c r="BM51" i="19"/>
  <c r="AN52" i="19"/>
  <c r="AO52" i="19"/>
  <c r="AP52" i="19"/>
  <c r="AQ52" i="19"/>
  <c r="AR52" i="19"/>
  <c r="AS52" i="19"/>
  <c r="AT52" i="19"/>
  <c r="AU52" i="19"/>
  <c r="AV52" i="19"/>
  <c r="AW52" i="19"/>
  <c r="AX52" i="19"/>
  <c r="AY52" i="19"/>
  <c r="AZ52" i="19"/>
  <c r="BA52" i="19"/>
  <c r="BB52" i="19"/>
  <c r="BC52" i="19"/>
  <c r="BD52" i="19"/>
  <c r="BE52" i="19"/>
  <c r="BF52" i="19"/>
  <c r="BG52" i="19"/>
  <c r="BH52" i="19"/>
  <c r="BI52" i="19"/>
  <c r="BJ52" i="19"/>
  <c r="BK52" i="19"/>
  <c r="BL52" i="19"/>
  <c r="BM52" i="19"/>
  <c r="AN53" i="19"/>
  <c r="AO53" i="19"/>
  <c r="AP53" i="19"/>
  <c r="AQ53" i="19"/>
  <c r="AR53" i="19"/>
  <c r="AS53" i="19"/>
  <c r="AT53" i="19"/>
  <c r="AU53" i="19"/>
  <c r="AV53" i="19"/>
  <c r="AW53" i="19"/>
  <c r="AX53" i="19"/>
  <c r="AY53" i="19"/>
  <c r="AZ53" i="19"/>
  <c r="BA53" i="19"/>
  <c r="BB53" i="19"/>
  <c r="BC53" i="19"/>
  <c r="BD53" i="19"/>
  <c r="BE53" i="19"/>
  <c r="BF53" i="19"/>
  <c r="BG53" i="19"/>
  <c r="BH53" i="19"/>
  <c r="BI53" i="19"/>
  <c r="BJ53" i="19"/>
  <c r="BK53" i="19"/>
  <c r="BL53" i="19"/>
  <c r="BM53" i="19"/>
  <c r="AN54" i="19"/>
  <c r="AO54" i="19"/>
  <c r="AP54" i="19"/>
  <c r="AQ54" i="19"/>
  <c r="AR54" i="19"/>
  <c r="AS54" i="19"/>
  <c r="AT54" i="19"/>
  <c r="AU54" i="19"/>
  <c r="AV54" i="19"/>
  <c r="AW54" i="19"/>
  <c r="AX54" i="19"/>
  <c r="AY54" i="19"/>
  <c r="AZ54" i="19"/>
  <c r="BA54" i="19"/>
  <c r="BB54" i="19"/>
  <c r="BC54" i="19"/>
  <c r="BD54" i="19"/>
  <c r="BE54" i="19"/>
  <c r="BF54" i="19"/>
  <c r="BG54" i="19"/>
  <c r="BH54" i="19"/>
  <c r="BI54" i="19"/>
  <c r="BJ54" i="19"/>
  <c r="BK54" i="19"/>
  <c r="BL54" i="19"/>
  <c r="BM54" i="19"/>
  <c r="AN55" i="19"/>
  <c r="AO55" i="19"/>
  <c r="AP55" i="19"/>
  <c r="AQ55" i="19"/>
  <c r="AR55" i="19"/>
  <c r="AS55" i="19"/>
  <c r="AT55" i="19"/>
  <c r="AU55" i="19"/>
  <c r="AV55" i="19"/>
  <c r="AW55" i="19"/>
  <c r="AX55" i="19"/>
  <c r="AY55" i="19"/>
  <c r="AZ55" i="19"/>
  <c r="BA55" i="19"/>
  <c r="BB55" i="19"/>
  <c r="BC55" i="19"/>
  <c r="BD55" i="19"/>
  <c r="BE55" i="19"/>
  <c r="BF55" i="19"/>
  <c r="BG55" i="19"/>
  <c r="BH55" i="19"/>
  <c r="BI55" i="19"/>
  <c r="BJ55" i="19"/>
  <c r="BK55" i="19"/>
  <c r="BL55" i="19"/>
  <c r="BM55" i="19"/>
  <c r="AN56" i="19"/>
  <c r="AO56" i="19"/>
  <c r="AP56" i="19"/>
  <c r="AQ56" i="19"/>
  <c r="AR56" i="19"/>
  <c r="AS56" i="19"/>
  <c r="AT56" i="19"/>
  <c r="AU56" i="19"/>
  <c r="AV56" i="19"/>
  <c r="AW56" i="19"/>
  <c r="AX56" i="19"/>
  <c r="AY56" i="19"/>
  <c r="AZ56" i="19"/>
  <c r="BA56" i="19"/>
  <c r="BB56" i="19"/>
  <c r="BC56" i="19"/>
  <c r="BD56" i="19"/>
  <c r="BE56" i="19"/>
  <c r="BF56" i="19"/>
  <c r="BG56" i="19"/>
  <c r="BH56" i="19"/>
  <c r="BI56" i="19"/>
  <c r="BJ56" i="19"/>
  <c r="BK56" i="19"/>
  <c r="BL56" i="19"/>
  <c r="BM56" i="19"/>
  <c r="AN57" i="19"/>
  <c r="AO57" i="19"/>
  <c r="AP57" i="19"/>
  <c r="AQ57" i="19"/>
  <c r="AR57" i="19"/>
  <c r="AS57" i="19"/>
  <c r="AT57" i="19"/>
  <c r="AU57" i="19"/>
  <c r="AV57" i="19"/>
  <c r="AW57" i="19"/>
  <c r="AX57" i="19"/>
  <c r="AY57" i="19"/>
  <c r="AZ57" i="19"/>
  <c r="BA57" i="19"/>
  <c r="BB57" i="19"/>
  <c r="BC57" i="19"/>
  <c r="BD57" i="19"/>
  <c r="BE57" i="19"/>
  <c r="BF57" i="19"/>
  <c r="BG57" i="19"/>
  <c r="BH57" i="19"/>
  <c r="BI57" i="19"/>
  <c r="BJ57" i="19"/>
  <c r="BK57" i="19"/>
  <c r="BL57" i="19"/>
  <c r="BM57" i="19"/>
  <c r="AN58" i="19"/>
  <c r="AO58" i="19"/>
  <c r="AP58" i="19"/>
  <c r="AQ58" i="19"/>
  <c r="AR58" i="19"/>
  <c r="AS58" i="19"/>
  <c r="AT58" i="19"/>
  <c r="AU58" i="19"/>
  <c r="AV58" i="19"/>
  <c r="AW58" i="19"/>
  <c r="AX58" i="19"/>
  <c r="AY58" i="19"/>
  <c r="AZ58" i="19"/>
  <c r="BA58" i="19"/>
  <c r="BB58" i="19"/>
  <c r="BC58" i="19"/>
  <c r="BD58" i="19"/>
  <c r="BE58" i="19"/>
  <c r="BF58" i="19"/>
  <c r="BG58" i="19"/>
  <c r="BH58" i="19"/>
  <c r="BI58" i="19"/>
  <c r="BJ58" i="19"/>
  <c r="BK58" i="19"/>
  <c r="BL58" i="19"/>
  <c r="BM58" i="19"/>
  <c r="AN59" i="19"/>
  <c r="AO59" i="19"/>
  <c r="AP59" i="19"/>
  <c r="AQ59" i="19"/>
  <c r="AR59" i="19"/>
  <c r="AS59" i="19"/>
  <c r="AT59" i="19"/>
  <c r="AU59" i="19"/>
  <c r="AV59" i="19"/>
  <c r="AW59" i="19"/>
  <c r="AX59" i="19"/>
  <c r="AY59" i="19"/>
  <c r="AZ59" i="19"/>
  <c r="BA59" i="19"/>
  <c r="BB59" i="19"/>
  <c r="BC59" i="19"/>
  <c r="BD59" i="19"/>
  <c r="BE59" i="19"/>
  <c r="BF59" i="19"/>
  <c r="BG59" i="19"/>
  <c r="BH59" i="19"/>
  <c r="BI59" i="19"/>
  <c r="BJ59" i="19"/>
  <c r="BK59" i="19"/>
  <c r="BL59" i="19"/>
  <c r="BM59" i="19"/>
  <c r="AN60" i="19"/>
  <c r="AO60" i="19"/>
  <c r="AP60" i="19"/>
  <c r="AQ60" i="19"/>
  <c r="AR60" i="19"/>
  <c r="AS60" i="19"/>
  <c r="AT60" i="19"/>
  <c r="AU60" i="19"/>
  <c r="AV60" i="19"/>
  <c r="AW60" i="19"/>
  <c r="AX60" i="19"/>
  <c r="AY60" i="19"/>
  <c r="AZ60" i="19"/>
  <c r="BA60" i="19"/>
  <c r="BB60" i="19"/>
  <c r="BC60" i="19"/>
  <c r="BD60" i="19"/>
  <c r="BE60" i="19"/>
  <c r="BF60" i="19"/>
  <c r="BG60" i="19"/>
  <c r="BH60" i="19"/>
  <c r="BI60" i="19"/>
  <c r="BJ60" i="19"/>
  <c r="BK60" i="19"/>
  <c r="BL60" i="19"/>
  <c r="BM60" i="19"/>
  <c r="AN61" i="19"/>
  <c r="AO61" i="19"/>
  <c r="AP61" i="19"/>
  <c r="AQ61" i="19"/>
  <c r="AR61" i="19"/>
  <c r="AS61" i="19"/>
  <c r="AT61" i="19"/>
  <c r="AU61" i="19"/>
  <c r="AV61" i="19"/>
  <c r="AW61" i="19"/>
  <c r="AX61" i="19"/>
  <c r="AY61" i="19"/>
  <c r="AZ61" i="19"/>
  <c r="BA61" i="19"/>
  <c r="BB61" i="19"/>
  <c r="BC61" i="19"/>
  <c r="BD61" i="19"/>
  <c r="BE61" i="19"/>
  <c r="BF61" i="19"/>
  <c r="BG61" i="19"/>
  <c r="BH61" i="19"/>
  <c r="BI61" i="19"/>
  <c r="BJ61" i="19"/>
  <c r="BK61" i="19"/>
  <c r="BL61" i="19"/>
  <c r="BM61" i="19"/>
  <c r="AN62" i="19"/>
  <c r="AO62" i="19"/>
  <c r="AP62" i="19"/>
  <c r="AQ62" i="19"/>
  <c r="AR62" i="19"/>
  <c r="AS62" i="19"/>
  <c r="AT62" i="19"/>
  <c r="AU62" i="19"/>
  <c r="AV62" i="19"/>
  <c r="AW62" i="19"/>
  <c r="AX62" i="19"/>
  <c r="AY62" i="19"/>
  <c r="AZ62" i="19"/>
  <c r="BA62" i="19"/>
  <c r="BB62" i="19"/>
  <c r="BC62" i="19"/>
  <c r="BD62" i="19"/>
  <c r="BE62" i="19"/>
  <c r="BF62" i="19"/>
  <c r="BG62" i="19"/>
  <c r="BH62" i="19"/>
  <c r="BI62" i="19"/>
  <c r="BJ62" i="19"/>
  <c r="BK62" i="19"/>
  <c r="BL62" i="19"/>
  <c r="BM62" i="19"/>
  <c r="AN63" i="19"/>
  <c r="AO63" i="19"/>
  <c r="AP63" i="19"/>
  <c r="AQ63" i="19"/>
  <c r="AR63" i="19"/>
  <c r="AS63" i="19"/>
  <c r="AT63" i="19"/>
  <c r="AU63" i="19"/>
  <c r="AV63" i="19"/>
  <c r="AW63" i="19"/>
  <c r="AX63" i="19"/>
  <c r="AY63" i="19"/>
  <c r="AZ63" i="19"/>
  <c r="BA63" i="19"/>
  <c r="BB63" i="19"/>
  <c r="BC63" i="19"/>
  <c r="BD63" i="19"/>
  <c r="BE63" i="19"/>
  <c r="BF63" i="19"/>
  <c r="BG63" i="19"/>
  <c r="BH63" i="19"/>
  <c r="BI63" i="19"/>
  <c r="BJ63" i="19"/>
  <c r="BK63" i="19"/>
  <c r="BL63" i="19"/>
  <c r="BM63" i="19"/>
  <c r="AN64" i="19"/>
  <c r="AO64" i="19"/>
  <c r="AP64" i="19"/>
  <c r="AQ64" i="19"/>
  <c r="AR64" i="19"/>
  <c r="AS64" i="19"/>
  <c r="AT64" i="19"/>
  <c r="AU64" i="19"/>
  <c r="AV64" i="19"/>
  <c r="AW64" i="19"/>
  <c r="AX64" i="19"/>
  <c r="AY64" i="19"/>
  <c r="AZ64" i="19"/>
  <c r="BA64" i="19"/>
  <c r="BB64" i="19"/>
  <c r="BC64" i="19"/>
  <c r="BD64" i="19"/>
  <c r="BE64" i="19"/>
  <c r="BF64" i="19"/>
  <c r="BG64" i="19"/>
  <c r="BH64" i="19"/>
  <c r="BI64" i="19"/>
  <c r="BJ64" i="19"/>
  <c r="BK64" i="19"/>
  <c r="BL64" i="19"/>
  <c r="BM64" i="19"/>
  <c r="AN65" i="19"/>
  <c r="AO65" i="19"/>
  <c r="AP65" i="19"/>
  <c r="AQ65" i="19"/>
  <c r="AR65" i="19"/>
  <c r="AS65" i="19"/>
  <c r="AT65" i="19"/>
  <c r="AU65" i="19"/>
  <c r="AV65" i="19"/>
  <c r="AW65" i="19"/>
  <c r="AX65" i="19"/>
  <c r="AY65" i="19"/>
  <c r="AZ65" i="19"/>
  <c r="BA65" i="19"/>
  <c r="BB65" i="19"/>
  <c r="BC65" i="19"/>
  <c r="BD65" i="19"/>
  <c r="BE65" i="19"/>
  <c r="BF65" i="19"/>
  <c r="BG65" i="19"/>
  <c r="BH65" i="19"/>
  <c r="BI65" i="19"/>
  <c r="BJ65" i="19"/>
  <c r="BK65" i="19"/>
  <c r="BL65" i="19"/>
  <c r="BM65" i="19"/>
  <c r="AN66" i="19"/>
  <c r="AO66" i="19"/>
  <c r="AP66" i="19"/>
  <c r="AQ66" i="19"/>
  <c r="AR66" i="19"/>
  <c r="AS66" i="19"/>
  <c r="AT66" i="19"/>
  <c r="AU66" i="19"/>
  <c r="AV66" i="19"/>
  <c r="AW66" i="19"/>
  <c r="AX66" i="19"/>
  <c r="AY66" i="19"/>
  <c r="AZ66" i="19"/>
  <c r="BA66" i="19"/>
  <c r="BB66" i="19"/>
  <c r="BC66" i="19"/>
  <c r="BD66" i="19"/>
  <c r="BE66" i="19"/>
  <c r="BF66" i="19"/>
  <c r="BG66" i="19"/>
  <c r="BH66" i="19"/>
  <c r="BI66" i="19"/>
  <c r="BJ66" i="19"/>
  <c r="BK66" i="19"/>
  <c r="BL66" i="19"/>
  <c r="BM66" i="19"/>
  <c r="AN67" i="19"/>
  <c r="AO67" i="19"/>
  <c r="AP67" i="19"/>
  <c r="AQ67" i="19"/>
  <c r="AR67" i="19"/>
  <c r="AS67" i="19"/>
  <c r="AT67" i="19"/>
  <c r="AU67" i="19"/>
  <c r="AV67" i="19"/>
  <c r="AW67" i="19"/>
  <c r="AX67" i="19"/>
  <c r="AY67" i="19"/>
  <c r="AZ67" i="19"/>
  <c r="BA67" i="19"/>
  <c r="BB67" i="19"/>
  <c r="BC67" i="19"/>
  <c r="BD67" i="19"/>
  <c r="BE67" i="19"/>
  <c r="BF67" i="19"/>
  <c r="BG67" i="19"/>
  <c r="BH67" i="19"/>
  <c r="BI67" i="19"/>
  <c r="BJ67" i="19"/>
  <c r="BK67" i="19"/>
  <c r="BL67" i="19"/>
  <c r="BM67" i="19"/>
  <c r="AN68" i="19"/>
  <c r="AO68" i="19"/>
  <c r="AP68" i="19"/>
  <c r="AQ68" i="19"/>
  <c r="AR68" i="19"/>
  <c r="AS68" i="19"/>
  <c r="AT68" i="19"/>
  <c r="AU68" i="19"/>
  <c r="AV68" i="19"/>
  <c r="AW68" i="19"/>
  <c r="AX68" i="19"/>
  <c r="AY68" i="19"/>
  <c r="AZ68" i="19"/>
  <c r="BA68" i="19"/>
  <c r="BB68" i="19"/>
  <c r="BC68" i="19"/>
  <c r="BD68" i="19"/>
  <c r="BE68" i="19"/>
  <c r="BF68" i="19"/>
  <c r="BG68" i="19"/>
  <c r="BH68" i="19"/>
  <c r="BI68" i="19"/>
  <c r="BJ68" i="19"/>
  <c r="BK68" i="19"/>
  <c r="BL68" i="19"/>
  <c r="BM68" i="19"/>
  <c r="AN69" i="19"/>
  <c r="AO69" i="19"/>
  <c r="AP69" i="19"/>
  <c r="AQ69" i="19"/>
  <c r="AR69" i="19"/>
  <c r="AS69" i="19"/>
  <c r="AT69" i="19"/>
  <c r="AU69" i="19"/>
  <c r="AV69" i="19"/>
  <c r="AW69" i="19"/>
  <c r="AX69" i="19"/>
  <c r="AY69" i="19"/>
  <c r="AZ69" i="19"/>
  <c r="BA69" i="19"/>
  <c r="BB69" i="19"/>
  <c r="BC69" i="19"/>
  <c r="BD69" i="19"/>
  <c r="BE69" i="19"/>
  <c r="BF69" i="19"/>
  <c r="BG69" i="19"/>
  <c r="BH69" i="19"/>
  <c r="BI69" i="19"/>
  <c r="BJ69" i="19"/>
  <c r="BK69" i="19"/>
  <c r="BL69" i="19"/>
  <c r="BM69" i="19"/>
  <c r="AN70" i="19"/>
  <c r="AO70" i="19"/>
  <c r="AP70" i="19"/>
  <c r="AQ70" i="19"/>
  <c r="AR70" i="19"/>
  <c r="AS70" i="19"/>
  <c r="AT70" i="19"/>
  <c r="AU70" i="19"/>
  <c r="AV70" i="19"/>
  <c r="AW70" i="19"/>
  <c r="AX70" i="19"/>
  <c r="AY70" i="19"/>
  <c r="AZ70" i="19"/>
  <c r="BA70" i="19"/>
  <c r="BB70" i="19"/>
  <c r="BC70" i="19"/>
  <c r="BD70" i="19"/>
  <c r="BE70" i="19"/>
  <c r="BF70" i="19"/>
  <c r="BG70" i="19"/>
  <c r="BH70" i="19"/>
  <c r="BI70" i="19"/>
  <c r="BJ70" i="19"/>
  <c r="BK70" i="19"/>
  <c r="BL70" i="19"/>
  <c r="BM70" i="19"/>
  <c r="AN71" i="19"/>
  <c r="AO71" i="19"/>
  <c r="AP71" i="19"/>
  <c r="AQ71" i="19"/>
  <c r="AR71" i="19"/>
  <c r="AS71" i="19"/>
  <c r="AT71" i="19"/>
  <c r="AU71" i="19"/>
  <c r="AV71" i="19"/>
  <c r="AW71" i="19"/>
  <c r="AX71" i="19"/>
  <c r="AY71" i="19"/>
  <c r="AZ71" i="19"/>
  <c r="BA71" i="19"/>
  <c r="BB71" i="19"/>
  <c r="BC71" i="19"/>
  <c r="BD71" i="19"/>
  <c r="BE71" i="19"/>
  <c r="BF71" i="19"/>
  <c r="BG71" i="19"/>
  <c r="BH71" i="19"/>
  <c r="BI71" i="19"/>
  <c r="BJ71" i="19"/>
  <c r="BK71" i="19"/>
  <c r="BL71" i="19"/>
  <c r="BM71" i="19"/>
  <c r="AN72" i="19"/>
  <c r="AO72" i="19"/>
  <c r="AP72" i="19"/>
  <c r="AQ72" i="19"/>
  <c r="AR72" i="19"/>
  <c r="AS72" i="19"/>
  <c r="AT72" i="19"/>
  <c r="AU72" i="19"/>
  <c r="AV72" i="19"/>
  <c r="AW72" i="19"/>
  <c r="AX72" i="19"/>
  <c r="AY72" i="19"/>
  <c r="AZ72" i="19"/>
  <c r="BA72" i="19"/>
  <c r="BB72" i="19"/>
  <c r="BC72" i="19"/>
  <c r="BD72" i="19"/>
  <c r="BE72" i="19"/>
  <c r="BF72" i="19"/>
  <c r="BG72" i="19"/>
  <c r="BH72" i="19"/>
  <c r="BI72" i="19"/>
  <c r="BJ72" i="19"/>
  <c r="BK72" i="19"/>
  <c r="BL72" i="19"/>
  <c r="BM72" i="19"/>
  <c r="AN73" i="19"/>
  <c r="AO73" i="19"/>
  <c r="AP73" i="19"/>
  <c r="AQ73" i="19"/>
  <c r="AR73" i="19"/>
  <c r="AS73" i="19"/>
  <c r="AT73" i="19"/>
  <c r="AU73" i="19"/>
  <c r="AV73" i="19"/>
  <c r="AW73" i="19"/>
  <c r="AX73" i="19"/>
  <c r="AY73" i="19"/>
  <c r="AZ73" i="19"/>
  <c r="BA73" i="19"/>
  <c r="BB73" i="19"/>
  <c r="BC73" i="19"/>
  <c r="BD73" i="19"/>
  <c r="BE73" i="19"/>
  <c r="BF73" i="19"/>
  <c r="BG73" i="19"/>
  <c r="BH73" i="19"/>
  <c r="BI73" i="19"/>
  <c r="BJ73" i="19"/>
  <c r="BK73" i="19"/>
  <c r="BL73" i="19"/>
  <c r="BM73" i="19"/>
  <c r="AN74" i="19"/>
  <c r="AO74" i="19"/>
  <c r="AP74" i="19"/>
  <c r="AQ74" i="19"/>
  <c r="AR74" i="19"/>
  <c r="AS74" i="19"/>
  <c r="AT74" i="19"/>
  <c r="AU74" i="19"/>
  <c r="AV74" i="19"/>
  <c r="AW74" i="19"/>
  <c r="AX74" i="19"/>
  <c r="AY74" i="19"/>
  <c r="AZ74" i="19"/>
  <c r="BA74" i="19"/>
  <c r="BB74" i="19"/>
  <c r="BC74" i="19"/>
  <c r="BD74" i="19"/>
  <c r="BE74" i="19"/>
  <c r="BF74" i="19"/>
  <c r="BG74" i="19"/>
  <c r="BH74" i="19"/>
  <c r="BI74" i="19"/>
  <c r="BJ74" i="19"/>
  <c r="BK74" i="19"/>
  <c r="BL74" i="19"/>
  <c r="BM74" i="19"/>
  <c r="AN75" i="19"/>
  <c r="AO75" i="19"/>
  <c r="AP75" i="19"/>
  <c r="AQ75" i="19"/>
  <c r="AR75" i="19"/>
  <c r="AS75" i="19"/>
  <c r="AT75" i="19"/>
  <c r="AU75" i="19"/>
  <c r="AV75" i="19"/>
  <c r="AW75" i="19"/>
  <c r="AX75" i="19"/>
  <c r="AY75" i="19"/>
  <c r="AZ75" i="19"/>
  <c r="BA75" i="19"/>
  <c r="BB75" i="19"/>
  <c r="BC75" i="19"/>
  <c r="BD75" i="19"/>
  <c r="BE75" i="19"/>
  <c r="BF75" i="19"/>
  <c r="BG75" i="19"/>
  <c r="BH75" i="19"/>
  <c r="BI75" i="19"/>
  <c r="BJ75" i="19"/>
  <c r="BK75" i="19"/>
  <c r="BL75" i="19"/>
  <c r="BM75" i="19"/>
  <c r="AN76" i="19"/>
  <c r="AO76" i="19"/>
  <c r="AP76" i="19"/>
  <c r="AQ76" i="19"/>
  <c r="AR76" i="19"/>
  <c r="AS76" i="19"/>
  <c r="AT76" i="19"/>
  <c r="AU76" i="19"/>
  <c r="AV76" i="19"/>
  <c r="AW76" i="19"/>
  <c r="AX76" i="19"/>
  <c r="AY76" i="19"/>
  <c r="AZ76" i="19"/>
  <c r="BA76" i="19"/>
  <c r="BB76" i="19"/>
  <c r="BC76" i="19"/>
  <c r="BD76" i="19"/>
  <c r="BE76" i="19"/>
  <c r="BF76" i="19"/>
  <c r="BG76" i="19"/>
  <c r="BH76" i="19"/>
  <c r="BI76" i="19"/>
  <c r="BJ76" i="19"/>
  <c r="BK76" i="19"/>
  <c r="BL76" i="19"/>
  <c r="BM76" i="19"/>
  <c r="AN77" i="19"/>
  <c r="AO77" i="19"/>
  <c r="AP77" i="19"/>
  <c r="AQ77" i="19"/>
  <c r="AR77" i="19"/>
  <c r="AS77" i="19"/>
  <c r="AT77" i="19"/>
  <c r="AU77" i="19"/>
  <c r="AV77" i="19"/>
  <c r="AW77" i="19"/>
  <c r="AX77" i="19"/>
  <c r="AY77" i="19"/>
  <c r="AZ77" i="19"/>
  <c r="BA77" i="19"/>
  <c r="BB77" i="19"/>
  <c r="BC77" i="19"/>
  <c r="BD77" i="19"/>
  <c r="BE77" i="19"/>
  <c r="BF77" i="19"/>
  <c r="BG77" i="19"/>
  <c r="BH77" i="19"/>
  <c r="BI77" i="19"/>
  <c r="BJ77" i="19"/>
  <c r="BK77" i="19"/>
  <c r="BL77" i="19"/>
  <c r="BM77" i="19"/>
  <c r="AN78" i="19"/>
  <c r="AO78" i="19"/>
  <c r="AP78" i="19"/>
  <c r="AQ78" i="19"/>
  <c r="AR78" i="19"/>
  <c r="AS78" i="19"/>
  <c r="AT78" i="19"/>
  <c r="AU78" i="19"/>
  <c r="AV78" i="19"/>
  <c r="AW78" i="19"/>
  <c r="AX78" i="19"/>
  <c r="AY78" i="19"/>
  <c r="AZ78" i="19"/>
  <c r="BA78" i="19"/>
  <c r="BB78" i="19"/>
  <c r="BC78" i="19"/>
  <c r="BD78" i="19"/>
  <c r="BE78" i="19"/>
  <c r="BF78" i="19"/>
  <c r="BG78" i="19"/>
  <c r="BH78" i="19"/>
  <c r="BI78" i="19"/>
  <c r="BJ78" i="19"/>
  <c r="BK78" i="19"/>
  <c r="BL78" i="19"/>
  <c r="BM78" i="19"/>
  <c r="AN79" i="19"/>
  <c r="AO79" i="19"/>
  <c r="AP79" i="19"/>
  <c r="AQ79" i="19"/>
  <c r="AR79" i="19"/>
  <c r="AS79" i="19"/>
  <c r="AT79" i="19"/>
  <c r="AU79" i="19"/>
  <c r="AV79" i="19"/>
  <c r="AW79" i="19"/>
  <c r="AX79" i="19"/>
  <c r="AY79" i="19"/>
  <c r="AZ79" i="19"/>
  <c r="BA79" i="19"/>
  <c r="BB79" i="19"/>
  <c r="BC79" i="19"/>
  <c r="BD79" i="19"/>
  <c r="BE79" i="19"/>
  <c r="BF79" i="19"/>
  <c r="BG79" i="19"/>
  <c r="BH79" i="19"/>
  <c r="BI79" i="19"/>
  <c r="BJ79" i="19"/>
  <c r="BK79" i="19"/>
  <c r="BL79" i="19"/>
  <c r="BM79" i="19"/>
  <c r="AN80" i="19"/>
  <c r="AO80" i="19"/>
  <c r="AP80" i="19"/>
  <c r="AQ80" i="19"/>
  <c r="AR80" i="19"/>
  <c r="AS80" i="19"/>
  <c r="AT80" i="19"/>
  <c r="AU80" i="19"/>
  <c r="AV80" i="19"/>
  <c r="AW80" i="19"/>
  <c r="AX80" i="19"/>
  <c r="AY80" i="19"/>
  <c r="AZ80" i="19"/>
  <c r="BA80" i="19"/>
  <c r="BB80" i="19"/>
  <c r="BC80" i="19"/>
  <c r="BD80" i="19"/>
  <c r="BE80" i="19"/>
  <c r="BF80" i="19"/>
  <c r="BG80" i="19"/>
  <c r="BH80" i="19"/>
  <c r="BI80" i="19"/>
  <c r="BJ80" i="19"/>
  <c r="BK80" i="19"/>
  <c r="BL80" i="19"/>
  <c r="BM80" i="19"/>
  <c r="AN81" i="19"/>
  <c r="AO81" i="19"/>
  <c r="AP81" i="19"/>
  <c r="AQ81" i="19"/>
  <c r="AR81" i="19"/>
  <c r="AS81" i="19"/>
  <c r="AT81" i="19"/>
  <c r="AU81" i="19"/>
  <c r="AV81" i="19"/>
  <c r="AW81" i="19"/>
  <c r="AX81" i="19"/>
  <c r="AY81" i="19"/>
  <c r="AZ81" i="19"/>
  <c r="BA81" i="19"/>
  <c r="BB81" i="19"/>
  <c r="BC81" i="19"/>
  <c r="BD81" i="19"/>
  <c r="BE81" i="19"/>
  <c r="BF81" i="19"/>
  <c r="BG81" i="19"/>
  <c r="BH81" i="19"/>
  <c r="BI81" i="19"/>
  <c r="BJ81" i="19"/>
  <c r="BK81" i="19"/>
  <c r="BL81" i="19"/>
  <c r="BM81" i="19"/>
  <c r="AN82" i="19"/>
  <c r="AO82" i="19"/>
  <c r="AP82" i="19"/>
  <c r="AQ82" i="19"/>
  <c r="AR82" i="19"/>
  <c r="AS82" i="19"/>
  <c r="AT82" i="19"/>
  <c r="AU82" i="19"/>
  <c r="AV82" i="19"/>
  <c r="AW82" i="19"/>
  <c r="AX82" i="19"/>
  <c r="AY82" i="19"/>
  <c r="AZ82" i="19"/>
  <c r="BA82" i="19"/>
  <c r="BB82" i="19"/>
  <c r="BC82" i="19"/>
  <c r="BD82" i="19"/>
  <c r="BE82" i="19"/>
  <c r="BF82" i="19"/>
  <c r="BG82" i="19"/>
  <c r="BH82" i="19"/>
  <c r="BI82" i="19"/>
  <c r="BJ82" i="19"/>
  <c r="BK82" i="19"/>
  <c r="BL82" i="19"/>
  <c r="BM82" i="19"/>
  <c r="AN83" i="19"/>
  <c r="AO83" i="19"/>
  <c r="AP83" i="19"/>
  <c r="AQ83" i="19"/>
  <c r="AR83" i="19"/>
  <c r="AS83" i="19"/>
  <c r="AT83" i="19"/>
  <c r="AU83" i="19"/>
  <c r="AV83" i="19"/>
  <c r="AW83" i="19"/>
  <c r="AX83" i="19"/>
  <c r="AY83" i="19"/>
  <c r="AZ83" i="19"/>
  <c r="BA83" i="19"/>
  <c r="BB83" i="19"/>
  <c r="BC83" i="19"/>
  <c r="BD83" i="19"/>
  <c r="BE83" i="19"/>
  <c r="BF83" i="19"/>
  <c r="BG83" i="19"/>
  <c r="BH83" i="19"/>
  <c r="BI83" i="19"/>
  <c r="BJ83" i="19"/>
  <c r="BK83" i="19"/>
  <c r="BL83" i="19"/>
  <c r="BM83" i="19"/>
  <c r="AN84" i="19"/>
  <c r="AO84" i="19"/>
  <c r="AP84" i="19"/>
  <c r="AQ84" i="19"/>
  <c r="AR84" i="19"/>
  <c r="AS84" i="19"/>
  <c r="AT84" i="19"/>
  <c r="AU84" i="19"/>
  <c r="AV84" i="19"/>
  <c r="AW84" i="19"/>
  <c r="AX84" i="19"/>
  <c r="AY84" i="19"/>
  <c r="AZ84" i="19"/>
  <c r="BA84" i="19"/>
  <c r="BB84" i="19"/>
  <c r="BC84" i="19"/>
  <c r="BD84" i="19"/>
  <c r="BE84" i="19"/>
  <c r="BF84" i="19"/>
  <c r="BG84" i="19"/>
  <c r="BH84" i="19"/>
  <c r="BI84" i="19"/>
  <c r="BJ84" i="19"/>
  <c r="BK84" i="19"/>
  <c r="BL84" i="19"/>
  <c r="BM84" i="19"/>
  <c r="AN85" i="19"/>
  <c r="AO85" i="19"/>
  <c r="AP85" i="19"/>
  <c r="AQ85" i="19"/>
  <c r="AR85" i="19"/>
  <c r="AS85" i="19"/>
  <c r="AT85" i="19"/>
  <c r="AU85" i="19"/>
  <c r="AV85" i="19"/>
  <c r="AW85" i="19"/>
  <c r="AX85" i="19"/>
  <c r="AY85" i="19"/>
  <c r="AZ85" i="19"/>
  <c r="BA85" i="19"/>
  <c r="BB85" i="19"/>
  <c r="BC85" i="19"/>
  <c r="BD85" i="19"/>
  <c r="BE85" i="19"/>
  <c r="BF85" i="19"/>
  <c r="BG85" i="19"/>
  <c r="BH85" i="19"/>
  <c r="BI85" i="19"/>
  <c r="BJ85" i="19"/>
  <c r="BK85" i="19"/>
  <c r="BL85" i="19"/>
  <c r="BM85" i="19"/>
  <c r="AN86" i="19"/>
  <c r="AO86" i="19"/>
  <c r="AP86" i="19"/>
  <c r="AQ86" i="19"/>
  <c r="AR86" i="19"/>
  <c r="AS86" i="19"/>
  <c r="AT86" i="19"/>
  <c r="AU86" i="19"/>
  <c r="AV86" i="19"/>
  <c r="AW86" i="19"/>
  <c r="AX86" i="19"/>
  <c r="AY86" i="19"/>
  <c r="AZ86" i="19"/>
  <c r="BA86" i="19"/>
  <c r="BB86" i="19"/>
  <c r="BC86" i="19"/>
  <c r="BD86" i="19"/>
  <c r="BE86" i="19"/>
  <c r="BF86" i="19"/>
  <c r="BG86" i="19"/>
  <c r="BH86" i="19"/>
  <c r="BI86" i="19"/>
  <c r="BJ86" i="19"/>
  <c r="BK86" i="19"/>
  <c r="BL86" i="19"/>
  <c r="BM86" i="19"/>
  <c r="AN87" i="19"/>
  <c r="AO87" i="19"/>
  <c r="AP87" i="19"/>
  <c r="AQ87" i="19"/>
  <c r="AR87" i="19"/>
  <c r="AS87" i="19"/>
  <c r="AT87" i="19"/>
  <c r="AU87" i="19"/>
  <c r="AV87" i="19"/>
  <c r="AW87" i="19"/>
  <c r="AX87" i="19"/>
  <c r="AY87" i="19"/>
  <c r="AZ87" i="19"/>
  <c r="BA87" i="19"/>
  <c r="BB87" i="19"/>
  <c r="BC87" i="19"/>
  <c r="BD87" i="19"/>
  <c r="BE87" i="19"/>
  <c r="BF87" i="19"/>
  <c r="BG87" i="19"/>
  <c r="BH87" i="19"/>
  <c r="BI87" i="19"/>
  <c r="BJ87" i="19"/>
  <c r="BK87" i="19"/>
  <c r="BL87" i="19"/>
  <c r="BM87" i="19"/>
  <c r="AN88" i="19"/>
  <c r="AO88" i="19"/>
  <c r="AP88" i="19"/>
  <c r="AQ88" i="19"/>
  <c r="AR88" i="19"/>
  <c r="AS88" i="19"/>
  <c r="AT88" i="19"/>
  <c r="AU88" i="19"/>
  <c r="AV88" i="19"/>
  <c r="AW88" i="19"/>
  <c r="AX88" i="19"/>
  <c r="AY88" i="19"/>
  <c r="AZ88" i="19"/>
  <c r="BA88" i="19"/>
  <c r="BB88" i="19"/>
  <c r="BC88" i="19"/>
  <c r="BD88" i="19"/>
  <c r="BE88" i="19"/>
  <c r="BF88" i="19"/>
  <c r="BG88" i="19"/>
  <c r="BH88" i="19"/>
  <c r="BI88" i="19"/>
  <c r="BJ88" i="19"/>
  <c r="BK88" i="19"/>
  <c r="BL88" i="19"/>
  <c r="BM88" i="19"/>
  <c r="AN89" i="19"/>
  <c r="AO89" i="19"/>
  <c r="AP89" i="19"/>
  <c r="AQ89" i="19"/>
  <c r="AR89" i="19"/>
  <c r="AS89" i="19"/>
  <c r="AT89" i="19"/>
  <c r="AU89" i="19"/>
  <c r="AV89" i="19"/>
  <c r="AW89" i="19"/>
  <c r="AX89" i="19"/>
  <c r="AY89" i="19"/>
  <c r="AZ89" i="19"/>
  <c r="BA89" i="19"/>
  <c r="BB89" i="19"/>
  <c r="BC89" i="19"/>
  <c r="BD89" i="19"/>
  <c r="BE89" i="19"/>
  <c r="BF89" i="19"/>
  <c r="BG89" i="19"/>
  <c r="BH89" i="19"/>
  <c r="BI89" i="19"/>
  <c r="BJ89" i="19"/>
  <c r="BK89" i="19"/>
  <c r="BL89" i="19"/>
  <c r="BM89" i="19"/>
  <c r="AN90" i="19"/>
  <c r="AO90" i="19"/>
  <c r="AP90" i="19"/>
  <c r="AQ90" i="19"/>
  <c r="AR90" i="19"/>
  <c r="AS90" i="19"/>
  <c r="AT90" i="19"/>
  <c r="AU90" i="19"/>
  <c r="AV90" i="19"/>
  <c r="AW90" i="19"/>
  <c r="AX90" i="19"/>
  <c r="AY90" i="19"/>
  <c r="AZ90" i="19"/>
  <c r="BA90" i="19"/>
  <c r="BB90" i="19"/>
  <c r="BC90" i="19"/>
  <c r="BD90" i="19"/>
  <c r="BE90" i="19"/>
  <c r="BF90" i="19"/>
  <c r="BG90" i="19"/>
  <c r="BH90" i="19"/>
  <c r="BI90" i="19"/>
  <c r="BJ90" i="19"/>
  <c r="BK90" i="19"/>
  <c r="BL90" i="19"/>
  <c r="BM90" i="19"/>
  <c r="AN91" i="19"/>
  <c r="AO91" i="19"/>
  <c r="AP91" i="19"/>
  <c r="AQ91" i="19"/>
  <c r="AR91" i="19"/>
  <c r="AS91" i="19"/>
  <c r="AT91" i="19"/>
  <c r="AU91" i="19"/>
  <c r="AV91" i="19"/>
  <c r="AW91" i="19"/>
  <c r="AX91" i="19"/>
  <c r="AY91" i="19"/>
  <c r="AZ91" i="19"/>
  <c r="BA91" i="19"/>
  <c r="BB91" i="19"/>
  <c r="BC91" i="19"/>
  <c r="BD91" i="19"/>
  <c r="BE91" i="19"/>
  <c r="BF91" i="19"/>
  <c r="BG91" i="19"/>
  <c r="BH91" i="19"/>
  <c r="BI91" i="19"/>
  <c r="BJ91" i="19"/>
  <c r="BK91" i="19"/>
  <c r="BL91" i="19"/>
  <c r="BM91" i="19"/>
  <c r="AN92" i="19"/>
  <c r="AO92" i="19"/>
  <c r="AP92" i="19"/>
  <c r="AQ92" i="19"/>
  <c r="AR92" i="19"/>
  <c r="AS92" i="19"/>
  <c r="AT92" i="19"/>
  <c r="AU92" i="19"/>
  <c r="AV92" i="19"/>
  <c r="AW92" i="19"/>
  <c r="AX92" i="19"/>
  <c r="AY92" i="19"/>
  <c r="AZ92" i="19"/>
  <c r="BA92" i="19"/>
  <c r="BB92" i="19"/>
  <c r="BC92" i="19"/>
  <c r="BD92" i="19"/>
  <c r="BE92" i="19"/>
  <c r="BF92" i="19"/>
  <c r="BG92" i="19"/>
  <c r="BH92" i="19"/>
  <c r="BI92" i="19"/>
  <c r="BJ92" i="19"/>
  <c r="BK92" i="19"/>
  <c r="BL92" i="19"/>
  <c r="BM92" i="19"/>
  <c r="AN93" i="19"/>
  <c r="AO93" i="19"/>
  <c r="AP93" i="19"/>
  <c r="AQ93" i="19"/>
  <c r="AR93" i="19"/>
  <c r="AS93" i="19"/>
  <c r="AT93" i="19"/>
  <c r="AU93" i="19"/>
  <c r="AV93" i="19"/>
  <c r="AW93" i="19"/>
  <c r="AX93" i="19"/>
  <c r="AY93" i="19"/>
  <c r="AZ93" i="19"/>
  <c r="BA93" i="19"/>
  <c r="BB93" i="19"/>
  <c r="BC93" i="19"/>
  <c r="BD93" i="19"/>
  <c r="BE93" i="19"/>
  <c r="BF93" i="19"/>
  <c r="BG93" i="19"/>
  <c r="BH93" i="19"/>
  <c r="BI93" i="19"/>
  <c r="BJ93" i="19"/>
  <c r="BK93" i="19"/>
  <c r="BL93" i="19"/>
  <c r="BM93" i="19"/>
  <c r="AN94" i="19"/>
  <c r="AO94" i="19"/>
  <c r="AP94" i="19"/>
  <c r="AQ94" i="19"/>
  <c r="AR94" i="19"/>
  <c r="AS94" i="19"/>
  <c r="AT94" i="19"/>
  <c r="AU94" i="19"/>
  <c r="AV94" i="19"/>
  <c r="AW94" i="19"/>
  <c r="AX94" i="19"/>
  <c r="AY94" i="19"/>
  <c r="AZ94" i="19"/>
  <c r="BA94" i="19"/>
  <c r="BB94" i="19"/>
  <c r="BC94" i="19"/>
  <c r="BD94" i="19"/>
  <c r="BE94" i="19"/>
  <c r="BF94" i="19"/>
  <c r="BG94" i="19"/>
  <c r="BH94" i="19"/>
  <c r="BI94" i="19"/>
  <c r="BJ94" i="19"/>
  <c r="BK94" i="19"/>
  <c r="BL94" i="19"/>
  <c r="BM94" i="19"/>
  <c r="AN95" i="19"/>
  <c r="AO95" i="19"/>
  <c r="AP95" i="19"/>
  <c r="AQ95" i="19"/>
  <c r="AR95" i="19"/>
  <c r="AS95" i="19"/>
  <c r="AT95" i="19"/>
  <c r="AU95" i="19"/>
  <c r="AV95" i="19"/>
  <c r="AW95" i="19"/>
  <c r="AX95" i="19"/>
  <c r="AY95" i="19"/>
  <c r="AZ95" i="19"/>
  <c r="BA95" i="19"/>
  <c r="BB95" i="19"/>
  <c r="BC95" i="19"/>
  <c r="BD95" i="19"/>
  <c r="BE95" i="19"/>
  <c r="BF95" i="19"/>
  <c r="BG95" i="19"/>
  <c r="BH95" i="19"/>
  <c r="BI95" i="19"/>
  <c r="BJ95" i="19"/>
  <c r="BK95" i="19"/>
  <c r="BL95" i="19"/>
  <c r="BM95" i="19"/>
  <c r="AN96" i="19"/>
  <c r="AO96" i="19"/>
  <c r="AP96" i="19"/>
  <c r="AQ96" i="19"/>
  <c r="AR96" i="19"/>
  <c r="AS96" i="19"/>
  <c r="AT96" i="19"/>
  <c r="AU96" i="19"/>
  <c r="AV96" i="19"/>
  <c r="AW96" i="19"/>
  <c r="AX96" i="19"/>
  <c r="AY96" i="19"/>
  <c r="AZ96" i="19"/>
  <c r="BA96" i="19"/>
  <c r="BB96" i="19"/>
  <c r="BC96" i="19"/>
  <c r="BD96" i="19"/>
  <c r="BE96" i="19"/>
  <c r="BF96" i="19"/>
  <c r="BG96" i="19"/>
  <c r="BH96" i="19"/>
  <c r="BI96" i="19"/>
  <c r="BJ96" i="19"/>
  <c r="BK96" i="19"/>
  <c r="BL96" i="19"/>
  <c r="BM96" i="19"/>
  <c r="AN97" i="19"/>
  <c r="AO97" i="19"/>
  <c r="AP97" i="19"/>
  <c r="AQ97" i="19"/>
  <c r="AR97" i="19"/>
  <c r="AS97" i="19"/>
  <c r="AT97" i="19"/>
  <c r="AU97" i="19"/>
  <c r="AV97" i="19"/>
  <c r="AW97" i="19"/>
  <c r="AX97" i="19"/>
  <c r="AY97" i="19"/>
  <c r="AZ97" i="19"/>
  <c r="BA97" i="19"/>
  <c r="BB97" i="19"/>
  <c r="BC97" i="19"/>
  <c r="BD97" i="19"/>
  <c r="BE97" i="19"/>
  <c r="BF97" i="19"/>
  <c r="BG97" i="19"/>
  <c r="BH97" i="19"/>
  <c r="BI97" i="19"/>
  <c r="BJ97" i="19"/>
  <c r="BK97" i="19"/>
  <c r="BL97" i="19"/>
  <c r="BM97" i="19"/>
  <c r="AN98" i="19"/>
  <c r="AO98" i="19"/>
  <c r="AP98" i="19"/>
  <c r="AQ98" i="19"/>
  <c r="AR98" i="19"/>
  <c r="AS98" i="19"/>
  <c r="AT98" i="19"/>
  <c r="AU98" i="19"/>
  <c r="AV98" i="19"/>
  <c r="AW98" i="19"/>
  <c r="AX98" i="19"/>
  <c r="AY98" i="19"/>
  <c r="AZ98" i="19"/>
  <c r="BA98" i="19"/>
  <c r="BB98" i="19"/>
  <c r="BC98" i="19"/>
  <c r="BD98" i="19"/>
  <c r="BE98" i="19"/>
  <c r="BF98" i="19"/>
  <c r="BG98" i="19"/>
  <c r="BH98" i="19"/>
  <c r="BI98" i="19"/>
  <c r="BJ98" i="19"/>
  <c r="BK98" i="19"/>
  <c r="BL98" i="19"/>
  <c r="BM98" i="19"/>
  <c r="AN99" i="19"/>
  <c r="AO99" i="19"/>
  <c r="AP99" i="19"/>
  <c r="AQ99" i="19"/>
  <c r="AR99" i="19"/>
  <c r="AS99" i="19"/>
  <c r="AT99" i="19"/>
  <c r="AU99" i="19"/>
  <c r="AV99" i="19"/>
  <c r="AW99" i="19"/>
  <c r="AX99" i="19"/>
  <c r="AY99" i="19"/>
  <c r="AZ99" i="19"/>
  <c r="BA99" i="19"/>
  <c r="BB99" i="19"/>
  <c r="BC99" i="19"/>
  <c r="BD99" i="19"/>
  <c r="BE99" i="19"/>
  <c r="BF99" i="19"/>
  <c r="BG99" i="19"/>
  <c r="BH99" i="19"/>
  <c r="BI99" i="19"/>
  <c r="BJ99" i="19"/>
  <c r="BK99" i="19"/>
  <c r="BL99" i="19"/>
  <c r="BM99" i="19"/>
  <c r="AN100" i="19"/>
  <c r="AO100" i="19"/>
  <c r="AP100" i="19"/>
  <c r="AQ100" i="19"/>
  <c r="AR100" i="19"/>
  <c r="AS100" i="19"/>
  <c r="AT100" i="19"/>
  <c r="AU100" i="19"/>
  <c r="AV100" i="19"/>
  <c r="AW100" i="19"/>
  <c r="AX100" i="19"/>
  <c r="AY100" i="19"/>
  <c r="AZ100" i="19"/>
  <c r="BA100" i="19"/>
  <c r="BB100" i="19"/>
  <c r="BC100" i="19"/>
  <c r="BD100" i="19"/>
  <c r="BE100" i="19"/>
  <c r="BF100" i="19"/>
  <c r="BG100" i="19"/>
  <c r="BH100" i="19"/>
  <c r="BI100" i="19"/>
  <c r="BJ100" i="19"/>
  <c r="BK100" i="19"/>
  <c r="BL100" i="19"/>
  <c r="BM100" i="19"/>
  <c r="AN101" i="19"/>
  <c r="AO101" i="19"/>
  <c r="AP101" i="19"/>
  <c r="AQ101" i="19"/>
  <c r="AR101" i="19"/>
  <c r="AS101" i="19"/>
  <c r="AT101" i="19"/>
  <c r="AU101" i="19"/>
  <c r="AV101" i="19"/>
  <c r="AW101" i="19"/>
  <c r="AX101" i="19"/>
  <c r="AY101" i="19"/>
  <c r="AZ101" i="19"/>
  <c r="BA101" i="19"/>
  <c r="BB101" i="19"/>
  <c r="BC101" i="19"/>
  <c r="BD101" i="19"/>
  <c r="BE101" i="19"/>
  <c r="BF101" i="19"/>
  <c r="BG101" i="19"/>
  <c r="BH101" i="19"/>
  <c r="BI101" i="19"/>
  <c r="BJ101" i="19"/>
  <c r="BK101" i="19"/>
  <c r="BL101" i="19"/>
  <c r="BM101" i="19"/>
  <c r="AN102" i="19"/>
  <c r="AO102" i="19"/>
  <c r="AP102" i="19"/>
  <c r="AQ102" i="19"/>
  <c r="AR102" i="19"/>
  <c r="AS102" i="19"/>
  <c r="AT102" i="19"/>
  <c r="AU102" i="19"/>
  <c r="AV102" i="19"/>
  <c r="AW102" i="19"/>
  <c r="AX102" i="19"/>
  <c r="AY102" i="19"/>
  <c r="AZ102" i="19"/>
  <c r="BA102" i="19"/>
  <c r="BB102" i="19"/>
  <c r="BC102" i="19"/>
  <c r="BD102" i="19"/>
  <c r="BE102" i="19"/>
  <c r="BF102" i="19"/>
  <c r="BG102" i="19"/>
  <c r="BH102" i="19"/>
  <c r="BI102" i="19"/>
  <c r="BJ102" i="19"/>
  <c r="BK102" i="19"/>
  <c r="BL102" i="19"/>
  <c r="BM102" i="19"/>
  <c r="AN103" i="19"/>
  <c r="AO103" i="19"/>
  <c r="AP103" i="19"/>
  <c r="AQ103" i="19"/>
  <c r="AR103" i="19"/>
  <c r="AS103" i="19"/>
  <c r="AT103" i="19"/>
  <c r="AU103" i="19"/>
  <c r="AV103" i="19"/>
  <c r="AW103" i="19"/>
  <c r="AX103" i="19"/>
  <c r="AY103" i="19"/>
  <c r="AZ103" i="19"/>
  <c r="BA103" i="19"/>
  <c r="BB103" i="19"/>
  <c r="BC103" i="19"/>
  <c r="BD103" i="19"/>
  <c r="BE103" i="19"/>
  <c r="BF103" i="19"/>
  <c r="BG103" i="19"/>
  <c r="BH103" i="19"/>
  <c r="BI103" i="19"/>
  <c r="BJ103" i="19"/>
  <c r="BK103" i="19"/>
  <c r="BL103" i="19"/>
  <c r="BM103" i="19"/>
  <c r="AN104" i="19"/>
  <c r="AO104" i="19"/>
  <c r="AP104" i="19"/>
  <c r="AQ104" i="19"/>
  <c r="AR104" i="19"/>
  <c r="AS104" i="19"/>
  <c r="AT104" i="19"/>
  <c r="AU104" i="19"/>
  <c r="AV104" i="19"/>
  <c r="AW104" i="19"/>
  <c r="AX104" i="19"/>
  <c r="AY104" i="19"/>
  <c r="AZ104" i="19"/>
  <c r="BA104" i="19"/>
  <c r="BB104" i="19"/>
  <c r="BC104" i="19"/>
  <c r="BD104" i="19"/>
  <c r="BE104" i="19"/>
  <c r="BF104" i="19"/>
  <c r="BG104" i="19"/>
  <c r="BH104" i="19"/>
  <c r="BI104" i="19"/>
  <c r="BJ104" i="19"/>
  <c r="BK104" i="19"/>
  <c r="BL104" i="19"/>
  <c r="BM104" i="19"/>
  <c r="AN105" i="19"/>
  <c r="AO105" i="19"/>
  <c r="AP105" i="19"/>
  <c r="AQ105" i="19"/>
  <c r="AR105" i="19"/>
  <c r="AS105" i="19"/>
  <c r="AT105" i="19"/>
  <c r="AU105" i="19"/>
  <c r="AV105" i="19"/>
  <c r="AW105" i="19"/>
  <c r="AX105" i="19"/>
  <c r="AY105" i="19"/>
  <c r="AZ105" i="19"/>
  <c r="BA105" i="19"/>
  <c r="BB105" i="19"/>
  <c r="BC105" i="19"/>
  <c r="BD105" i="19"/>
  <c r="BE105" i="19"/>
  <c r="BF105" i="19"/>
  <c r="BG105" i="19"/>
  <c r="BH105" i="19"/>
  <c r="BI105" i="19"/>
  <c r="BJ105" i="19"/>
  <c r="BK105" i="19"/>
  <c r="BL105" i="19"/>
  <c r="BM105" i="19"/>
  <c r="AN106" i="19"/>
  <c r="AO106" i="19"/>
  <c r="AP106" i="19"/>
  <c r="AQ106" i="19"/>
  <c r="AR106" i="19"/>
  <c r="AS106" i="19"/>
  <c r="AT106" i="19"/>
  <c r="AU106" i="19"/>
  <c r="AV106" i="19"/>
  <c r="AW106" i="19"/>
  <c r="AX106" i="19"/>
  <c r="AY106" i="19"/>
  <c r="AZ106" i="19"/>
  <c r="BA106" i="19"/>
  <c r="BB106" i="19"/>
  <c r="BC106" i="19"/>
  <c r="BD106" i="19"/>
  <c r="BE106" i="19"/>
  <c r="BF106" i="19"/>
  <c r="BG106" i="19"/>
  <c r="BH106" i="19"/>
  <c r="BI106" i="19"/>
  <c r="BJ106" i="19"/>
  <c r="BK106" i="19"/>
  <c r="BL106" i="19"/>
  <c r="BM106" i="19"/>
  <c r="AN107" i="19"/>
  <c r="AO107" i="19"/>
  <c r="AP107" i="19"/>
  <c r="AQ107" i="19"/>
  <c r="AR107" i="19"/>
  <c r="AS107" i="19"/>
  <c r="AT107" i="19"/>
  <c r="AU107" i="19"/>
  <c r="AV107" i="19"/>
  <c r="AW107" i="19"/>
  <c r="AX107" i="19"/>
  <c r="AY107" i="19"/>
  <c r="AZ107" i="19"/>
  <c r="BA107" i="19"/>
  <c r="BB107" i="19"/>
  <c r="BC107" i="19"/>
  <c r="BD107" i="19"/>
  <c r="BE107" i="19"/>
  <c r="BF107" i="19"/>
  <c r="BG107" i="19"/>
  <c r="BH107" i="19"/>
  <c r="BI107" i="19"/>
  <c r="BJ107" i="19"/>
  <c r="BK107" i="19"/>
  <c r="BL107" i="19"/>
  <c r="BM107" i="19"/>
  <c r="AN108" i="19"/>
  <c r="AO108" i="19"/>
  <c r="AP108" i="19"/>
  <c r="AQ108" i="19"/>
  <c r="AR108" i="19"/>
  <c r="AS108" i="19"/>
  <c r="AT108" i="19"/>
  <c r="AU108" i="19"/>
  <c r="AV108" i="19"/>
  <c r="AW108" i="19"/>
  <c r="AX108" i="19"/>
  <c r="AY108" i="19"/>
  <c r="AZ108" i="19"/>
  <c r="BA108" i="19"/>
  <c r="BB108" i="19"/>
  <c r="BC108" i="19"/>
  <c r="BD108" i="19"/>
  <c r="BE108" i="19"/>
  <c r="BF108" i="19"/>
  <c r="BG108" i="19"/>
  <c r="BH108" i="19"/>
  <c r="BI108" i="19"/>
  <c r="BJ108" i="19"/>
  <c r="BK108" i="19"/>
  <c r="BL108" i="19"/>
  <c r="BM108" i="19"/>
  <c r="AN109" i="19"/>
  <c r="AO109" i="19"/>
  <c r="AP109" i="19"/>
  <c r="AQ109" i="19"/>
  <c r="AR109" i="19"/>
  <c r="AS109" i="19"/>
  <c r="AT109" i="19"/>
  <c r="AU109" i="19"/>
  <c r="AV109" i="19"/>
  <c r="AW109" i="19"/>
  <c r="AX109" i="19"/>
  <c r="AY109" i="19"/>
  <c r="AZ109" i="19"/>
  <c r="BA109" i="19"/>
  <c r="BB109" i="19"/>
  <c r="BC109" i="19"/>
  <c r="BD109" i="19"/>
  <c r="BE109" i="19"/>
  <c r="BF109" i="19"/>
  <c r="BG109" i="19"/>
  <c r="BH109" i="19"/>
  <c r="BI109" i="19"/>
  <c r="BJ109" i="19"/>
  <c r="BK109" i="19"/>
  <c r="BL109" i="19"/>
  <c r="BM109" i="19"/>
  <c r="AN110" i="19"/>
  <c r="AO110" i="19"/>
  <c r="AP110" i="19"/>
  <c r="AQ110" i="19"/>
  <c r="AR110" i="19"/>
  <c r="AS110" i="19"/>
  <c r="AT110" i="19"/>
  <c r="AU110" i="19"/>
  <c r="AV110" i="19"/>
  <c r="AW110" i="19"/>
  <c r="AX110" i="19"/>
  <c r="AY110" i="19"/>
  <c r="AZ110" i="19"/>
  <c r="BA110" i="19"/>
  <c r="BB110" i="19"/>
  <c r="BC110" i="19"/>
  <c r="BD110" i="19"/>
  <c r="BE110" i="19"/>
  <c r="BF110" i="19"/>
  <c r="BG110" i="19"/>
  <c r="BH110" i="19"/>
  <c r="BI110" i="19"/>
  <c r="BJ110" i="19"/>
  <c r="BK110" i="19"/>
  <c r="BL110" i="19"/>
  <c r="BM110" i="19"/>
  <c r="AN111" i="19"/>
  <c r="AO111" i="19"/>
  <c r="AP111" i="19"/>
  <c r="AQ111" i="19"/>
  <c r="AR111" i="19"/>
  <c r="AS111" i="19"/>
  <c r="AT111" i="19"/>
  <c r="AU111" i="19"/>
  <c r="AV111" i="19"/>
  <c r="AW111" i="19"/>
  <c r="AX111" i="19"/>
  <c r="AY111" i="19"/>
  <c r="AZ111" i="19"/>
  <c r="BA111" i="19"/>
  <c r="BB111" i="19"/>
  <c r="BC111" i="19"/>
  <c r="BD111" i="19"/>
  <c r="BE111" i="19"/>
  <c r="BF111" i="19"/>
  <c r="BG111" i="19"/>
  <c r="BH111" i="19"/>
  <c r="BI111" i="19"/>
  <c r="BJ111" i="19"/>
  <c r="BK111" i="19"/>
  <c r="BL111" i="19"/>
  <c r="BM111" i="19"/>
  <c r="AN112" i="19"/>
  <c r="AO112" i="19"/>
  <c r="AP112" i="19"/>
  <c r="AQ112" i="19"/>
  <c r="AR112" i="19"/>
  <c r="AS112" i="19"/>
  <c r="AT112" i="19"/>
  <c r="AU112" i="19"/>
  <c r="AV112" i="19"/>
  <c r="AW112" i="19"/>
  <c r="AX112" i="19"/>
  <c r="AY112" i="19"/>
  <c r="AZ112" i="19"/>
  <c r="BA112" i="19"/>
  <c r="BB112" i="19"/>
  <c r="BC112" i="19"/>
  <c r="BD112" i="19"/>
  <c r="BE112" i="19"/>
  <c r="BF112" i="19"/>
  <c r="BG112" i="19"/>
  <c r="BH112" i="19"/>
  <c r="BI112" i="19"/>
  <c r="BJ112" i="19"/>
  <c r="BK112" i="19"/>
  <c r="BL112" i="19"/>
  <c r="BM112" i="19"/>
  <c r="AN113" i="19"/>
  <c r="AO113" i="19"/>
  <c r="AP113" i="19"/>
  <c r="AQ113" i="19"/>
  <c r="AR113" i="19"/>
  <c r="AS113" i="19"/>
  <c r="AT113" i="19"/>
  <c r="AU113" i="19"/>
  <c r="AV113" i="19"/>
  <c r="AW113" i="19"/>
  <c r="AX113" i="19"/>
  <c r="AY113" i="19"/>
  <c r="AZ113" i="19"/>
  <c r="BA113" i="19"/>
  <c r="BB113" i="19"/>
  <c r="BC113" i="19"/>
  <c r="BD113" i="19"/>
  <c r="BE113" i="19"/>
  <c r="BF113" i="19"/>
  <c r="BG113" i="19"/>
  <c r="BH113" i="19"/>
  <c r="BI113" i="19"/>
  <c r="BJ113" i="19"/>
  <c r="BK113" i="19"/>
  <c r="BL113" i="19"/>
  <c r="BM113" i="19"/>
  <c r="AN114" i="19"/>
  <c r="AO114" i="19"/>
  <c r="AP114" i="19"/>
  <c r="AQ114" i="19"/>
  <c r="AR114" i="19"/>
  <c r="AS114" i="19"/>
  <c r="AT114" i="19"/>
  <c r="AU114" i="19"/>
  <c r="AV114" i="19"/>
  <c r="AW114" i="19"/>
  <c r="AX114" i="19"/>
  <c r="AY114" i="19"/>
  <c r="AZ114" i="19"/>
  <c r="BA114" i="19"/>
  <c r="BB114" i="19"/>
  <c r="BC114" i="19"/>
  <c r="BD114" i="19"/>
  <c r="BE114" i="19"/>
  <c r="BF114" i="19"/>
  <c r="BG114" i="19"/>
  <c r="BH114" i="19"/>
  <c r="BI114" i="19"/>
  <c r="BJ114" i="19"/>
  <c r="BK114" i="19"/>
  <c r="BL114" i="19"/>
  <c r="BM114" i="19"/>
  <c r="AN115" i="19"/>
  <c r="AO115" i="19"/>
  <c r="AP115" i="19"/>
  <c r="AQ115" i="19"/>
  <c r="AR115" i="19"/>
  <c r="AS115" i="19"/>
  <c r="AT115" i="19"/>
  <c r="AU115" i="19"/>
  <c r="AV115" i="19"/>
  <c r="AW115" i="19"/>
  <c r="AX115" i="19"/>
  <c r="AY115" i="19"/>
  <c r="AZ115" i="19"/>
  <c r="BA115" i="19"/>
  <c r="BB115" i="19"/>
  <c r="BC115" i="19"/>
  <c r="BD115" i="19"/>
  <c r="BE115" i="19"/>
  <c r="BF115" i="19"/>
  <c r="BG115" i="19"/>
  <c r="BH115" i="19"/>
  <c r="BI115" i="19"/>
  <c r="BJ115" i="19"/>
  <c r="BK115" i="19"/>
  <c r="BL115" i="19"/>
  <c r="BM115" i="19"/>
  <c r="AN116" i="19"/>
  <c r="AO116" i="19"/>
  <c r="AP116" i="19"/>
  <c r="AQ116" i="19"/>
  <c r="AR116" i="19"/>
  <c r="AS116" i="19"/>
  <c r="AT116" i="19"/>
  <c r="AU116" i="19"/>
  <c r="AV116" i="19"/>
  <c r="AW116" i="19"/>
  <c r="AX116" i="19"/>
  <c r="AY116" i="19"/>
  <c r="AZ116" i="19"/>
  <c r="BA116" i="19"/>
  <c r="BB116" i="19"/>
  <c r="BC116" i="19"/>
  <c r="BD116" i="19"/>
  <c r="BE116" i="19"/>
  <c r="BF116" i="19"/>
  <c r="BG116" i="19"/>
  <c r="BH116" i="19"/>
  <c r="BI116" i="19"/>
  <c r="BJ116" i="19"/>
  <c r="BK116" i="19"/>
  <c r="BL116" i="19"/>
  <c r="BM116" i="19"/>
  <c r="AN117" i="19"/>
  <c r="AO117" i="19"/>
  <c r="AP117" i="19"/>
  <c r="AQ117" i="19"/>
  <c r="AR117" i="19"/>
  <c r="AS117" i="19"/>
  <c r="AT117" i="19"/>
  <c r="AU117" i="19"/>
  <c r="AV117" i="19"/>
  <c r="AW117" i="19"/>
  <c r="AX117" i="19"/>
  <c r="AY117" i="19"/>
  <c r="AZ117" i="19"/>
  <c r="BA117" i="19"/>
  <c r="BB117" i="19"/>
  <c r="BC117" i="19"/>
  <c r="BD117" i="19"/>
  <c r="BE117" i="19"/>
  <c r="BF117" i="19"/>
  <c r="BG117" i="19"/>
  <c r="BH117" i="19"/>
  <c r="BI117" i="19"/>
  <c r="BJ117" i="19"/>
  <c r="BK117" i="19"/>
  <c r="BL117" i="19"/>
  <c r="BM117" i="19"/>
  <c r="AN118" i="19"/>
  <c r="AO118" i="19"/>
  <c r="AP118" i="19"/>
  <c r="AQ118" i="19"/>
  <c r="AR118" i="19"/>
  <c r="AS118" i="19"/>
  <c r="AT118" i="19"/>
  <c r="AU118" i="19"/>
  <c r="AV118" i="19"/>
  <c r="AW118" i="19"/>
  <c r="AX118" i="19"/>
  <c r="AY118" i="19"/>
  <c r="AZ118" i="19"/>
  <c r="BA118" i="19"/>
  <c r="BB118" i="19"/>
  <c r="BC118" i="19"/>
  <c r="BD118" i="19"/>
  <c r="BE118" i="19"/>
  <c r="BF118" i="19"/>
  <c r="BG118" i="19"/>
  <c r="BH118" i="19"/>
  <c r="BI118" i="19"/>
  <c r="BJ118" i="19"/>
  <c r="BK118" i="19"/>
  <c r="BL118" i="19"/>
  <c r="BM118" i="19"/>
  <c r="AN119" i="19"/>
  <c r="AO119" i="19"/>
  <c r="AP119" i="19"/>
  <c r="AQ119" i="19"/>
  <c r="AR119" i="19"/>
  <c r="AS119" i="19"/>
  <c r="AT119" i="19"/>
  <c r="AU119" i="19"/>
  <c r="AV119" i="19"/>
  <c r="AW119" i="19"/>
  <c r="AX119" i="19"/>
  <c r="AY119" i="19"/>
  <c r="AZ119" i="19"/>
  <c r="BA119" i="19"/>
  <c r="BB119" i="19"/>
  <c r="BC119" i="19"/>
  <c r="BD119" i="19"/>
  <c r="BE119" i="19"/>
  <c r="BF119" i="19"/>
  <c r="BG119" i="19"/>
  <c r="BH119" i="19"/>
  <c r="BI119" i="19"/>
  <c r="BJ119" i="19"/>
  <c r="BK119" i="19"/>
  <c r="BL119" i="19"/>
  <c r="BM119" i="19"/>
  <c r="AN120" i="19"/>
  <c r="AO120" i="19"/>
  <c r="AP120" i="19"/>
  <c r="AQ120" i="19"/>
  <c r="AR120" i="19"/>
  <c r="AS120" i="19"/>
  <c r="AT120" i="19"/>
  <c r="AU120" i="19"/>
  <c r="AV120" i="19"/>
  <c r="AW120" i="19"/>
  <c r="AX120" i="19"/>
  <c r="AY120" i="19"/>
  <c r="AZ120" i="19"/>
  <c r="BA120" i="19"/>
  <c r="BB120" i="19"/>
  <c r="BC120" i="19"/>
  <c r="BD120" i="19"/>
  <c r="BE120" i="19"/>
  <c r="BF120" i="19"/>
  <c r="BG120" i="19"/>
  <c r="BH120" i="19"/>
  <c r="BI120" i="19"/>
  <c r="BJ120" i="19"/>
  <c r="BK120" i="19"/>
  <c r="BL120" i="19"/>
  <c r="BM120" i="19"/>
  <c r="AN121" i="19"/>
  <c r="AO121" i="19"/>
  <c r="AP121" i="19"/>
  <c r="AQ121" i="19"/>
  <c r="AR121" i="19"/>
  <c r="AS121" i="19"/>
  <c r="AT121" i="19"/>
  <c r="AU121" i="19"/>
  <c r="AV121" i="19"/>
  <c r="AW121" i="19"/>
  <c r="AX121" i="19"/>
  <c r="AY121" i="19"/>
  <c r="AZ121" i="19"/>
  <c r="BA121" i="19"/>
  <c r="BB121" i="19"/>
  <c r="BC121" i="19"/>
  <c r="BD121" i="19"/>
  <c r="BE121" i="19"/>
  <c r="BF121" i="19"/>
  <c r="BG121" i="19"/>
  <c r="BH121" i="19"/>
  <c r="BI121" i="19"/>
  <c r="BJ121" i="19"/>
  <c r="BK121" i="19"/>
  <c r="BL121" i="19"/>
  <c r="BM121" i="19"/>
  <c r="AN122" i="19"/>
  <c r="AO122" i="19"/>
  <c r="AP122" i="19"/>
  <c r="AQ122" i="19"/>
  <c r="AR122" i="19"/>
  <c r="AS122" i="19"/>
  <c r="AT122" i="19"/>
  <c r="AU122" i="19"/>
  <c r="AV122" i="19"/>
  <c r="AW122" i="19"/>
  <c r="AX122" i="19"/>
  <c r="AY122" i="19"/>
  <c r="AZ122" i="19"/>
  <c r="BA122" i="19"/>
  <c r="BB122" i="19"/>
  <c r="BC122" i="19"/>
  <c r="BD122" i="19"/>
  <c r="BE122" i="19"/>
  <c r="BF122" i="19"/>
  <c r="BG122" i="19"/>
  <c r="BH122" i="19"/>
  <c r="BI122" i="19"/>
  <c r="BJ122" i="19"/>
  <c r="BK122" i="19"/>
  <c r="BL122" i="19"/>
  <c r="BM122" i="19"/>
  <c r="AN123" i="19"/>
  <c r="AO123" i="19"/>
  <c r="AP123" i="19"/>
  <c r="AQ123" i="19"/>
  <c r="AR123" i="19"/>
  <c r="AS123" i="19"/>
  <c r="AT123" i="19"/>
  <c r="AU123" i="19"/>
  <c r="AV123" i="19"/>
  <c r="AW123" i="19"/>
  <c r="AX123" i="19"/>
  <c r="AY123" i="19"/>
  <c r="AZ123" i="19"/>
  <c r="BA123" i="19"/>
  <c r="BB123" i="19"/>
  <c r="BC123" i="19"/>
  <c r="BD123" i="19"/>
  <c r="BE123" i="19"/>
  <c r="BF123" i="19"/>
  <c r="BG123" i="19"/>
  <c r="BH123" i="19"/>
  <c r="BI123" i="19"/>
  <c r="BJ123" i="19"/>
  <c r="BK123" i="19"/>
  <c r="BL123" i="19"/>
  <c r="BM123" i="19"/>
  <c r="AN124" i="19"/>
  <c r="AO124" i="19"/>
  <c r="AP124" i="19"/>
  <c r="AQ124" i="19"/>
  <c r="AR124" i="19"/>
  <c r="AS124" i="19"/>
  <c r="AT124" i="19"/>
  <c r="AU124" i="19"/>
  <c r="AV124" i="19"/>
  <c r="AW124" i="19"/>
  <c r="AX124" i="19"/>
  <c r="AY124" i="19"/>
  <c r="AZ124" i="19"/>
  <c r="BA124" i="19"/>
  <c r="BB124" i="19"/>
  <c r="BC124" i="19"/>
  <c r="BD124" i="19"/>
  <c r="BE124" i="19"/>
  <c r="BF124" i="19"/>
  <c r="BG124" i="19"/>
  <c r="BH124" i="19"/>
  <c r="BI124" i="19"/>
  <c r="BJ124" i="19"/>
  <c r="BK124" i="19"/>
  <c r="BL124" i="19"/>
  <c r="BM124" i="19"/>
  <c r="AN125" i="19"/>
  <c r="AO125" i="19"/>
  <c r="AP125" i="19"/>
  <c r="AQ125" i="19"/>
  <c r="AR125" i="19"/>
  <c r="AS125" i="19"/>
  <c r="AT125" i="19"/>
  <c r="AU125" i="19"/>
  <c r="AV125" i="19"/>
  <c r="AW125" i="19"/>
  <c r="AX125" i="19"/>
  <c r="AY125" i="19"/>
  <c r="AZ125" i="19"/>
  <c r="BA125" i="19"/>
  <c r="BB125" i="19"/>
  <c r="BC125" i="19"/>
  <c r="BD125" i="19"/>
  <c r="BE125" i="19"/>
  <c r="BF125" i="19"/>
  <c r="BG125" i="19"/>
  <c r="BH125" i="19"/>
  <c r="BI125" i="19"/>
  <c r="BJ125" i="19"/>
  <c r="BK125" i="19"/>
  <c r="BL125" i="19"/>
  <c r="BM125" i="19"/>
  <c r="AN126" i="19"/>
  <c r="AO126" i="19"/>
  <c r="AP126" i="19"/>
  <c r="AQ126" i="19"/>
  <c r="AR126" i="19"/>
  <c r="AS126" i="19"/>
  <c r="AT126" i="19"/>
  <c r="AU126" i="19"/>
  <c r="AV126" i="19"/>
  <c r="AW126" i="19"/>
  <c r="AX126" i="19"/>
  <c r="AY126" i="19"/>
  <c r="AZ126" i="19"/>
  <c r="BA126" i="19"/>
  <c r="BB126" i="19"/>
  <c r="BC126" i="19"/>
  <c r="BD126" i="19"/>
  <c r="BE126" i="19"/>
  <c r="BF126" i="19"/>
  <c r="BG126" i="19"/>
  <c r="BH126" i="19"/>
  <c r="BI126" i="19"/>
  <c r="BJ126" i="19"/>
  <c r="BK126" i="19"/>
  <c r="BL126" i="19"/>
  <c r="BM126" i="19"/>
  <c r="AN127" i="19"/>
  <c r="AO127" i="19"/>
  <c r="AP127" i="19"/>
  <c r="AQ127" i="19"/>
  <c r="AR127" i="19"/>
  <c r="AS127" i="19"/>
  <c r="AT127" i="19"/>
  <c r="AU127" i="19"/>
  <c r="AV127" i="19"/>
  <c r="AW127" i="19"/>
  <c r="AX127" i="19"/>
  <c r="AY127" i="19"/>
  <c r="AZ127" i="19"/>
  <c r="BA127" i="19"/>
  <c r="BB127" i="19"/>
  <c r="BC127" i="19"/>
  <c r="BD127" i="19"/>
  <c r="BE127" i="19"/>
  <c r="BF127" i="19"/>
  <c r="BG127" i="19"/>
  <c r="BH127" i="19"/>
  <c r="BI127" i="19"/>
  <c r="BJ127" i="19"/>
  <c r="BK127" i="19"/>
  <c r="BL127" i="19"/>
  <c r="BM127" i="19"/>
  <c r="AN128" i="19"/>
  <c r="AO128" i="19"/>
  <c r="AP128" i="19"/>
  <c r="AQ128" i="19"/>
  <c r="AR128" i="19"/>
  <c r="AS128" i="19"/>
  <c r="AT128" i="19"/>
  <c r="AU128" i="19"/>
  <c r="AV128" i="19"/>
  <c r="AW128" i="19"/>
  <c r="AX128" i="19"/>
  <c r="AY128" i="19"/>
  <c r="AZ128" i="19"/>
  <c r="BA128" i="19"/>
  <c r="BB128" i="19"/>
  <c r="BC128" i="19"/>
  <c r="BD128" i="19"/>
  <c r="BE128" i="19"/>
  <c r="BF128" i="19"/>
  <c r="BG128" i="19"/>
  <c r="BH128" i="19"/>
  <c r="BI128" i="19"/>
  <c r="BJ128" i="19"/>
  <c r="BK128" i="19"/>
  <c r="BL128" i="19"/>
  <c r="BM128" i="19"/>
  <c r="AN129" i="19"/>
  <c r="AO129" i="19"/>
  <c r="AP129" i="19"/>
  <c r="AQ129" i="19"/>
  <c r="AR129" i="19"/>
  <c r="AS129" i="19"/>
  <c r="AT129" i="19"/>
  <c r="AU129" i="19"/>
  <c r="AV129" i="19"/>
  <c r="AW129" i="19"/>
  <c r="AX129" i="19"/>
  <c r="AY129" i="19"/>
  <c r="AZ129" i="19"/>
  <c r="BA129" i="19"/>
  <c r="BB129" i="19"/>
  <c r="BC129" i="19"/>
  <c r="BD129" i="19"/>
  <c r="BE129" i="19"/>
  <c r="BF129" i="19"/>
  <c r="BG129" i="19"/>
  <c r="BH129" i="19"/>
  <c r="BI129" i="19"/>
  <c r="BJ129" i="19"/>
  <c r="BK129" i="19"/>
  <c r="BL129" i="19"/>
  <c r="BM129" i="19"/>
  <c r="AN130" i="19"/>
  <c r="AO130" i="19"/>
  <c r="AP130" i="19"/>
  <c r="AQ130" i="19"/>
  <c r="AR130" i="19"/>
  <c r="AS130" i="19"/>
  <c r="AT130" i="19"/>
  <c r="AU130" i="19"/>
  <c r="AV130" i="19"/>
  <c r="AW130" i="19"/>
  <c r="AX130" i="19"/>
  <c r="AY130" i="19"/>
  <c r="AZ130" i="19"/>
  <c r="BA130" i="19"/>
  <c r="BB130" i="19"/>
  <c r="BC130" i="19"/>
  <c r="BD130" i="19"/>
  <c r="BE130" i="19"/>
  <c r="BF130" i="19"/>
  <c r="BG130" i="19"/>
  <c r="BH130" i="19"/>
  <c r="BI130" i="19"/>
  <c r="BJ130" i="19"/>
  <c r="BK130" i="19"/>
  <c r="BL130" i="19"/>
  <c r="BM130" i="19"/>
  <c r="AN131" i="19"/>
  <c r="AO131" i="19"/>
  <c r="AP131" i="19"/>
  <c r="AQ131" i="19"/>
  <c r="AR131" i="19"/>
  <c r="AS131" i="19"/>
  <c r="AT131" i="19"/>
  <c r="AU131" i="19"/>
  <c r="AV131" i="19"/>
  <c r="AW131" i="19"/>
  <c r="AX131" i="19"/>
  <c r="AY131" i="19"/>
  <c r="AZ131" i="19"/>
  <c r="BA131" i="19"/>
  <c r="BB131" i="19"/>
  <c r="BC131" i="19"/>
  <c r="BD131" i="19"/>
  <c r="BE131" i="19"/>
  <c r="BF131" i="19"/>
  <c r="BG131" i="19"/>
  <c r="BH131" i="19"/>
  <c r="BI131" i="19"/>
  <c r="BJ131" i="19"/>
  <c r="BK131" i="19"/>
  <c r="BL131" i="19"/>
  <c r="BM131" i="19"/>
  <c r="AN132" i="19"/>
  <c r="AO132" i="19"/>
  <c r="AP132" i="19"/>
  <c r="AQ132" i="19"/>
  <c r="AR132" i="19"/>
  <c r="AS132" i="19"/>
  <c r="AT132" i="19"/>
  <c r="AU132" i="19"/>
  <c r="AV132" i="19"/>
  <c r="AW132" i="19"/>
  <c r="AX132" i="19"/>
  <c r="AY132" i="19"/>
  <c r="AZ132" i="19"/>
  <c r="BA132" i="19"/>
  <c r="BB132" i="19"/>
  <c r="BC132" i="19"/>
  <c r="BD132" i="19"/>
  <c r="BE132" i="19"/>
  <c r="BF132" i="19"/>
  <c r="BG132" i="19"/>
  <c r="BH132" i="19"/>
  <c r="BI132" i="19"/>
  <c r="BJ132" i="19"/>
  <c r="BK132" i="19"/>
  <c r="BL132" i="19"/>
  <c r="BM132" i="19"/>
  <c r="AN133" i="19"/>
  <c r="AO133" i="19"/>
  <c r="AP133" i="19"/>
  <c r="AQ133" i="19"/>
  <c r="AR133" i="19"/>
  <c r="AS133" i="19"/>
  <c r="AT133" i="19"/>
  <c r="AU133" i="19"/>
  <c r="AV133" i="19"/>
  <c r="AW133" i="19"/>
  <c r="AX133" i="19"/>
  <c r="AY133" i="19"/>
  <c r="AZ133" i="19"/>
  <c r="BA133" i="19"/>
  <c r="BB133" i="19"/>
  <c r="BC133" i="19"/>
  <c r="BD133" i="19"/>
  <c r="BE133" i="19"/>
  <c r="BF133" i="19"/>
  <c r="BG133" i="19"/>
  <c r="BH133" i="19"/>
  <c r="BI133" i="19"/>
  <c r="BJ133" i="19"/>
  <c r="BK133" i="19"/>
  <c r="BL133" i="19"/>
  <c r="BM133" i="19"/>
  <c r="AN134" i="19"/>
  <c r="AO134" i="19"/>
  <c r="AP134" i="19"/>
  <c r="AQ134" i="19"/>
  <c r="AR134" i="19"/>
  <c r="AS134" i="19"/>
  <c r="AT134" i="19"/>
  <c r="AU134" i="19"/>
  <c r="AV134" i="19"/>
  <c r="AW134" i="19"/>
  <c r="AX134" i="19"/>
  <c r="AY134" i="19"/>
  <c r="AZ134" i="19"/>
  <c r="BA134" i="19"/>
  <c r="BB134" i="19"/>
  <c r="BC134" i="19"/>
  <c r="BD134" i="19"/>
  <c r="BE134" i="19"/>
  <c r="BF134" i="19"/>
  <c r="BG134" i="19"/>
  <c r="BH134" i="19"/>
  <c r="BI134" i="19"/>
  <c r="BJ134" i="19"/>
  <c r="BK134" i="19"/>
  <c r="BL134" i="19"/>
  <c r="BM134" i="19"/>
  <c r="AN135" i="19"/>
  <c r="AO135" i="19"/>
  <c r="AP135" i="19"/>
  <c r="AQ135" i="19"/>
  <c r="AR135" i="19"/>
  <c r="AS135" i="19"/>
  <c r="AT135" i="19"/>
  <c r="AU135" i="19"/>
  <c r="AV135" i="19"/>
  <c r="AW135" i="19"/>
  <c r="AX135" i="19"/>
  <c r="AY135" i="19"/>
  <c r="AZ135" i="19"/>
  <c r="BA135" i="19"/>
  <c r="BB135" i="19"/>
  <c r="BC135" i="19"/>
  <c r="BD135" i="19"/>
  <c r="BE135" i="19"/>
  <c r="BF135" i="19"/>
  <c r="BG135" i="19"/>
  <c r="BH135" i="19"/>
  <c r="BI135" i="19"/>
  <c r="BJ135" i="19"/>
  <c r="BK135" i="19"/>
  <c r="BL135" i="19"/>
  <c r="BM135" i="19"/>
  <c r="AN136" i="19"/>
  <c r="AO136" i="19"/>
  <c r="AP136" i="19"/>
  <c r="AQ136" i="19"/>
  <c r="AR136" i="19"/>
  <c r="AS136" i="19"/>
  <c r="AT136" i="19"/>
  <c r="AU136" i="19"/>
  <c r="AV136" i="19"/>
  <c r="AW136" i="19"/>
  <c r="AX136" i="19"/>
  <c r="AY136" i="19"/>
  <c r="AZ136" i="19"/>
  <c r="BA136" i="19"/>
  <c r="BB136" i="19"/>
  <c r="BC136" i="19"/>
  <c r="BD136" i="19"/>
  <c r="BE136" i="19"/>
  <c r="BF136" i="19"/>
  <c r="BG136" i="19"/>
  <c r="BH136" i="19"/>
  <c r="BI136" i="19"/>
  <c r="BJ136" i="19"/>
  <c r="BK136" i="19"/>
  <c r="BL136" i="19"/>
  <c r="BM136" i="19"/>
  <c r="AN137" i="19"/>
  <c r="AO137" i="19"/>
  <c r="AP137" i="19"/>
  <c r="AQ137" i="19"/>
  <c r="AR137" i="19"/>
  <c r="AS137" i="19"/>
  <c r="AT137" i="19"/>
  <c r="AU137" i="19"/>
  <c r="AV137" i="19"/>
  <c r="AW137" i="19"/>
  <c r="AX137" i="19"/>
  <c r="AY137" i="19"/>
  <c r="AZ137" i="19"/>
  <c r="BA137" i="19"/>
  <c r="BB137" i="19"/>
  <c r="BC137" i="19"/>
  <c r="BD137" i="19"/>
  <c r="BE137" i="19"/>
  <c r="BF137" i="19"/>
  <c r="BG137" i="19"/>
  <c r="BH137" i="19"/>
  <c r="BI137" i="19"/>
  <c r="BJ137" i="19"/>
  <c r="BK137" i="19"/>
  <c r="BL137" i="19"/>
  <c r="BM137" i="19"/>
  <c r="AN138" i="19"/>
  <c r="AO138" i="19"/>
  <c r="AP138" i="19"/>
  <c r="AQ138" i="19"/>
  <c r="AR138" i="19"/>
  <c r="AS138" i="19"/>
  <c r="AT138" i="19"/>
  <c r="AU138" i="19"/>
  <c r="AV138" i="19"/>
  <c r="AW138" i="19"/>
  <c r="AX138" i="19"/>
  <c r="AY138" i="19"/>
  <c r="AZ138" i="19"/>
  <c r="BA138" i="19"/>
  <c r="BB138" i="19"/>
  <c r="BC138" i="19"/>
  <c r="BD138" i="19"/>
  <c r="BE138" i="19"/>
  <c r="BF138" i="19"/>
  <c r="BG138" i="19"/>
  <c r="BH138" i="19"/>
  <c r="BI138" i="19"/>
  <c r="BJ138" i="19"/>
  <c r="BK138" i="19"/>
  <c r="BL138" i="19"/>
  <c r="BM138" i="19"/>
  <c r="AN139" i="19"/>
  <c r="AO139" i="19"/>
  <c r="AP139" i="19"/>
  <c r="AQ139" i="19"/>
  <c r="AR139" i="19"/>
  <c r="AS139" i="19"/>
  <c r="AT139" i="19"/>
  <c r="AU139" i="19"/>
  <c r="AV139" i="19"/>
  <c r="AW139" i="19"/>
  <c r="AX139" i="19"/>
  <c r="AY139" i="19"/>
  <c r="AZ139" i="19"/>
  <c r="BA139" i="19"/>
  <c r="BB139" i="19"/>
  <c r="BC139" i="19"/>
  <c r="BD139" i="19"/>
  <c r="BE139" i="19"/>
  <c r="BF139" i="19"/>
  <c r="BG139" i="19"/>
  <c r="BH139" i="19"/>
  <c r="BI139" i="19"/>
  <c r="BJ139" i="19"/>
  <c r="BK139" i="19"/>
  <c r="BL139" i="19"/>
  <c r="BM139" i="19"/>
  <c r="AN140" i="19"/>
  <c r="AO140" i="19"/>
  <c r="AP140" i="19"/>
  <c r="AQ140" i="19"/>
  <c r="AR140" i="19"/>
  <c r="AS140" i="19"/>
  <c r="AT140" i="19"/>
  <c r="AU140" i="19"/>
  <c r="AV140" i="19"/>
  <c r="AW140" i="19"/>
  <c r="AX140" i="19"/>
  <c r="AY140" i="19"/>
  <c r="AZ140" i="19"/>
  <c r="BA140" i="19"/>
  <c r="BB140" i="19"/>
  <c r="BC140" i="19"/>
  <c r="BD140" i="19"/>
  <c r="BE140" i="19"/>
  <c r="BF140" i="19"/>
  <c r="BG140" i="19"/>
  <c r="BH140" i="19"/>
  <c r="BI140" i="19"/>
  <c r="BJ140" i="19"/>
  <c r="BK140" i="19"/>
  <c r="BL140" i="19"/>
  <c r="BM140" i="19"/>
  <c r="AN141" i="19"/>
  <c r="AO141" i="19"/>
  <c r="AP141" i="19"/>
  <c r="AQ141" i="19"/>
  <c r="AR141" i="19"/>
  <c r="AS141" i="19"/>
  <c r="AT141" i="19"/>
  <c r="AU141" i="19"/>
  <c r="AV141" i="19"/>
  <c r="AW141" i="19"/>
  <c r="AX141" i="19"/>
  <c r="AY141" i="19"/>
  <c r="AZ141" i="19"/>
  <c r="BA141" i="19"/>
  <c r="BB141" i="19"/>
  <c r="BC141" i="19"/>
  <c r="BD141" i="19"/>
  <c r="BE141" i="19"/>
  <c r="BF141" i="19"/>
  <c r="BG141" i="19"/>
  <c r="BH141" i="19"/>
  <c r="BI141" i="19"/>
  <c r="BJ141" i="19"/>
  <c r="BK141" i="19"/>
  <c r="BL141" i="19"/>
  <c r="BM141" i="19"/>
  <c r="AN142" i="19"/>
  <c r="AO142" i="19"/>
  <c r="AP142" i="19"/>
  <c r="AQ142" i="19"/>
  <c r="AR142" i="19"/>
  <c r="AS142" i="19"/>
  <c r="AT142" i="19"/>
  <c r="AU142" i="19"/>
  <c r="AV142" i="19"/>
  <c r="AW142" i="19"/>
  <c r="AX142" i="19"/>
  <c r="AY142" i="19"/>
  <c r="AZ142" i="19"/>
  <c r="BA142" i="19"/>
  <c r="BB142" i="19"/>
  <c r="BC142" i="19"/>
  <c r="BD142" i="19"/>
  <c r="BE142" i="19"/>
  <c r="BF142" i="19"/>
  <c r="BG142" i="19"/>
  <c r="BH142" i="19"/>
  <c r="BI142" i="19"/>
  <c r="BJ142" i="19"/>
  <c r="BK142" i="19"/>
  <c r="BL142" i="19"/>
  <c r="BM142" i="19"/>
  <c r="AN143" i="19"/>
  <c r="AO143" i="19"/>
  <c r="AP143" i="19"/>
  <c r="AQ143" i="19"/>
  <c r="AR143" i="19"/>
  <c r="AS143" i="19"/>
  <c r="AT143" i="19"/>
  <c r="AU143" i="19"/>
  <c r="AV143" i="19"/>
  <c r="AW143" i="19"/>
  <c r="AX143" i="19"/>
  <c r="AY143" i="19"/>
  <c r="AZ143" i="19"/>
  <c r="BA143" i="19"/>
  <c r="BB143" i="19"/>
  <c r="BC143" i="19"/>
  <c r="BD143" i="19"/>
  <c r="BE143" i="19"/>
  <c r="BF143" i="19"/>
  <c r="BG143" i="19"/>
  <c r="BH143" i="19"/>
  <c r="BI143" i="19"/>
  <c r="BJ143" i="19"/>
  <c r="BK143" i="19"/>
  <c r="BL143" i="19"/>
  <c r="BM143" i="19"/>
  <c r="AN144" i="19"/>
  <c r="AO144" i="19"/>
  <c r="AP144" i="19"/>
  <c r="AQ144" i="19"/>
  <c r="AR144" i="19"/>
  <c r="AS144" i="19"/>
  <c r="AT144" i="19"/>
  <c r="AU144" i="19"/>
  <c r="AV144" i="19"/>
  <c r="AW144" i="19"/>
  <c r="AX144" i="19"/>
  <c r="AY144" i="19"/>
  <c r="AZ144" i="19"/>
  <c r="BA144" i="19"/>
  <c r="BB144" i="19"/>
  <c r="BC144" i="19"/>
  <c r="BD144" i="19"/>
  <c r="BE144" i="19"/>
  <c r="BF144" i="19"/>
  <c r="BG144" i="19"/>
  <c r="BH144" i="19"/>
  <c r="BI144" i="19"/>
  <c r="BJ144" i="19"/>
  <c r="BK144" i="19"/>
  <c r="BL144" i="19"/>
  <c r="BM144" i="19"/>
  <c r="AN145" i="19"/>
  <c r="AO145" i="19"/>
  <c r="AP145" i="19"/>
  <c r="AQ145" i="19"/>
  <c r="AR145" i="19"/>
  <c r="AS145" i="19"/>
  <c r="AT145" i="19"/>
  <c r="AU145" i="19"/>
  <c r="AV145" i="19"/>
  <c r="AW145" i="19"/>
  <c r="AX145" i="19"/>
  <c r="AY145" i="19"/>
  <c r="AZ145" i="19"/>
  <c r="BA145" i="19"/>
  <c r="BB145" i="19"/>
  <c r="BC145" i="19"/>
  <c r="BD145" i="19"/>
  <c r="BE145" i="19"/>
  <c r="BF145" i="19"/>
  <c r="BG145" i="19"/>
  <c r="BH145" i="19"/>
  <c r="BI145" i="19"/>
  <c r="BJ145" i="19"/>
  <c r="BK145" i="19"/>
  <c r="BL145" i="19"/>
  <c r="BM145" i="19"/>
  <c r="AN146" i="19"/>
  <c r="AO146" i="19"/>
  <c r="AP146" i="19"/>
  <c r="AQ146" i="19"/>
  <c r="AR146" i="19"/>
  <c r="AS146" i="19"/>
  <c r="AT146" i="19"/>
  <c r="AU146" i="19"/>
  <c r="AV146" i="19"/>
  <c r="AW146" i="19"/>
  <c r="AX146" i="19"/>
  <c r="AY146" i="19"/>
  <c r="AZ146" i="19"/>
  <c r="BA146" i="19"/>
  <c r="BB146" i="19"/>
  <c r="BC146" i="19"/>
  <c r="BD146" i="19"/>
  <c r="BE146" i="19"/>
  <c r="BF146" i="19"/>
  <c r="BG146" i="19"/>
  <c r="BH146" i="19"/>
  <c r="BI146" i="19"/>
  <c r="BJ146" i="19"/>
  <c r="BK146" i="19"/>
  <c r="BL146" i="19"/>
  <c r="BM146" i="19"/>
  <c r="AN147" i="19"/>
  <c r="AO147" i="19"/>
  <c r="AP147" i="19"/>
  <c r="AQ147" i="19"/>
  <c r="AR147" i="19"/>
  <c r="AS147" i="19"/>
  <c r="AT147" i="19"/>
  <c r="AU147" i="19"/>
  <c r="AV147" i="19"/>
  <c r="AW147" i="19"/>
  <c r="AX147" i="19"/>
  <c r="AY147" i="19"/>
  <c r="AZ147" i="19"/>
  <c r="BA147" i="19"/>
  <c r="BB147" i="19"/>
  <c r="BC147" i="19"/>
  <c r="BD147" i="19"/>
  <c r="BE147" i="19"/>
  <c r="BF147" i="19"/>
  <c r="BG147" i="19"/>
  <c r="BH147" i="19"/>
  <c r="BI147" i="19"/>
  <c r="BJ147" i="19"/>
  <c r="BK147" i="19"/>
  <c r="BL147" i="19"/>
  <c r="BM147" i="19"/>
  <c r="AN148" i="19"/>
  <c r="AO148" i="19"/>
  <c r="AP148" i="19"/>
  <c r="AQ148" i="19"/>
  <c r="AR148" i="19"/>
  <c r="AS148" i="19"/>
  <c r="AT148" i="19"/>
  <c r="AU148" i="19"/>
  <c r="AV148" i="19"/>
  <c r="AW148" i="19"/>
  <c r="AX148" i="19"/>
  <c r="AY148" i="19"/>
  <c r="AZ148" i="19"/>
  <c r="BA148" i="19"/>
  <c r="BB148" i="19"/>
  <c r="BC148" i="19"/>
  <c r="BD148" i="19"/>
  <c r="BE148" i="19"/>
  <c r="BF148" i="19"/>
  <c r="BG148" i="19"/>
  <c r="BH148" i="19"/>
  <c r="BI148" i="19"/>
  <c r="BJ148" i="19"/>
  <c r="BK148" i="19"/>
  <c r="BL148" i="19"/>
  <c r="BM148" i="19"/>
  <c r="AN149" i="19"/>
  <c r="AO149" i="19"/>
  <c r="AP149" i="19"/>
  <c r="AQ149" i="19"/>
  <c r="AR149" i="19"/>
  <c r="AS149" i="19"/>
  <c r="AT149" i="19"/>
  <c r="AU149" i="19"/>
  <c r="AV149" i="19"/>
  <c r="AW149" i="19"/>
  <c r="AX149" i="19"/>
  <c r="AY149" i="19"/>
  <c r="AZ149" i="19"/>
  <c r="BA149" i="19"/>
  <c r="BB149" i="19"/>
  <c r="BC149" i="19"/>
  <c r="BD149" i="19"/>
  <c r="BE149" i="19"/>
  <c r="BF149" i="19"/>
  <c r="BG149" i="19"/>
  <c r="BH149" i="19"/>
  <c r="BI149" i="19"/>
  <c r="BJ149" i="19"/>
  <c r="BK149" i="19"/>
  <c r="BL149" i="19"/>
  <c r="BM149" i="19"/>
  <c r="AN150" i="19"/>
  <c r="AO150" i="19"/>
  <c r="AP150" i="19"/>
  <c r="AQ150" i="19"/>
  <c r="AR150" i="19"/>
  <c r="AS150" i="19"/>
  <c r="AT150" i="19"/>
  <c r="AU150" i="19"/>
  <c r="AV150" i="19"/>
  <c r="AW150" i="19"/>
  <c r="AX150" i="19"/>
  <c r="AY150" i="19"/>
  <c r="AZ150" i="19"/>
  <c r="BA150" i="19"/>
  <c r="BB150" i="19"/>
  <c r="BC150" i="19"/>
  <c r="BD150" i="19"/>
  <c r="BE150" i="19"/>
  <c r="BF150" i="19"/>
  <c r="BG150" i="19"/>
  <c r="BH150" i="19"/>
  <c r="BI150" i="19"/>
  <c r="BJ150" i="19"/>
  <c r="BK150" i="19"/>
  <c r="BL150" i="19"/>
  <c r="BM150" i="19"/>
  <c r="AN151" i="19"/>
  <c r="AO151" i="19"/>
  <c r="AP151" i="19"/>
  <c r="AQ151" i="19"/>
  <c r="AR151" i="19"/>
  <c r="AS151" i="19"/>
  <c r="AT151" i="19"/>
  <c r="AU151" i="19"/>
  <c r="AV151" i="19"/>
  <c r="AW151" i="19"/>
  <c r="AX151" i="19"/>
  <c r="AY151" i="19"/>
  <c r="AZ151" i="19"/>
  <c r="BA151" i="19"/>
  <c r="BB151" i="19"/>
  <c r="BC151" i="19"/>
  <c r="BD151" i="19"/>
  <c r="BE151" i="19"/>
  <c r="BF151" i="19"/>
  <c r="BG151" i="19"/>
  <c r="BH151" i="19"/>
  <c r="BI151" i="19"/>
  <c r="BJ151" i="19"/>
  <c r="BK151" i="19"/>
  <c r="BL151" i="19"/>
  <c r="BM151" i="19"/>
  <c r="AN152" i="19"/>
  <c r="AO152" i="19"/>
  <c r="AP152" i="19"/>
  <c r="AQ152" i="19"/>
  <c r="AR152" i="19"/>
  <c r="AS152" i="19"/>
  <c r="AT152" i="19"/>
  <c r="AU152" i="19"/>
  <c r="AV152" i="19"/>
  <c r="AW152" i="19"/>
  <c r="AX152" i="19"/>
  <c r="AY152" i="19"/>
  <c r="AZ152" i="19"/>
  <c r="BA152" i="19"/>
  <c r="BB152" i="19"/>
  <c r="BC152" i="19"/>
  <c r="BD152" i="19"/>
  <c r="BE152" i="19"/>
  <c r="BF152" i="19"/>
  <c r="BG152" i="19"/>
  <c r="BH152" i="19"/>
  <c r="BI152" i="19"/>
  <c r="BJ152" i="19"/>
  <c r="BK152" i="19"/>
  <c r="BL152" i="19"/>
  <c r="BM152" i="19"/>
  <c r="AN153" i="19"/>
  <c r="AO153" i="19"/>
  <c r="AP153" i="19"/>
  <c r="AQ153" i="19"/>
  <c r="AR153" i="19"/>
  <c r="AS153" i="19"/>
  <c r="AT153" i="19"/>
  <c r="AU153" i="19"/>
  <c r="AV153" i="19"/>
  <c r="AW153" i="19"/>
  <c r="AX153" i="19"/>
  <c r="AY153" i="19"/>
  <c r="AZ153" i="19"/>
  <c r="BA153" i="19"/>
  <c r="BB153" i="19"/>
  <c r="BC153" i="19"/>
  <c r="BD153" i="19"/>
  <c r="BE153" i="19"/>
  <c r="BF153" i="19"/>
  <c r="BG153" i="19"/>
  <c r="BH153" i="19"/>
  <c r="BI153" i="19"/>
  <c r="BJ153" i="19"/>
  <c r="BK153" i="19"/>
  <c r="BL153" i="19"/>
  <c r="BM153" i="19"/>
  <c r="AN154" i="19"/>
  <c r="AO154" i="19"/>
  <c r="AP154" i="19"/>
  <c r="AQ154" i="19"/>
  <c r="AR154" i="19"/>
  <c r="AS154" i="19"/>
  <c r="AT154" i="19"/>
  <c r="AU154" i="19"/>
  <c r="AV154" i="19"/>
  <c r="AW154" i="19"/>
  <c r="AX154" i="19"/>
  <c r="AY154" i="19"/>
  <c r="AZ154" i="19"/>
  <c r="BA154" i="19"/>
  <c r="BB154" i="19"/>
  <c r="BC154" i="19"/>
  <c r="BD154" i="19"/>
  <c r="BE154" i="19"/>
  <c r="BF154" i="19"/>
  <c r="BG154" i="19"/>
  <c r="BH154" i="19"/>
  <c r="BI154" i="19"/>
  <c r="BJ154" i="19"/>
  <c r="BK154" i="19"/>
  <c r="BL154" i="19"/>
  <c r="BM154" i="19"/>
  <c r="AN155" i="19"/>
  <c r="AO155" i="19"/>
  <c r="AP155" i="19"/>
  <c r="AQ155" i="19"/>
  <c r="AR155" i="19"/>
  <c r="AS155" i="19"/>
  <c r="AT155" i="19"/>
  <c r="AU155" i="19"/>
  <c r="AV155" i="19"/>
  <c r="AW155" i="19"/>
  <c r="AX155" i="19"/>
  <c r="AY155" i="19"/>
  <c r="AZ155" i="19"/>
  <c r="BA155" i="19"/>
  <c r="BB155" i="19"/>
  <c r="BC155" i="19"/>
  <c r="BD155" i="19"/>
  <c r="BE155" i="19"/>
  <c r="BF155" i="19"/>
  <c r="BG155" i="19"/>
  <c r="BH155" i="19"/>
  <c r="BI155" i="19"/>
  <c r="BJ155" i="19"/>
  <c r="BK155" i="19"/>
  <c r="BL155" i="19"/>
  <c r="BM155" i="19"/>
  <c r="AN156" i="19"/>
  <c r="AO156" i="19"/>
  <c r="AP156" i="19"/>
  <c r="AQ156" i="19"/>
  <c r="AR156" i="19"/>
  <c r="AS156" i="19"/>
  <c r="AT156" i="19"/>
  <c r="AU156" i="19"/>
  <c r="AV156" i="19"/>
  <c r="AW156" i="19"/>
  <c r="AX156" i="19"/>
  <c r="AY156" i="19"/>
  <c r="AZ156" i="19"/>
  <c r="BA156" i="19"/>
  <c r="BB156" i="19"/>
  <c r="BC156" i="19"/>
  <c r="BD156" i="19"/>
  <c r="BE156" i="19"/>
  <c r="BF156" i="19"/>
  <c r="BG156" i="19"/>
  <c r="BH156" i="19"/>
  <c r="BI156" i="19"/>
  <c r="BJ156" i="19"/>
  <c r="BK156" i="19"/>
  <c r="BL156" i="19"/>
  <c r="BM156" i="19"/>
  <c r="AN157" i="19"/>
  <c r="AO157" i="19"/>
  <c r="AP157" i="19"/>
  <c r="AQ157" i="19"/>
  <c r="AR157" i="19"/>
  <c r="AS157" i="19"/>
  <c r="AT157" i="19"/>
  <c r="AU157" i="19"/>
  <c r="AV157" i="19"/>
  <c r="AW157" i="19"/>
  <c r="AX157" i="19"/>
  <c r="AY157" i="19"/>
  <c r="AZ157" i="19"/>
  <c r="BA157" i="19"/>
  <c r="BB157" i="19"/>
  <c r="BC157" i="19"/>
  <c r="BD157" i="19"/>
  <c r="BE157" i="19"/>
  <c r="BF157" i="19"/>
  <c r="BG157" i="19"/>
  <c r="BH157" i="19"/>
  <c r="BI157" i="19"/>
  <c r="BJ157" i="19"/>
  <c r="BK157" i="19"/>
  <c r="BL157" i="19"/>
  <c r="BM157" i="19"/>
  <c r="AN158" i="19"/>
  <c r="AO158" i="19"/>
  <c r="AP158" i="19"/>
  <c r="AQ158" i="19"/>
  <c r="AR158" i="19"/>
  <c r="AS158" i="19"/>
  <c r="AT158" i="19"/>
  <c r="AU158" i="19"/>
  <c r="AV158" i="19"/>
  <c r="AW158" i="19"/>
  <c r="AX158" i="19"/>
  <c r="AY158" i="19"/>
  <c r="AZ158" i="19"/>
  <c r="BA158" i="19"/>
  <c r="BB158" i="19"/>
  <c r="BC158" i="19"/>
  <c r="BD158" i="19"/>
  <c r="BE158" i="19"/>
  <c r="BF158" i="19"/>
  <c r="BG158" i="19"/>
  <c r="BH158" i="19"/>
  <c r="BI158" i="19"/>
  <c r="BJ158" i="19"/>
  <c r="BK158" i="19"/>
  <c r="BL158" i="19"/>
  <c r="BM158" i="19"/>
  <c r="AN159" i="19"/>
  <c r="AO159" i="19"/>
  <c r="AP159" i="19"/>
  <c r="AQ159" i="19"/>
  <c r="AR159" i="19"/>
  <c r="AS159" i="19"/>
  <c r="AT159" i="19"/>
  <c r="AU159" i="19"/>
  <c r="AV159" i="19"/>
  <c r="AW159" i="19"/>
  <c r="AX159" i="19"/>
  <c r="AY159" i="19"/>
  <c r="AZ159" i="19"/>
  <c r="BA159" i="19"/>
  <c r="BB159" i="19"/>
  <c r="BC159" i="19"/>
  <c r="BD159" i="19"/>
  <c r="BE159" i="19"/>
  <c r="BF159" i="19"/>
  <c r="BG159" i="19"/>
  <c r="BH159" i="19"/>
  <c r="BI159" i="19"/>
  <c r="BJ159" i="19"/>
  <c r="BK159" i="19"/>
  <c r="BL159" i="19"/>
  <c r="BM159" i="19"/>
  <c r="AN160" i="19"/>
  <c r="AO160" i="19"/>
  <c r="AP160" i="19"/>
  <c r="AQ160" i="19"/>
  <c r="AR160" i="19"/>
  <c r="AS160" i="19"/>
  <c r="AT160" i="19"/>
  <c r="AU160" i="19"/>
  <c r="AV160" i="19"/>
  <c r="AW160" i="19"/>
  <c r="AX160" i="19"/>
  <c r="AY160" i="19"/>
  <c r="AZ160" i="19"/>
  <c r="BA160" i="19"/>
  <c r="BB160" i="19"/>
  <c r="BC160" i="19"/>
  <c r="BD160" i="19"/>
  <c r="BE160" i="19"/>
  <c r="BF160" i="19"/>
  <c r="BG160" i="19"/>
  <c r="BH160" i="19"/>
  <c r="BI160" i="19"/>
  <c r="BJ160" i="19"/>
  <c r="BK160" i="19"/>
  <c r="BL160" i="19"/>
  <c r="BM160" i="19"/>
  <c r="AN161" i="19"/>
  <c r="AO161" i="19"/>
  <c r="AP161" i="19"/>
  <c r="AQ161" i="19"/>
  <c r="AR161" i="19"/>
  <c r="AS161" i="19"/>
  <c r="AT161" i="19"/>
  <c r="AU161" i="19"/>
  <c r="AV161" i="19"/>
  <c r="AW161" i="19"/>
  <c r="AX161" i="19"/>
  <c r="AY161" i="19"/>
  <c r="AZ161" i="19"/>
  <c r="BA161" i="19"/>
  <c r="BB161" i="19"/>
  <c r="BC161" i="19"/>
  <c r="BD161" i="19"/>
  <c r="BE161" i="19"/>
  <c r="BF161" i="19"/>
  <c r="BG161" i="19"/>
  <c r="BH161" i="19"/>
  <c r="BI161" i="19"/>
  <c r="BJ161" i="19"/>
  <c r="BK161" i="19"/>
  <c r="BL161" i="19"/>
  <c r="BM161" i="19"/>
  <c r="AN162" i="19"/>
  <c r="AO162" i="19"/>
  <c r="AP162" i="19"/>
  <c r="AQ162" i="19"/>
  <c r="AR162" i="19"/>
  <c r="AS162" i="19"/>
  <c r="AT162" i="19"/>
  <c r="AU162" i="19"/>
  <c r="AV162" i="19"/>
  <c r="AW162" i="19"/>
  <c r="AX162" i="19"/>
  <c r="AY162" i="19"/>
  <c r="AZ162" i="19"/>
  <c r="BA162" i="19"/>
  <c r="BB162" i="19"/>
  <c r="BC162" i="19"/>
  <c r="BD162" i="19"/>
  <c r="BE162" i="19"/>
  <c r="BF162" i="19"/>
  <c r="BG162" i="19"/>
  <c r="BH162" i="19"/>
  <c r="BI162" i="19"/>
  <c r="BJ162" i="19"/>
  <c r="BK162" i="19"/>
  <c r="BL162" i="19"/>
  <c r="BM162" i="19"/>
  <c r="AN163" i="19"/>
  <c r="AO163" i="19"/>
  <c r="AP163" i="19"/>
  <c r="AQ163" i="19"/>
  <c r="AR163" i="19"/>
  <c r="AS163" i="19"/>
  <c r="AT163" i="19"/>
  <c r="AU163" i="19"/>
  <c r="AV163" i="19"/>
  <c r="AW163" i="19"/>
  <c r="AX163" i="19"/>
  <c r="AY163" i="19"/>
  <c r="AZ163" i="19"/>
  <c r="BA163" i="19"/>
  <c r="BB163" i="19"/>
  <c r="BC163" i="19"/>
  <c r="BD163" i="19"/>
  <c r="BE163" i="19"/>
  <c r="BF163" i="19"/>
  <c r="BG163" i="19"/>
  <c r="BH163" i="19"/>
  <c r="BI163" i="19"/>
  <c r="BJ163" i="19"/>
  <c r="BK163" i="19"/>
  <c r="BL163" i="19"/>
  <c r="BM163" i="19"/>
  <c r="AN164" i="19"/>
  <c r="AO164" i="19"/>
  <c r="AP164" i="19"/>
  <c r="AQ164" i="19"/>
  <c r="AR164" i="19"/>
  <c r="AS164" i="19"/>
  <c r="AT164" i="19"/>
  <c r="AU164" i="19"/>
  <c r="AV164" i="19"/>
  <c r="AW164" i="19"/>
  <c r="AX164" i="19"/>
  <c r="AY164" i="19"/>
  <c r="AZ164" i="19"/>
  <c r="BA164" i="19"/>
  <c r="BB164" i="19"/>
  <c r="BC164" i="19"/>
  <c r="BD164" i="19"/>
  <c r="BE164" i="19"/>
  <c r="BF164" i="19"/>
  <c r="BG164" i="19"/>
  <c r="BH164" i="19"/>
  <c r="BI164" i="19"/>
  <c r="BJ164" i="19"/>
  <c r="BK164" i="19"/>
  <c r="BL164" i="19"/>
  <c r="BM164" i="19"/>
  <c r="AN165" i="19"/>
  <c r="AO165" i="19"/>
  <c r="AP165" i="19"/>
  <c r="AQ165" i="19"/>
  <c r="AR165" i="19"/>
  <c r="AS165" i="19"/>
  <c r="AT165" i="19"/>
  <c r="AU165" i="19"/>
  <c r="AV165" i="19"/>
  <c r="AW165" i="19"/>
  <c r="AX165" i="19"/>
  <c r="AY165" i="19"/>
  <c r="AZ165" i="19"/>
  <c r="BA165" i="19"/>
  <c r="BB165" i="19"/>
  <c r="BC165" i="19"/>
  <c r="BD165" i="19"/>
  <c r="BE165" i="19"/>
  <c r="BF165" i="19"/>
  <c r="BG165" i="19"/>
  <c r="BH165" i="19"/>
  <c r="BI165" i="19"/>
  <c r="BJ165" i="19"/>
  <c r="BK165" i="19"/>
  <c r="BL165" i="19"/>
  <c r="BM165" i="19"/>
  <c r="AN166" i="19"/>
  <c r="AO166" i="19"/>
  <c r="AP166" i="19"/>
  <c r="AQ166" i="19"/>
  <c r="AR166" i="19"/>
  <c r="AS166" i="19"/>
  <c r="AT166" i="19"/>
  <c r="AU166" i="19"/>
  <c r="AV166" i="19"/>
  <c r="AW166" i="19"/>
  <c r="AX166" i="19"/>
  <c r="AY166" i="19"/>
  <c r="AZ166" i="19"/>
  <c r="BA166" i="19"/>
  <c r="BB166" i="19"/>
  <c r="BC166" i="19"/>
  <c r="BD166" i="19"/>
  <c r="BE166" i="19"/>
  <c r="BF166" i="19"/>
  <c r="BG166" i="19"/>
  <c r="BH166" i="19"/>
  <c r="BI166" i="19"/>
  <c r="BJ166" i="19"/>
  <c r="BK166" i="19"/>
  <c r="BL166" i="19"/>
  <c r="BM166" i="19"/>
  <c r="AN167" i="19"/>
  <c r="AO167" i="19"/>
  <c r="AP167" i="19"/>
  <c r="AQ167" i="19"/>
  <c r="AR167" i="19"/>
  <c r="AS167" i="19"/>
  <c r="AT167" i="19"/>
  <c r="AU167" i="19"/>
  <c r="AV167" i="19"/>
  <c r="AW167" i="19"/>
  <c r="AX167" i="19"/>
  <c r="AY167" i="19"/>
  <c r="AZ167" i="19"/>
  <c r="BA167" i="19"/>
  <c r="BB167" i="19"/>
  <c r="BC167" i="19"/>
  <c r="BD167" i="19"/>
  <c r="BE167" i="19"/>
  <c r="BF167" i="19"/>
  <c r="BG167" i="19"/>
  <c r="BH167" i="19"/>
  <c r="BI167" i="19"/>
  <c r="BJ167" i="19"/>
  <c r="BK167" i="19"/>
  <c r="BL167" i="19"/>
  <c r="BM167" i="19"/>
  <c r="AN168" i="19"/>
  <c r="AO168" i="19"/>
  <c r="AP168" i="19"/>
  <c r="AQ168" i="19"/>
  <c r="AR168" i="19"/>
  <c r="AS168" i="19"/>
  <c r="AT168" i="19"/>
  <c r="AU168" i="19"/>
  <c r="AV168" i="19"/>
  <c r="AW168" i="19"/>
  <c r="AX168" i="19"/>
  <c r="AY168" i="19"/>
  <c r="AZ168" i="19"/>
  <c r="BA168" i="19"/>
  <c r="BB168" i="19"/>
  <c r="BC168" i="19"/>
  <c r="BD168" i="19"/>
  <c r="BE168" i="19"/>
  <c r="BF168" i="19"/>
  <c r="BG168" i="19"/>
  <c r="BH168" i="19"/>
  <c r="BI168" i="19"/>
  <c r="BJ168" i="19"/>
  <c r="BK168" i="19"/>
  <c r="BL168" i="19"/>
  <c r="BM168" i="19"/>
  <c r="AN169" i="19"/>
  <c r="AO169" i="19"/>
  <c r="AP169" i="19"/>
  <c r="AQ169" i="19"/>
  <c r="AR169" i="19"/>
  <c r="AS169" i="19"/>
  <c r="AT169" i="19"/>
  <c r="AU169" i="19"/>
  <c r="AV169" i="19"/>
  <c r="AW169" i="19"/>
  <c r="AX169" i="19"/>
  <c r="AY169" i="19"/>
  <c r="AZ169" i="19"/>
  <c r="BA169" i="19"/>
  <c r="BB169" i="19"/>
  <c r="BC169" i="19"/>
  <c r="BD169" i="19"/>
  <c r="BE169" i="19"/>
  <c r="BF169" i="19"/>
  <c r="BG169" i="19"/>
  <c r="BH169" i="19"/>
  <c r="BI169" i="19"/>
  <c r="BJ169" i="19"/>
  <c r="BK169" i="19"/>
  <c r="BL169" i="19"/>
  <c r="BM169" i="19"/>
  <c r="AN170" i="19"/>
  <c r="AO170" i="19"/>
  <c r="AP170" i="19"/>
  <c r="AQ170" i="19"/>
  <c r="AR170" i="19"/>
  <c r="AS170" i="19"/>
  <c r="AT170" i="19"/>
  <c r="AU170" i="19"/>
  <c r="AV170" i="19"/>
  <c r="AW170" i="19"/>
  <c r="AX170" i="19"/>
  <c r="AY170" i="19"/>
  <c r="AZ170" i="19"/>
  <c r="BA170" i="19"/>
  <c r="BB170" i="19"/>
  <c r="BC170" i="19"/>
  <c r="BD170" i="19"/>
  <c r="BE170" i="19"/>
  <c r="BF170" i="19"/>
  <c r="BG170" i="19"/>
  <c r="BH170" i="19"/>
  <c r="BI170" i="19"/>
  <c r="BJ170" i="19"/>
  <c r="BK170" i="19"/>
  <c r="BL170" i="19"/>
  <c r="BM170" i="19"/>
  <c r="AN171" i="19"/>
  <c r="AO171" i="19"/>
  <c r="AP171" i="19"/>
  <c r="AQ171" i="19"/>
  <c r="AR171" i="19"/>
  <c r="AS171" i="19"/>
  <c r="AT171" i="19"/>
  <c r="AU171" i="19"/>
  <c r="AV171" i="19"/>
  <c r="AW171" i="19"/>
  <c r="AX171" i="19"/>
  <c r="AY171" i="19"/>
  <c r="AZ171" i="19"/>
  <c r="BA171" i="19"/>
  <c r="BB171" i="19"/>
  <c r="BC171" i="19"/>
  <c r="BD171" i="19"/>
  <c r="BE171" i="19"/>
  <c r="BF171" i="19"/>
  <c r="BG171" i="19"/>
  <c r="BH171" i="19"/>
  <c r="BI171" i="19"/>
  <c r="BJ171" i="19"/>
  <c r="BK171" i="19"/>
  <c r="BL171" i="19"/>
  <c r="BM171" i="19"/>
  <c r="AN172" i="19"/>
  <c r="AO172" i="19"/>
  <c r="AP172" i="19"/>
  <c r="AQ172" i="19"/>
  <c r="AR172" i="19"/>
  <c r="AS172" i="19"/>
  <c r="AT172" i="19"/>
  <c r="AU172" i="19"/>
  <c r="AV172" i="19"/>
  <c r="AW172" i="19"/>
  <c r="AX172" i="19"/>
  <c r="AY172" i="19"/>
  <c r="AZ172" i="19"/>
  <c r="BA172" i="19"/>
  <c r="BB172" i="19"/>
  <c r="BC172" i="19"/>
  <c r="BD172" i="19"/>
  <c r="BE172" i="19"/>
  <c r="BF172" i="19"/>
  <c r="BG172" i="19"/>
  <c r="BH172" i="19"/>
  <c r="BI172" i="19"/>
  <c r="BJ172" i="19"/>
  <c r="BK172" i="19"/>
  <c r="BL172" i="19"/>
  <c r="BM172" i="19"/>
  <c r="AN173" i="19"/>
  <c r="AO173" i="19"/>
  <c r="AP173" i="19"/>
  <c r="AQ173" i="19"/>
  <c r="AR173" i="19"/>
  <c r="AS173" i="19"/>
  <c r="AT173" i="19"/>
  <c r="AU173" i="19"/>
  <c r="AV173" i="19"/>
  <c r="AW173" i="19"/>
  <c r="AX173" i="19"/>
  <c r="AY173" i="19"/>
  <c r="AZ173" i="19"/>
  <c r="BA173" i="19"/>
  <c r="BB173" i="19"/>
  <c r="BC173" i="19"/>
  <c r="BD173" i="19"/>
  <c r="BE173" i="19"/>
  <c r="BF173" i="19"/>
  <c r="BG173" i="19"/>
  <c r="BH173" i="19"/>
  <c r="BI173" i="19"/>
  <c r="BJ173" i="19"/>
  <c r="BK173" i="19"/>
  <c r="BL173" i="19"/>
  <c r="BM173" i="19"/>
  <c r="AN174" i="19"/>
  <c r="AO174" i="19"/>
  <c r="AP174" i="19"/>
  <c r="AQ174" i="19"/>
  <c r="AR174" i="19"/>
  <c r="AS174" i="19"/>
  <c r="AT174" i="19"/>
  <c r="AU174" i="19"/>
  <c r="AV174" i="19"/>
  <c r="AW174" i="19"/>
  <c r="AX174" i="19"/>
  <c r="AY174" i="19"/>
  <c r="AZ174" i="19"/>
  <c r="BA174" i="19"/>
  <c r="BB174" i="19"/>
  <c r="BC174" i="19"/>
  <c r="BD174" i="19"/>
  <c r="BE174" i="19"/>
  <c r="BF174" i="19"/>
  <c r="BG174" i="19"/>
  <c r="BH174" i="19"/>
  <c r="BI174" i="19"/>
  <c r="BJ174" i="19"/>
  <c r="BK174" i="19"/>
  <c r="BL174" i="19"/>
  <c r="BM174" i="19"/>
  <c r="AN175" i="19"/>
  <c r="AO175" i="19"/>
  <c r="AP175" i="19"/>
  <c r="AQ175" i="19"/>
  <c r="AR175" i="19"/>
  <c r="AS175" i="19"/>
  <c r="AT175" i="19"/>
  <c r="AU175" i="19"/>
  <c r="AV175" i="19"/>
  <c r="AW175" i="19"/>
  <c r="AX175" i="19"/>
  <c r="AY175" i="19"/>
  <c r="AZ175" i="19"/>
  <c r="BA175" i="19"/>
  <c r="BB175" i="19"/>
  <c r="BC175" i="19"/>
  <c r="BD175" i="19"/>
  <c r="BE175" i="19"/>
  <c r="BF175" i="19"/>
  <c r="BG175" i="19"/>
  <c r="BH175" i="19"/>
  <c r="BI175" i="19"/>
  <c r="BJ175" i="19"/>
  <c r="BK175" i="19"/>
  <c r="BL175" i="19"/>
  <c r="BM175" i="19"/>
  <c r="AN176" i="19"/>
  <c r="AO176" i="19"/>
  <c r="AP176" i="19"/>
  <c r="AQ176" i="19"/>
  <c r="AR176" i="19"/>
  <c r="AS176" i="19"/>
  <c r="AT176" i="19"/>
  <c r="AU176" i="19"/>
  <c r="AV176" i="19"/>
  <c r="AW176" i="19"/>
  <c r="AX176" i="19"/>
  <c r="AY176" i="19"/>
  <c r="AZ176" i="19"/>
  <c r="BA176" i="19"/>
  <c r="BB176" i="19"/>
  <c r="BC176" i="19"/>
  <c r="BD176" i="19"/>
  <c r="BE176" i="19"/>
  <c r="BF176" i="19"/>
  <c r="BG176" i="19"/>
  <c r="BH176" i="19"/>
  <c r="BI176" i="19"/>
  <c r="BJ176" i="19"/>
  <c r="BK176" i="19"/>
  <c r="BL176" i="19"/>
  <c r="BM176" i="19"/>
  <c r="AN177" i="19"/>
  <c r="AO177" i="19"/>
  <c r="AP177" i="19"/>
  <c r="AQ177" i="19"/>
  <c r="AR177" i="19"/>
  <c r="AS177" i="19"/>
  <c r="AT177" i="19"/>
  <c r="AU177" i="19"/>
  <c r="AV177" i="19"/>
  <c r="AW177" i="19"/>
  <c r="AX177" i="19"/>
  <c r="AY177" i="19"/>
  <c r="AZ177" i="19"/>
  <c r="BA177" i="19"/>
  <c r="BB177" i="19"/>
  <c r="BC177" i="19"/>
  <c r="BD177" i="19"/>
  <c r="BE177" i="19"/>
  <c r="BF177" i="19"/>
  <c r="BG177" i="19"/>
  <c r="BH177" i="19"/>
  <c r="BI177" i="19"/>
  <c r="BJ177" i="19"/>
  <c r="BK177" i="19"/>
  <c r="BL177" i="19"/>
  <c r="BM177" i="19"/>
  <c r="AN178" i="19"/>
  <c r="AO178" i="19"/>
  <c r="AP178" i="19"/>
  <c r="AQ178" i="19"/>
  <c r="AR178" i="19"/>
  <c r="AS178" i="19"/>
  <c r="AT178" i="19"/>
  <c r="AU178" i="19"/>
  <c r="AV178" i="19"/>
  <c r="AW178" i="19"/>
  <c r="AX178" i="19"/>
  <c r="AY178" i="19"/>
  <c r="AZ178" i="19"/>
  <c r="BA178" i="19"/>
  <c r="BB178" i="19"/>
  <c r="BC178" i="19"/>
  <c r="BD178" i="19"/>
  <c r="BE178" i="19"/>
  <c r="BF178" i="19"/>
  <c r="BG178" i="19"/>
  <c r="BH178" i="19"/>
  <c r="BI178" i="19"/>
  <c r="BJ178" i="19"/>
  <c r="BK178" i="19"/>
  <c r="BL178" i="19"/>
  <c r="BM178" i="19"/>
  <c r="AN179" i="19"/>
  <c r="AO179" i="19"/>
  <c r="AP179" i="19"/>
  <c r="AQ179" i="19"/>
  <c r="AR179" i="19"/>
  <c r="AS179" i="19"/>
  <c r="AT179" i="19"/>
  <c r="AU179" i="19"/>
  <c r="AV179" i="19"/>
  <c r="AW179" i="19"/>
  <c r="AX179" i="19"/>
  <c r="AY179" i="19"/>
  <c r="AZ179" i="19"/>
  <c r="BA179" i="19"/>
  <c r="BB179" i="19"/>
  <c r="BC179" i="19"/>
  <c r="BD179" i="19"/>
  <c r="BE179" i="19"/>
  <c r="BF179" i="19"/>
  <c r="BG179" i="19"/>
  <c r="BH179" i="19"/>
  <c r="BI179" i="19"/>
  <c r="BJ179" i="19"/>
  <c r="BK179" i="19"/>
  <c r="BL179" i="19"/>
  <c r="BM179" i="19"/>
  <c r="AN180" i="19"/>
  <c r="AO180" i="19"/>
  <c r="AP180" i="19"/>
  <c r="AQ180" i="19"/>
  <c r="AR180" i="19"/>
  <c r="AS180" i="19"/>
  <c r="AT180" i="19"/>
  <c r="AU180" i="19"/>
  <c r="AV180" i="19"/>
  <c r="AW180" i="19"/>
  <c r="AX180" i="19"/>
  <c r="AY180" i="19"/>
  <c r="AZ180" i="19"/>
  <c r="BA180" i="19"/>
  <c r="BB180" i="19"/>
  <c r="BC180" i="19"/>
  <c r="BD180" i="19"/>
  <c r="BE180" i="19"/>
  <c r="BF180" i="19"/>
  <c r="BG180" i="19"/>
  <c r="BH180" i="19"/>
  <c r="BI180" i="19"/>
  <c r="BJ180" i="19"/>
  <c r="BK180" i="19"/>
  <c r="BL180" i="19"/>
  <c r="BM180" i="19"/>
  <c r="AN181" i="19"/>
  <c r="AO181" i="19"/>
  <c r="AP181" i="19"/>
  <c r="AQ181" i="19"/>
  <c r="AR181" i="19"/>
  <c r="AS181" i="19"/>
  <c r="AT181" i="19"/>
  <c r="AU181" i="19"/>
  <c r="AV181" i="19"/>
  <c r="AW181" i="19"/>
  <c r="AX181" i="19"/>
  <c r="AY181" i="19"/>
  <c r="AZ181" i="19"/>
  <c r="BA181" i="19"/>
  <c r="BB181" i="19"/>
  <c r="BC181" i="19"/>
  <c r="BD181" i="19"/>
  <c r="BE181" i="19"/>
  <c r="BF181" i="19"/>
  <c r="BG181" i="19"/>
  <c r="BH181" i="19"/>
  <c r="BI181" i="19"/>
  <c r="BJ181" i="19"/>
  <c r="BK181" i="19"/>
  <c r="BL181" i="19"/>
  <c r="BM181" i="19"/>
  <c r="AN182" i="19"/>
  <c r="AO182" i="19"/>
  <c r="AP182" i="19"/>
  <c r="AQ182" i="19"/>
  <c r="AR182" i="19"/>
  <c r="AS182" i="19"/>
  <c r="AT182" i="19"/>
  <c r="AU182" i="19"/>
  <c r="AV182" i="19"/>
  <c r="AW182" i="19"/>
  <c r="AX182" i="19"/>
  <c r="AY182" i="19"/>
  <c r="AZ182" i="19"/>
  <c r="BA182" i="19"/>
  <c r="BB182" i="19"/>
  <c r="BC182" i="19"/>
  <c r="BD182" i="19"/>
  <c r="BE182" i="19"/>
  <c r="BF182" i="19"/>
  <c r="BG182" i="19"/>
  <c r="BH182" i="19"/>
  <c r="BI182" i="19"/>
  <c r="BJ182" i="19"/>
  <c r="BK182" i="19"/>
  <c r="BL182" i="19"/>
  <c r="BM182" i="19"/>
  <c r="AN183" i="19"/>
  <c r="AO183" i="19"/>
  <c r="AP183" i="19"/>
  <c r="AQ183" i="19"/>
  <c r="AR183" i="19"/>
  <c r="AS183" i="19"/>
  <c r="AT183" i="19"/>
  <c r="AU183" i="19"/>
  <c r="AV183" i="19"/>
  <c r="AW183" i="19"/>
  <c r="AX183" i="19"/>
  <c r="AY183" i="19"/>
  <c r="AZ183" i="19"/>
  <c r="BA183" i="19"/>
  <c r="BB183" i="19"/>
  <c r="BC183" i="19"/>
  <c r="BD183" i="19"/>
  <c r="BE183" i="19"/>
  <c r="BF183" i="19"/>
  <c r="BG183" i="19"/>
  <c r="BH183" i="19"/>
  <c r="BI183" i="19"/>
  <c r="BJ183" i="19"/>
  <c r="BK183" i="19"/>
  <c r="BL183" i="19"/>
  <c r="BM183" i="19"/>
  <c r="AN184" i="19"/>
  <c r="AO184" i="19"/>
  <c r="AP184" i="19"/>
  <c r="AQ184" i="19"/>
  <c r="AR184" i="19"/>
  <c r="AS184" i="19"/>
  <c r="AT184" i="19"/>
  <c r="AU184" i="19"/>
  <c r="AV184" i="19"/>
  <c r="AW184" i="19"/>
  <c r="AX184" i="19"/>
  <c r="AY184" i="19"/>
  <c r="AZ184" i="19"/>
  <c r="BA184" i="19"/>
  <c r="BB184" i="19"/>
  <c r="BC184" i="19"/>
  <c r="BD184" i="19"/>
  <c r="BE184" i="19"/>
  <c r="BF184" i="19"/>
  <c r="BG184" i="19"/>
  <c r="BH184" i="19"/>
  <c r="BI184" i="19"/>
  <c r="BJ184" i="19"/>
  <c r="BK184" i="19"/>
  <c r="BL184" i="19"/>
  <c r="BM184" i="19"/>
  <c r="AN185" i="19"/>
  <c r="AO185" i="19"/>
  <c r="AP185" i="19"/>
  <c r="AQ185" i="19"/>
  <c r="AR185" i="19"/>
  <c r="AS185" i="19"/>
  <c r="AT185" i="19"/>
  <c r="AU185" i="19"/>
  <c r="AV185" i="19"/>
  <c r="AW185" i="19"/>
  <c r="AX185" i="19"/>
  <c r="AY185" i="19"/>
  <c r="AZ185" i="19"/>
  <c r="BA185" i="19"/>
  <c r="BB185" i="19"/>
  <c r="BC185" i="19"/>
  <c r="BD185" i="19"/>
  <c r="BE185" i="19"/>
  <c r="BF185" i="19"/>
  <c r="BG185" i="19"/>
  <c r="BH185" i="19"/>
  <c r="BI185" i="19"/>
  <c r="BJ185" i="19"/>
  <c r="BK185" i="19"/>
  <c r="BL185" i="19"/>
  <c r="BM185" i="19"/>
  <c r="AN186" i="19"/>
  <c r="AO186" i="19"/>
  <c r="AP186" i="19"/>
  <c r="AQ186" i="19"/>
  <c r="AR186" i="19"/>
  <c r="AS186" i="19"/>
  <c r="AT186" i="19"/>
  <c r="AU186" i="19"/>
  <c r="AV186" i="19"/>
  <c r="AW186" i="19"/>
  <c r="AX186" i="19"/>
  <c r="AY186" i="19"/>
  <c r="AZ186" i="19"/>
  <c r="BA186" i="19"/>
  <c r="BB186" i="19"/>
  <c r="BC186" i="19"/>
  <c r="BD186" i="19"/>
  <c r="BE186" i="19"/>
  <c r="BF186" i="19"/>
  <c r="BG186" i="19"/>
  <c r="BH186" i="19"/>
  <c r="BI186" i="19"/>
  <c r="BJ186" i="19"/>
  <c r="BK186" i="19"/>
  <c r="BL186" i="19"/>
  <c r="BM186" i="19"/>
  <c r="AN187" i="19"/>
  <c r="AO187" i="19"/>
  <c r="AP187" i="19"/>
  <c r="AQ187" i="19"/>
  <c r="AR187" i="19"/>
  <c r="AS187" i="19"/>
  <c r="AT187" i="19"/>
  <c r="AU187" i="19"/>
  <c r="AV187" i="19"/>
  <c r="AW187" i="19"/>
  <c r="AX187" i="19"/>
  <c r="AY187" i="19"/>
  <c r="AZ187" i="19"/>
  <c r="BA187" i="19"/>
  <c r="BB187" i="19"/>
  <c r="BC187" i="19"/>
  <c r="BD187" i="19"/>
  <c r="BE187" i="19"/>
  <c r="BF187" i="19"/>
  <c r="BG187" i="19"/>
  <c r="BH187" i="19"/>
  <c r="BI187" i="19"/>
  <c r="BJ187" i="19"/>
  <c r="BK187" i="19"/>
  <c r="BL187" i="19"/>
  <c r="BM187" i="19"/>
  <c r="AN188" i="19"/>
  <c r="AO188" i="19"/>
  <c r="AP188" i="19"/>
  <c r="AQ188" i="19"/>
  <c r="AR188" i="19"/>
  <c r="AS188" i="19"/>
  <c r="AT188" i="19"/>
  <c r="AU188" i="19"/>
  <c r="AV188" i="19"/>
  <c r="AW188" i="19"/>
  <c r="AX188" i="19"/>
  <c r="AY188" i="19"/>
  <c r="AZ188" i="19"/>
  <c r="BA188" i="19"/>
  <c r="BB188" i="19"/>
  <c r="BC188" i="19"/>
  <c r="BD188" i="19"/>
  <c r="BE188" i="19"/>
  <c r="BF188" i="19"/>
  <c r="BG188" i="19"/>
  <c r="BH188" i="19"/>
  <c r="BI188" i="19"/>
  <c r="BJ188" i="19"/>
  <c r="BK188" i="19"/>
  <c r="BL188" i="19"/>
  <c r="BM188" i="19"/>
  <c r="AN189" i="19"/>
  <c r="AO189" i="19"/>
  <c r="AP189" i="19"/>
  <c r="AQ189" i="19"/>
  <c r="AR189" i="19"/>
  <c r="AS189" i="19"/>
  <c r="AT189" i="19"/>
  <c r="AU189" i="19"/>
  <c r="AV189" i="19"/>
  <c r="AW189" i="19"/>
  <c r="AX189" i="19"/>
  <c r="AY189" i="19"/>
  <c r="AZ189" i="19"/>
  <c r="BA189" i="19"/>
  <c r="BB189" i="19"/>
  <c r="BC189" i="19"/>
  <c r="BD189" i="19"/>
  <c r="BE189" i="19"/>
  <c r="BF189" i="19"/>
  <c r="BG189" i="19"/>
  <c r="BH189" i="19"/>
  <c r="BI189" i="19"/>
  <c r="BJ189" i="19"/>
  <c r="BK189" i="19"/>
  <c r="BL189" i="19"/>
  <c r="BM189" i="19"/>
  <c r="AH7" i="19"/>
  <c r="AI7" i="19"/>
  <c r="AJ7" i="19"/>
  <c r="AK7" i="19"/>
  <c r="AL7" i="19"/>
  <c r="AH8" i="19"/>
  <c r="AI8" i="19"/>
  <c r="AJ8" i="19"/>
  <c r="AK8" i="19"/>
  <c r="AL8" i="19"/>
  <c r="AH9" i="19"/>
  <c r="AI9" i="19"/>
  <c r="AJ9" i="19"/>
  <c r="AK9" i="19"/>
  <c r="AL9" i="19"/>
  <c r="AH10" i="19"/>
  <c r="AI10" i="19"/>
  <c r="AJ10" i="19"/>
  <c r="AK10" i="19"/>
  <c r="AL10" i="19"/>
  <c r="AH11" i="19"/>
  <c r="AI11" i="19"/>
  <c r="AJ11" i="19"/>
  <c r="AK11" i="19"/>
  <c r="AL11" i="19"/>
  <c r="AH12" i="19"/>
  <c r="AI12" i="19"/>
  <c r="AJ12" i="19"/>
  <c r="AK12" i="19"/>
  <c r="AL12" i="19"/>
  <c r="AH13" i="19"/>
  <c r="AI13" i="19"/>
  <c r="AJ13" i="19"/>
  <c r="AK13" i="19"/>
  <c r="AL13" i="19"/>
  <c r="AH14" i="19"/>
  <c r="AI14" i="19"/>
  <c r="AJ14" i="19"/>
  <c r="AK14" i="19"/>
  <c r="AL14" i="19"/>
  <c r="AH15" i="19"/>
  <c r="AI15" i="19"/>
  <c r="AJ15" i="19"/>
  <c r="AK15" i="19"/>
  <c r="AL15" i="19"/>
  <c r="AH16" i="19"/>
  <c r="AI16" i="19"/>
  <c r="AJ16" i="19"/>
  <c r="AK16" i="19"/>
  <c r="AL16" i="19"/>
  <c r="AH17" i="19"/>
  <c r="AI17" i="19"/>
  <c r="AJ17" i="19"/>
  <c r="AK17" i="19"/>
  <c r="AL17" i="19"/>
  <c r="AH18" i="19"/>
  <c r="AI18" i="19"/>
  <c r="AJ18" i="19"/>
  <c r="AK18" i="19"/>
  <c r="AL18" i="19"/>
  <c r="AH19" i="19"/>
  <c r="AI19" i="19"/>
  <c r="AJ19" i="19"/>
  <c r="AK19" i="19"/>
  <c r="AL19" i="19"/>
  <c r="AH20" i="19"/>
  <c r="AI20" i="19"/>
  <c r="AJ20" i="19"/>
  <c r="AK20" i="19"/>
  <c r="AL20" i="19"/>
  <c r="AH21" i="19"/>
  <c r="AI21" i="19"/>
  <c r="AJ21" i="19"/>
  <c r="AK21" i="19"/>
  <c r="AL21" i="19"/>
  <c r="AH22" i="19"/>
  <c r="AI22" i="19"/>
  <c r="AJ22" i="19"/>
  <c r="AK22" i="19"/>
  <c r="AL22" i="19"/>
  <c r="AH23" i="19"/>
  <c r="AI23" i="19"/>
  <c r="AJ23" i="19"/>
  <c r="AK23" i="19"/>
  <c r="AL23" i="19"/>
  <c r="AH24" i="19"/>
  <c r="AI24" i="19"/>
  <c r="AJ24" i="19"/>
  <c r="AK24" i="19"/>
  <c r="AL24" i="19"/>
  <c r="AH25" i="19"/>
  <c r="AI25" i="19"/>
  <c r="AJ25" i="19"/>
  <c r="AK25" i="19"/>
  <c r="AL25" i="19"/>
  <c r="AH26" i="19"/>
  <c r="AI26" i="19"/>
  <c r="AJ26" i="19"/>
  <c r="AK26" i="19"/>
  <c r="AL26" i="19"/>
  <c r="AH27" i="19"/>
  <c r="AI27" i="19"/>
  <c r="AJ27" i="19"/>
  <c r="AK27" i="19"/>
  <c r="AL27" i="19"/>
  <c r="AH28" i="19"/>
  <c r="AI28" i="19"/>
  <c r="AJ28" i="19"/>
  <c r="AK28" i="19"/>
  <c r="AL28" i="19"/>
  <c r="AH29" i="19"/>
  <c r="AI29" i="19"/>
  <c r="AJ29" i="19"/>
  <c r="AK29" i="19"/>
  <c r="AL29" i="19"/>
  <c r="AH30" i="19"/>
  <c r="AI30" i="19"/>
  <c r="AJ30" i="19"/>
  <c r="AK30" i="19"/>
  <c r="AL30" i="19"/>
  <c r="AH31" i="19"/>
  <c r="AI31" i="19"/>
  <c r="AJ31" i="19"/>
  <c r="AK31" i="19"/>
  <c r="AL31" i="19"/>
  <c r="AH32" i="19"/>
  <c r="AI32" i="19"/>
  <c r="AJ32" i="19"/>
  <c r="AK32" i="19"/>
  <c r="AL32" i="19"/>
  <c r="AH33" i="19"/>
  <c r="AI33" i="19"/>
  <c r="AJ33" i="19"/>
  <c r="AK33" i="19"/>
  <c r="AL33" i="19"/>
  <c r="AH34" i="19"/>
  <c r="AI34" i="19"/>
  <c r="AJ34" i="19"/>
  <c r="AK34" i="19"/>
  <c r="AL34" i="19"/>
  <c r="AH35" i="19"/>
  <c r="AI35" i="19"/>
  <c r="AJ35" i="19"/>
  <c r="AK35" i="19"/>
  <c r="AL35" i="19"/>
  <c r="AH36" i="19"/>
  <c r="AI36" i="19"/>
  <c r="AJ36" i="19"/>
  <c r="AK36" i="19"/>
  <c r="AL36" i="19"/>
  <c r="AH37" i="19"/>
  <c r="AI37" i="19"/>
  <c r="AJ37" i="19"/>
  <c r="AK37" i="19"/>
  <c r="AL37" i="19"/>
  <c r="AH38" i="19"/>
  <c r="AI38" i="19"/>
  <c r="AJ38" i="19"/>
  <c r="AK38" i="19"/>
  <c r="AL38" i="19"/>
  <c r="AH39" i="19"/>
  <c r="AI39" i="19"/>
  <c r="AJ39" i="19"/>
  <c r="AK39" i="19"/>
  <c r="AL39" i="19"/>
  <c r="AH40" i="19"/>
  <c r="AI40" i="19"/>
  <c r="AJ40" i="19"/>
  <c r="AK40" i="19"/>
  <c r="AL40" i="19"/>
  <c r="AH41" i="19"/>
  <c r="AI41" i="19"/>
  <c r="AJ41" i="19"/>
  <c r="AK41" i="19"/>
  <c r="AL41" i="19"/>
  <c r="AH42" i="19"/>
  <c r="AI42" i="19"/>
  <c r="AJ42" i="19"/>
  <c r="AK42" i="19"/>
  <c r="AL42" i="19"/>
  <c r="AH43" i="19"/>
  <c r="AI43" i="19"/>
  <c r="AJ43" i="19"/>
  <c r="AK43" i="19"/>
  <c r="AL43" i="19"/>
  <c r="AH44" i="19"/>
  <c r="AI44" i="19"/>
  <c r="AJ44" i="19"/>
  <c r="AK44" i="19"/>
  <c r="AL44" i="19"/>
  <c r="AH45" i="19"/>
  <c r="AI45" i="19"/>
  <c r="AJ45" i="19"/>
  <c r="AK45" i="19"/>
  <c r="AL45" i="19"/>
  <c r="AH46" i="19"/>
  <c r="AI46" i="19"/>
  <c r="AJ46" i="19"/>
  <c r="AK46" i="19"/>
  <c r="AL46" i="19"/>
  <c r="AH47" i="19"/>
  <c r="AI47" i="19"/>
  <c r="AJ47" i="19"/>
  <c r="AK47" i="19"/>
  <c r="AL47" i="19"/>
  <c r="AH48" i="19"/>
  <c r="AI48" i="19"/>
  <c r="AJ48" i="19"/>
  <c r="AK48" i="19"/>
  <c r="AL48" i="19"/>
  <c r="AH49" i="19"/>
  <c r="AI49" i="19"/>
  <c r="AJ49" i="19"/>
  <c r="AK49" i="19"/>
  <c r="AL49" i="19"/>
  <c r="AH50" i="19"/>
  <c r="AI50" i="19"/>
  <c r="AJ50" i="19"/>
  <c r="AK50" i="19"/>
  <c r="AL50" i="19"/>
  <c r="AH51" i="19"/>
  <c r="AI51" i="19"/>
  <c r="AJ51" i="19"/>
  <c r="AK51" i="19"/>
  <c r="AL51" i="19"/>
  <c r="AH52" i="19"/>
  <c r="AI52" i="19"/>
  <c r="AJ52" i="19"/>
  <c r="AK52" i="19"/>
  <c r="AL52" i="19"/>
  <c r="AH53" i="19"/>
  <c r="AI53" i="19"/>
  <c r="AJ53" i="19"/>
  <c r="AK53" i="19"/>
  <c r="AL53" i="19"/>
  <c r="AH54" i="19"/>
  <c r="AI54" i="19"/>
  <c r="AJ54" i="19"/>
  <c r="AK54" i="19"/>
  <c r="AL54" i="19"/>
  <c r="AH55" i="19"/>
  <c r="AI55" i="19"/>
  <c r="AJ55" i="19"/>
  <c r="AK55" i="19"/>
  <c r="AL55" i="19"/>
  <c r="AH56" i="19"/>
  <c r="AI56" i="19"/>
  <c r="AJ56" i="19"/>
  <c r="AK56" i="19"/>
  <c r="AL56" i="19"/>
  <c r="AH57" i="19"/>
  <c r="AI57" i="19"/>
  <c r="AJ57" i="19"/>
  <c r="AK57" i="19"/>
  <c r="AL57" i="19"/>
  <c r="AH58" i="19"/>
  <c r="AI58" i="19"/>
  <c r="AJ58" i="19"/>
  <c r="AK58" i="19"/>
  <c r="AL58" i="19"/>
  <c r="AH59" i="19"/>
  <c r="AI59" i="19"/>
  <c r="AJ59" i="19"/>
  <c r="AK59" i="19"/>
  <c r="AL59" i="19"/>
  <c r="AH60" i="19"/>
  <c r="AI60" i="19"/>
  <c r="AJ60" i="19"/>
  <c r="AK60" i="19"/>
  <c r="AL60" i="19"/>
  <c r="AH61" i="19"/>
  <c r="AI61" i="19"/>
  <c r="AJ61" i="19"/>
  <c r="AK61" i="19"/>
  <c r="AL61" i="19"/>
  <c r="AH62" i="19"/>
  <c r="AI62" i="19"/>
  <c r="AJ62" i="19"/>
  <c r="AK62" i="19"/>
  <c r="AL62" i="19"/>
  <c r="AH63" i="19"/>
  <c r="AI63" i="19"/>
  <c r="AJ63" i="19"/>
  <c r="AK63" i="19"/>
  <c r="AL63" i="19"/>
  <c r="AH64" i="19"/>
  <c r="AI64" i="19"/>
  <c r="AJ64" i="19"/>
  <c r="AK64" i="19"/>
  <c r="AL64" i="19"/>
  <c r="AH65" i="19"/>
  <c r="AI65" i="19"/>
  <c r="AJ65" i="19"/>
  <c r="AK65" i="19"/>
  <c r="AL65" i="19"/>
  <c r="AH66" i="19"/>
  <c r="AI66" i="19"/>
  <c r="AJ66" i="19"/>
  <c r="AK66" i="19"/>
  <c r="AL66" i="19"/>
  <c r="AH67" i="19"/>
  <c r="AI67" i="19"/>
  <c r="AJ67" i="19"/>
  <c r="AK67" i="19"/>
  <c r="AL67" i="19"/>
  <c r="AH68" i="19"/>
  <c r="AI68" i="19"/>
  <c r="AJ68" i="19"/>
  <c r="AK68" i="19"/>
  <c r="AL68" i="19"/>
  <c r="AH69" i="19"/>
  <c r="AI69" i="19"/>
  <c r="AJ69" i="19"/>
  <c r="AK69" i="19"/>
  <c r="AL69" i="19"/>
  <c r="AH70" i="19"/>
  <c r="AI70" i="19"/>
  <c r="AJ70" i="19"/>
  <c r="AK70" i="19"/>
  <c r="AL70" i="19"/>
  <c r="AH71" i="19"/>
  <c r="AI71" i="19"/>
  <c r="AJ71" i="19"/>
  <c r="AK71" i="19"/>
  <c r="AL71" i="19"/>
  <c r="AH72" i="19"/>
  <c r="AI72" i="19"/>
  <c r="AJ72" i="19"/>
  <c r="AK72" i="19"/>
  <c r="AL72" i="19"/>
  <c r="AH73" i="19"/>
  <c r="AI73" i="19"/>
  <c r="AJ73" i="19"/>
  <c r="AK73" i="19"/>
  <c r="AL73" i="19"/>
  <c r="AH74" i="19"/>
  <c r="AI74" i="19"/>
  <c r="AJ74" i="19"/>
  <c r="AK74" i="19"/>
  <c r="AL74" i="19"/>
  <c r="AH75" i="19"/>
  <c r="AI75" i="19"/>
  <c r="AJ75" i="19"/>
  <c r="AK75" i="19"/>
  <c r="AL75" i="19"/>
  <c r="AH76" i="19"/>
  <c r="AI76" i="19"/>
  <c r="AJ76" i="19"/>
  <c r="AK76" i="19"/>
  <c r="AL76" i="19"/>
  <c r="AH77" i="19"/>
  <c r="AI77" i="19"/>
  <c r="AJ77" i="19"/>
  <c r="AK77" i="19"/>
  <c r="AL77" i="19"/>
  <c r="AH78" i="19"/>
  <c r="AI78" i="19"/>
  <c r="AJ78" i="19"/>
  <c r="AK78" i="19"/>
  <c r="AL78" i="19"/>
  <c r="AH79" i="19"/>
  <c r="AI79" i="19"/>
  <c r="AJ79" i="19"/>
  <c r="AK79" i="19"/>
  <c r="AL79" i="19"/>
  <c r="AH80" i="19"/>
  <c r="AI80" i="19"/>
  <c r="AJ80" i="19"/>
  <c r="AK80" i="19"/>
  <c r="AL80" i="19"/>
  <c r="AH81" i="19"/>
  <c r="AI81" i="19"/>
  <c r="AJ81" i="19"/>
  <c r="AK81" i="19"/>
  <c r="AL81" i="19"/>
  <c r="AH82" i="19"/>
  <c r="AI82" i="19"/>
  <c r="AJ82" i="19"/>
  <c r="AK82" i="19"/>
  <c r="AL82" i="19"/>
  <c r="AH83" i="19"/>
  <c r="AI83" i="19"/>
  <c r="AJ83" i="19"/>
  <c r="AK83" i="19"/>
  <c r="AL83" i="19"/>
  <c r="AH84" i="19"/>
  <c r="AI84" i="19"/>
  <c r="AJ84" i="19"/>
  <c r="AK84" i="19"/>
  <c r="AL84" i="19"/>
  <c r="AH85" i="19"/>
  <c r="AI85" i="19"/>
  <c r="AJ85" i="19"/>
  <c r="AK85" i="19"/>
  <c r="AL85" i="19"/>
  <c r="AH86" i="19"/>
  <c r="AI86" i="19"/>
  <c r="AJ86" i="19"/>
  <c r="AK86" i="19"/>
  <c r="AL86" i="19"/>
  <c r="AH87" i="19"/>
  <c r="AI87" i="19"/>
  <c r="AJ87" i="19"/>
  <c r="AK87" i="19"/>
  <c r="AL87" i="19"/>
  <c r="AH88" i="19"/>
  <c r="AI88" i="19"/>
  <c r="AJ88" i="19"/>
  <c r="AK88" i="19"/>
  <c r="AL88" i="19"/>
  <c r="AH89" i="19"/>
  <c r="AI89" i="19"/>
  <c r="AJ89" i="19"/>
  <c r="AK89" i="19"/>
  <c r="AL89" i="19"/>
  <c r="AH90" i="19"/>
  <c r="AI90" i="19"/>
  <c r="AJ90" i="19"/>
  <c r="AK90" i="19"/>
  <c r="AL90" i="19"/>
  <c r="AH91" i="19"/>
  <c r="AI91" i="19"/>
  <c r="AJ91" i="19"/>
  <c r="AK91" i="19"/>
  <c r="AL91" i="19"/>
  <c r="AH92" i="19"/>
  <c r="AI92" i="19"/>
  <c r="AJ92" i="19"/>
  <c r="AK92" i="19"/>
  <c r="AL92" i="19"/>
  <c r="AH93" i="19"/>
  <c r="AI93" i="19"/>
  <c r="AJ93" i="19"/>
  <c r="AK93" i="19"/>
  <c r="AL93" i="19"/>
  <c r="AH94" i="19"/>
  <c r="AI94" i="19"/>
  <c r="AJ94" i="19"/>
  <c r="AK94" i="19"/>
  <c r="AL94" i="19"/>
  <c r="AH95" i="19"/>
  <c r="AI95" i="19"/>
  <c r="AJ95" i="19"/>
  <c r="AK95" i="19"/>
  <c r="AL95" i="19"/>
  <c r="AH96" i="19"/>
  <c r="AI96" i="19"/>
  <c r="AJ96" i="19"/>
  <c r="AK96" i="19"/>
  <c r="AL96" i="19"/>
  <c r="AH97" i="19"/>
  <c r="AI97" i="19"/>
  <c r="AJ97" i="19"/>
  <c r="AK97" i="19"/>
  <c r="AL97" i="19"/>
  <c r="AH98" i="19"/>
  <c r="AI98" i="19"/>
  <c r="AJ98" i="19"/>
  <c r="AK98" i="19"/>
  <c r="AL98" i="19"/>
  <c r="AH99" i="19"/>
  <c r="AI99" i="19"/>
  <c r="AJ99" i="19"/>
  <c r="AK99" i="19"/>
  <c r="AL99" i="19"/>
  <c r="AH100" i="19"/>
  <c r="AI100" i="19"/>
  <c r="AJ100" i="19"/>
  <c r="AK100" i="19"/>
  <c r="AL100" i="19"/>
  <c r="AH101" i="19"/>
  <c r="AI101" i="19"/>
  <c r="AJ101" i="19"/>
  <c r="AK101" i="19"/>
  <c r="AL101" i="19"/>
  <c r="AH102" i="19"/>
  <c r="AI102" i="19"/>
  <c r="AJ102" i="19"/>
  <c r="AK102" i="19"/>
  <c r="AL102" i="19"/>
  <c r="AH103" i="19"/>
  <c r="AI103" i="19"/>
  <c r="AJ103" i="19"/>
  <c r="AK103" i="19"/>
  <c r="AL103" i="19"/>
  <c r="AH104" i="19"/>
  <c r="AI104" i="19"/>
  <c r="AJ104" i="19"/>
  <c r="AK104" i="19"/>
  <c r="AL104" i="19"/>
  <c r="AH105" i="19"/>
  <c r="AI105" i="19"/>
  <c r="AJ105" i="19"/>
  <c r="AK105" i="19"/>
  <c r="AL105" i="19"/>
  <c r="AH106" i="19"/>
  <c r="AI106" i="19"/>
  <c r="AJ106" i="19"/>
  <c r="AK106" i="19"/>
  <c r="AL106" i="19"/>
  <c r="AH107" i="19"/>
  <c r="AI107" i="19"/>
  <c r="AJ107" i="19"/>
  <c r="AK107" i="19"/>
  <c r="AL107" i="19"/>
  <c r="AH108" i="19"/>
  <c r="AI108" i="19"/>
  <c r="AJ108" i="19"/>
  <c r="AK108" i="19"/>
  <c r="AL108" i="19"/>
  <c r="AH109" i="19"/>
  <c r="AI109" i="19"/>
  <c r="AJ109" i="19"/>
  <c r="AK109" i="19"/>
  <c r="AL109" i="19"/>
  <c r="AH110" i="19"/>
  <c r="AI110" i="19"/>
  <c r="AJ110" i="19"/>
  <c r="AK110" i="19"/>
  <c r="AL110" i="19"/>
  <c r="AH111" i="19"/>
  <c r="AI111" i="19"/>
  <c r="AJ111" i="19"/>
  <c r="AK111" i="19"/>
  <c r="AL111" i="19"/>
  <c r="AH112" i="19"/>
  <c r="AI112" i="19"/>
  <c r="AJ112" i="19"/>
  <c r="AK112" i="19"/>
  <c r="AL112" i="19"/>
  <c r="AH113" i="19"/>
  <c r="AI113" i="19"/>
  <c r="AJ113" i="19"/>
  <c r="AK113" i="19"/>
  <c r="AL113" i="19"/>
  <c r="AH114" i="19"/>
  <c r="AI114" i="19"/>
  <c r="AJ114" i="19"/>
  <c r="AK114" i="19"/>
  <c r="AL114" i="19"/>
  <c r="AH115" i="19"/>
  <c r="AI115" i="19"/>
  <c r="AJ115" i="19"/>
  <c r="AK115" i="19"/>
  <c r="AL115" i="19"/>
  <c r="AH116" i="19"/>
  <c r="AI116" i="19"/>
  <c r="AJ116" i="19"/>
  <c r="AK116" i="19"/>
  <c r="AL116" i="19"/>
  <c r="AH117" i="19"/>
  <c r="AI117" i="19"/>
  <c r="AJ117" i="19"/>
  <c r="AK117" i="19"/>
  <c r="AL117" i="19"/>
  <c r="AH118" i="19"/>
  <c r="AI118" i="19"/>
  <c r="AJ118" i="19"/>
  <c r="AK118" i="19"/>
  <c r="AL118" i="19"/>
  <c r="AH119" i="19"/>
  <c r="AI119" i="19"/>
  <c r="AJ119" i="19"/>
  <c r="AK119" i="19"/>
  <c r="AL119" i="19"/>
  <c r="AH120" i="19"/>
  <c r="AI120" i="19"/>
  <c r="AJ120" i="19"/>
  <c r="AK120" i="19"/>
  <c r="AL120" i="19"/>
  <c r="AH121" i="19"/>
  <c r="AI121" i="19"/>
  <c r="AJ121" i="19"/>
  <c r="AK121" i="19"/>
  <c r="AL121" i="19"/>
  <c r="AH122" i="19"/>
  <c r="AI122" i="19"/>
  <c r="AJ122" i="19"/>
  <c r="AK122" i="19"/>
  <c r="AL122" i="19"/>
  <c r="AH123" i="19"/>
  <c r="AI123" i="19"/>
  <c r="AJ123" i="19"/>
  <c r="AK123" i="19"/>
  <c r="AL123" i="19"/>
  <c r="AH124" i="19"/>
  <c r="AI124" i="19"/>
  <c r="AJ124" i="19"/>
  <c r="AK124" i="19"/>
  <c r="AL124" i="19"/>
  <c r="AH125" i="19"/>
  <c r="AI125" i="19"/>
  <c r="AJ125" i="19"/>
  <c r="AK125" i="19"/>
  <c r="AL125" i="19"/>
  <c r="AH126" i="19"/>
  <c r="AI126" i="19"/>
  <c r="AJ126" i="19"/>
  <c r="AK126" i="19"/>
  <c r="AL126" i="19"/>
  <c r="AH127" i="19"/>
  <c r="AI127" i="19"/>
  <c r="AJ127" i="19"/>
  <c r="AK127" i="19"/>
  <c r="AL127" i="19"/>
  <c r="AH128" i="19"/>
  <c r="AI128" i="19"/>
  <c r="AJ128" i="19"/>
  <c r="AK128" i="19"/>
  <c r="AL128" i="19"/>
  <c r="AH129" i="19"/>
  <c r="AI129" i="19"/>
  <c r="AJ129" i="19"/>
  <c r="AK129" i="19"/>
  <c r="AL129" i="19"/>
  <c r="AH130" i="19"/>
  <c r="AI130" i="19"/>
  <c r="AJ130" i="19"/>
  <c r="AK130" i="19"/>
  <c r="AL130" i="19"/>
  <c r="AH131" i="19"/>
  <c r="AI131" i="19"/>
  <c r="AJ131" i="19"/>
  <c r="AK131" i="19"/>
  <c r="AL131" i="19"/>
  <c r="AH132" i="19"/>
  <c r="AI132" i="19"/>
  <c r="AJ132" i="19"/>
  <c r="AK132" i="19"/>
  <c r="AL132" i="19"/>
  <c r="AH133" i="19"/>
  <c r="AI133" i="19"/>
  <c r="AJ133" i="19"/>
  <c r="AK133" i="19"/>
  <c r="AL133" i="19"/>
  <c r="AH134" i="19"/>
  <c r="AI134" i="19"/>
  <c r="AJ134" i="19"/>
  <c r="AK134" i="19"/>
  <c r="AL134" i="19"/>
  <c r="AH135" i="19"/>
  <c r="AI135" i="19"/>
  <c r="AJ135" i="19"/>
  <c r="AK135" i="19"/>
  <c r="AL135" i="19"/>
  <c r="AH136" i="19"/>
  <c r="AI136" i="19"/>
  <c r="AJ136" i="19"/>
  <c r="AK136" i="19"/>
  <c r="AL136" i="19"/>
  <c r="AH137" i="19"/>
  <c r="AI137" i="19"/>
  <c r="AJ137" i="19"/>
  <c r="AK137" i="19"/>
  <c r="AL137" i="19"/>
  <c r="AH138" i="19"/>
  <c r="AI138" i="19"/>
  <c r="AJ138" i="19"/>
  <c r="AK138" i="19"/>
  <c r="AL138" i="19"/>
  <c r="AH139" i="19"/>
  <c r="AI139" i="19"/>
  <c r="AJ139" i="19"/>
  <c r="AK139" i="19"/>
  <c r="AL139" i="19"/>
  <c r="AH140" i="19"/>
  <c r="AI140" i="19"/>
  <c r="AJ140" i="19"/>
  <c r="AK140" i="19"/>
  <c r="AL140" i="19"/>
  <c r="AH141" i="19"/>
  <c r="AI141" i="19"/>
  <c r="AJ141" i="19"/>
  <c r="AK141" i="19"/>
  <c r="AL141" i="19"/>
  <c r="AH142" i="19"/>
  <c r="AI142" i="19"/>
  <c r="AJ142" i="19"/>
  <c r="AK142" i="19"/>
  <c r="AL142" i="19"/>
  <c r="AH143" i="19"/>
  <c r="AI143" i="19"/>
  <c r="AJ143" i="19"/>
  <c r="AK143" i="19"/>
  <c r="AL143" i="19"/>
  <c r="AH144" i="19"/>
  <c r="AI144" i="19"/>
  <c r="AJ144" i="19"/>
  <c r="AK144" i="19"/>
  <c r="AL144" i="19"/>
  <c r="AH145" i="19"/>
  <c r="AI145" i="19"/>
  <c r="AJ145" i="19"/>
  <c r="AK145" i="19"/>
  <c r="AL145" i="19"/>
  <c r="AH146" i="19"/>
  <c r="AI146" i="19"/>
  <c r="AJ146" i="19"/>
  <c r="AK146" i="19"/>
  <c r="AL146" i="19"/>
  <c r="AH147" i="19"/>
  <c r="AI147" i="19"/>
  <c r="AJ147" i="19"/>
  <c r="AK147" i="19"/>
  <c r="AL147" i="19"/>
  <c r="AH148" i="19"/>
  <c r="AI148" i="19"/>
  <c r="AJ148" i="19"/>
  <c r="AK148" i="19"/>
  <c r="AL148" i="19"/>
  <c r="AH149" i="19"/>
  <c r="AI149" i="19"/>
  <c r="AJ149" i="19"/>
  <c r="AK149" i="19"/>
  <c r="AL149" i="19"/>
  <c r="AH150" i="19"/>
  <c r="AI150" i="19"/>
  <c r="AJ150" i="19"/>
  <c r="AK150" i="19"/>
  <c r="AL150" i="19"/>
  <c r="AH151" i="19"/>
  <c r="AI151" i="19"/>
  <c r="AJ151" i="19"/>
  <c r="AK151" i="19"/>
  <c r="AL151" i="19"/>
  <c r="AH152" i="19"/>
  <c r="AI152" i="19"/>
  <c r="AJ152" i="19"/>
  <c r="AK152" i="19"/>
  <c r="AL152" i="19"/>
  <c r="AH153" i="19"/>
  <c r="AI153" i="19"/>
  <c r="AJ153" i="19"/>
  <c r="AK153" i="19"/>
  <c r="AL153" i="19"/>
  <c r="AH154" i="19"/>
  <c r="AI154" i="19"/>
  <c r="AJ154" i="19"/>
  <c r="AK154" i="19"/>
  <c r="AL154" i="19"/>
  <c r="AH155" i="19"/>
  <c r="AI155" i="19"/>
  <c r="AJ155" i="19"/>
  <c r="AK155" i="19"/>
  <c r="AL155" i="19"/>
  <c r="AH156" i="19"/>
  <c r="AI156" i="19"/>
  <c r="AJ156" i="19"/>
  <c r="AK156" i="19"/>
  <c r="AL156" i="19"/>
  <c r="AH157" i="19"/>
  <c r="AI157" i="19"/>
  <c r="AJ157" i="19"/>
  <c r="AK157" i="19"/>
  <c r="AL157" i="19"/>
  <c r="AH158" i="19"/>
  <c r="AI158" i="19"/>
  <c r="AJ158" i="19"/>
  <c r="AK158" i="19"/>
  <c r="AL158" i="19"/>
  <c r="AH159" i="19"/>
  <c r="AI159" i="19"/>
  <c r="AJ159" i="19"/>
  <c r="AK159" i="19"/>
  <c r="AL159" i="19"/>
  <c r="AH160" i="19"/>
  <c r="AI160" i="19"/>
  <c r="AJ160" i="19"/>
  <c r="AK160" i="19"/>
  <c r="AL160" i="19"/>
  <c r="AH161" i="19"/>
  <c r="AI161" i="19"/>
  <c r="AJ161" i="19"/>
  <c r="AK161" i="19"/>
  <c r="AL161" i="19"/>
  <c r="AH162" i="19"/>
  <c r="AI162" i="19"/>
  <c r="AJ162" i="19"/>
  <c r="AK162" i="19"/>
  <c r="AL162" i="19"/>
  <c r="AH163" i="19"/>
  <c r="AI163" i="19"/>
  <c r="AJ163" i="19"/>
  <c r="AK163" i="19"/>
  <c r="AL163" i="19"/>
  <c r="AH164" i="19"/>
  <c r="AI164" i="19"/>
  <c r="AJ164" i="19"/>
  <c r="AK164" i="19"/>
  <c r="AL164" i="19"/>
  <c r="AH165" i="19"/>
  <c r="AI165" i="19"/>
  <c r="AJ165" i="19"/>
  <c r="AK165" i="19"/>
  <c r="AL165" i="19"/>
  <c r="AH166" i="19"/>
  <c r="AI166" i="19"/>
  <c r="AJ166" i="19"/>
  <c r="AK166" i="19"/>
  <c r="AL166" i="19"/>
  <c r="AH167" i="19"/>
  <c r="AI167" i="19"/>
  <c r="AJ167" i="19"/>
  <c r="AK167" i="19"/>
  <c r="AL167" i="19"/>
  <c r="AH168" i="19"/>
  <c r="AI168" i="19"/>
  <c r="AJ168" i="19"/>
  <c r="AK168" i="19"/>
  <c r="AL168" i="19"/>
  <c r="AH169" i="19"/>
  <c r="AI169" i="19"/>
  <c r="AJ169" i="19"/>
  <c r="AK169" i="19"/>
  <c r="AL169" i="19"/>
  <c r="AH170" i="19"/>
  <c r="AI170" i="19"/>
  <c r="AJ170" i="19"/>
  <c r="AK170" i="19"/>
  <c r="AL170" i="19"/>
  <c r="AH171" i="19"/>
  <c r="AI171" i="19"/>
  <c r="AJ171" i="19"/>
  <c r="AK171" i="19"/>
  <c r="AL171" i="19"/>
  <c r="AH172" i="19"/>
  <c r="AI172" i="19"/>
  <c r="AJ172" i="19"/>
  <c r="AK172" i="19"/>
  <c r="AL172" i="19"/>
  <c r="AH173" i="19"/>
  <c r="AI173" i="19"/>
  <c r="AJ173" i="19"/>
  <c r="AK173" i="19"/>
  <c r="AL173" i="19"/>
  <c r="AH174" i="19"/>
  <c r="AI174" i="19"/>
  <c r="AJ174" i="19"/>
  <c r="AK174" i="19"/>
  <c r="AL174" i="19"/>
  <c r="AH175" i="19"/>
  <c r="AI175" i="19"/>
  <c r="AJ175" i="19"/>
  <c r="AK175" i="19"/>
  <c r="AL175" i="19"/>
  <c r="AH176" i="19"/>
  <c r="AI176" i="19"/>
  <c r="AJ176" i="19"/>
  <c r="AK176" i="19"/>
  <c r="AL176" i="19"/>
  <c r="AH177" i="19"/>
  <c r="AI177" i="19"/>
  <c r="AJ177" i="19"/>
  <c r="AK177" i="19"/>
  <c r="AL177" i="19"/>
  <c r="AH178" i="19"/>
  <c r="AI178" i="19"/>
  <c r="AJ178" i="19"/>
  <c r="AK178" i="19"/>
  <c r="AL178" i="19"/>
  <c r="AH179" i="19"/>
  <c r="AI179" i="19"/>
  <c r="AJ179" i="19"/>
  <c r="AK179" i="19"/>
  <c r="AL179" i="19"/>
  <c r="AH180" i="19"/>
  <c r="AI180" i="19"/>
  <c r="AJ180" i="19"/>
  <c r="AK180" i="19"/>
  <c r="AL180" i="19"/>
  <c r="AH181" i="19"/>
  <c r="AI181" i="19"/>
  <c r="AJ181" i="19"/>
  <c r="AK181" i="19"/>
  <c r="AL181" i="19"/>
  <c r="AH182" i="19"/>
  <c r="AI182" i="19"/>
  <c r="AJ182" i="19"/>
  <c r="AK182" i="19"/>
  <c r="AL182" i="19"/>
  <c r="AH183" i="19"/>
  <c r="AI183" i="19"/>
  <c r="AJ183" i="19"/>
  <c r="AK183" i="19"/>
  <c r="AL183" i="19"/>
  <c r="AH184" i="19"/>
  <c r="AI184" i="19"/>
  <c r="AJ184" i="19"/>
  <c r="AK184" i="19"/>
  <c r="AL184" i="19"/>
  <c r="AH185" i="19"/>
  <c r="AI185" i="19"/>
  <c r="AJ185" i="19"/>
  <c r="AK185" i="19"/>
  <c r="AL185" i="19"/>
  <c r="AH186" i="19"/>
  <c r="AI186" i="19"/>
  <c r="AJ186" i="19"/>
  <c r="AK186" i="19"/>
  <c r="AL186" i="19"/>
  <c r="AH187" i="19"/>
  <c r="AI187" i="19"/>
  <c r="AJ187" i="19"/>
  <c r="AK187" i="19"/>
  <c r="AL187" i="19"/>
  <c r="AH188" i="19"/>
  <c r="AI188" i="19"/>
  <c r="AJ188" i="19"/>
  <c r="AK188" i="19"/>
  <c r="AL188" i="19"/>
  <c r="AH189" i="19"/>
  <c r="AI189" i="19"/>
  <c r="AJ189" i="19"/>
  <c r="AK189" i="19"/>
  <c r="AL189" i="19"/>
  <c r="BM6" i="19"/>
  <c r="BL6" i="19"/>
  <c r="BK6" i="19"/>
  <c r="BJ6" i="19"/>
  <c r="BI6" i="19"/>
  <c r="BH6" i="19"/>
  <c r="BG6" i="19"/>
  <c r="BF6" i="19"/>
  <c r="BE6" i="19"/>
  <c r="BD6" i="19"/>
  <c r="BC6" i="19"/>
  <c r="BB6" i="19"/>
  <c r="BA6" i="19"/>
  <c r="AZ6" i="19"/>
  <c r="AY6" i="19"/>
  <c r="AX6" i="19"/>
  <c r="AW6" i="19"/>
  <c r="AV6" i="19"/>
  <c r="AU6" i="19"/>
  <c r="AT6" i="19"/>
  <c r="AS6" i="19"/>
  <c r="AR6" i="19"/>
  <c r="AQ6" i="19"/>
  <c r="AP6" i="19"/>
  <c r="AO6" i="19"/>
  <c r="AN6" i="19"/>
  <c r="AL6" i="19"/>
  <c r="AK6" i="19"/>
  <c r="AJ6" i="19"/>
  <c r="AI6" i="19"/>
  <c r="AH6" i="19"/>
  <c r="AE190" i="19"/>
  <c r="P10" i="24" s="1"/>
  <c r="AA190" i="19"/>
  <c r="M10" i="24" s="1"/>
  <c r="W190" i="19"/>
  <c r="J10" i="24" s="1"/>
  <c r="S190" i="19"/>
  <c r="G10" i="24" s="1"/>
  <c r="O190" i="19"/>
  <c r="D10" i="24" s="1"/>
  <c r="AE170" i="20"/>
  <c r="P9" i="24" s="1"/>
  <c r="AA170" i="20"/>
  <c r="M9" i="24" s="1"/>
  <c r="W170" i="20"/>
  <c r="J9" i="24" s="1"/>
  <c r="S170" i="20"/>
  <c r="G9" i="24" s="1"/>
  <c r="O170" i="20"/>
  <c r="D9" i="24" s="1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H64" i="20"/>
  <c r="AH65" i="20"/>
  <c r="AH66" i="20"/>
  <c r="AH67" i="20"/>
  <c r="AH68" i="20"/>
  <c r="AH69" i="20"/>
  <c r="AH70" i="20"/>
  <c r="AH71" i="20"/>
  <c r="AH72" i="20"/>
  <c r="AH73" i="20"/>
  <c r="AH74" i="20"/>
  <c r="AH75" i="20"/>
  <c r="AH76" i="20"/>
  <c r="AH77" i="20"/>
  <c r="AH78" i="20"/>
  <c r="AH79" i="20"/>
  <c r="AH80" i="20"/>
  <c r="AH81" i="20"/>
  <c r="AH82" i="20"/>
  <c r="AH83" i="20"/>
  <c r="AH84" i="20"/>
  <c r="AH85" i="20"/>
  <c r="AH86" i="20"/>
  <c r="AH87" i="20"/>
  <c r="AH88" i="20"/>
  <c r="AH89" i="20"/>
  <c r="AH90" i="20"/>
  <c r="AH91" i="20"/>
  <c r="AH92" i="20"/>
  <c r="AH93" i="20"/>
  <c r="AH94" i="20"/>
  <c r="AH95" i="20"/>
  <c r="AH96" i="20"/>
  <c r="AH97" i="20"/>
  <c r="AH98" i="20"/>
  <c r="AH99" i="20"/>
  <c r="AH100" i="20"/>
  <c r="AH101" i="20"/>
  <c r="AH102" i="20"/>
  <c r="AH103" i="20"/>
  <c r="AH104" i="20"/>
  <c r="AH105" i="20"/>
  <c r="AH106" i="20"/>
  <c r="AH107" i="20"/>
  <c r="AH108" i="20"/>
  <c r="AH109" i="20"/>
  <c r="AH110" i="20"/>
  <c r="AH111" i="20"/>
  <c r="AH112" i="20"/>
  <c r="AH113" i="20"/>
  <c r="AH114" i="20"/>
  <c r="AH115" i="20"/>
  <c r="AH116" i="20"/>
  <c r="AH117" i="20"/>
  <c r="AH118" i="20"/>
  <c r="AH119" i="20"/>
  <c r="AH120" i="20"/>
  <c r="AH121" i="20"/>
  <c r="AH122" i="20"/>
  <c r="AH123" i="20"/>
  <c r="AH124" i="20"/>
  <c r="AH125" i="20"/>
  <c r="AH126" i="20"/>
  <c r="AH127" i="20"/>
  <c r="AH128" i="20"/>
  <c r="AH129" i="20"/>
  <c r="AH130" i="20"/>
  <c r="AH131" i="20"/>
  <c r="AH132" i="20"/>
  <c r="AH133" i="20"/>
  <c r="AH134" i="20"/>
  <c r="AH135" i="20"/>
  <c r="AH136" i="20"/>
  <c r="AH137" i="20"/>
  <c r="AH138" i="20"/>
  <c r="AH139" i="20"/>
  <c r="AH140" i="20"/>
  <c r="AH141" i="20"/>
  <c r="AH142" i="20"/>
  <c r="AH143" i="20"/>
  <c r="AH144" i="20"/>
  <c r="AH145" i="20"/>
  <c r="AH146" i="20"/>
  <c r="AH147" i="20"/>
  <c r="AH148" i="20"/>
  <c r="AH149" i="20"/>
  <c r="AH150" i="20"/>
  <c r="AH151" i="20"/>
  <c r="AH152" i="20"/>
  <c r="AH153" i="20"/>
  <c r="AH154" i="20"/>
  <c r="AH155" i="20"/>
  <c r="AH156" i="20"/>
  <c r="AH157" i="20"/>
  <c r="AH158" i="20"/>
  <c r="AH159" i="20"/>
  <c r="AH160" i="20"/>
  <c r="AH161" i="20"/>
  <c r="AH162" i="20"/>
  <c r="AH163" i="20"/>
  <c r="AH164" i="20"/>
  <c r="AH165" i="20"/>
  <c r="AH166" i="20"/>
  <c r="AH167" i="20"/>
  <c r="AH168" i="20"/>
  <c r="AH169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64" i="20"/>
  <c r="AI65" i="20"/>
  <c r="AI66" i="20"/>
  <c r="AI67" i="20"/>
  <c r="AI68" i="20"/>
  <c r="AI69" i="20"/>
  <c r="AI70" i="20"/>
  <c r="AI71" i="20"/>
  <c r="AI72" i="20"/>
  <c r="AI73" i="20"/>
  <c r="AI74" i="20"/>
  <c r="AI75" i="20"/>
  <c r="AI76" i="20"/>
  <c r="AI77" i="20"/>
  <c r="AI78" i="20"/>
  <c r="AI79" i="20"/>
  <c r="AI80" i="20"/>
  <c r="AI81" i="20"/>
  <c r="AI82" i="20"/>
  <c r="AI83" i="20"/>
  <c r="AI84" i="20"/>
  <c r="AI85" i="20"/>
  <c r="AI86" i="20"/>
  <c r="AI87" i="20"/>
  <c r="AI88" i="20"/>
  <c r="AI89" i="20"/>
  <c r="AI90" i="20"/>
  <c r="AI91" i="20"/>
  <c r="AI92" i="20"/>
  <c r="AI93" i="20"/>
  <c r="AI94" i="20"/>
  <c r="AI95" i="20"/>
  <c r="AI96" i="20"/>
  <c r="AI97" i="20"/>
  <c r="AI98" i="20"/>
  <c r="AI99" i="20"/>
  <c r="AI100" i="20"/>
  <c r="AI101" i="20"/>
  <c r="AI102" i="20"/>
  <c r="AI103" i="20"/>
  <c r="AI104" i="20"/>
  <c r="AI105" i="20"/>
  <c r="AI106" i="20"/>
  <c r="AI107" i="20"/>
  <c r="AI108" i="20"/>
  <c r="AI109" i="20"/>
  <c r="AI110" i="20"/>
  <c r="AI111" i="20"/>
  <c r="AI112" i="20"/>
  <c r="AI113" i="20"/>
  <c r="AI114" i="20"/>
  <c r="AI115" i="20"/>
  <c r="AI116" i="20"/>
  <c r="AI117" i="20"/>
  <c r="AI118" i="20"/>
  <c r="AI119" i="20"/>
  <c r="AI120" i="20"/>
  <c r="AI121" i="20"/>
  <c r="AI122" i="20"/>
  <c r="AI123" i="20"/>
  <c r="AI124" i="20"/>
  <c r="AI125" i="20"/>
  <c r="AI126" i="20"/>
  <c r="AI127" i="20"/>
  <c r="AI128" i="20"/>
  <c r="AI129" i="20"/>
  <c r="AI130" i="20"/>
  <c r="AI131" i="20"/>
  <c r="AI132" i="20"/>
  <c r="AI133" i="20"/>
  <c r="AI134" i="20"/>
  <c r="AI135" i="20"/>
  <c r="AI136" i="20"/>
  <c r="AI137" i="20"/>
  <c r="AI138" i="20"/>
  <c r="AI139" i="20"/>
  <c r="AI140" i="20"/>
  <c r="AI141" i="20"/>
  <c r="AI142" i="20"/>
  <c r="AI143" i="20"/>
  <c r="AI144" i="20"/>
  <c r="AI145" i="20"/>
  <c r="AI146" i="20"/>
  <c r="AI147" i="20"/>
  <c r="AI148" i="20"/>
  <c r="AI149" i="20"/>
  <c r="AI150" i="20"/>
  <c r="AI151" i="20"/>
  <c r="AI152" i="20"/>
  <c r="AI153" i="20"/>
  <c r="AI154" i="20"/>
  <c r="AI155" i="20"/>
  <c r="AI156" i="20"/>
  <c r="AI157" i="20"/>
  <c r="AI158" i="20"/>
  <c r="AI159" i="20"/>
  <c r="AI160" i="20"/>
  <c r="AI161" i="20"/>
  <c r="AI162" i="20"/>
  <c r="AI163" i="20"/>
  <c r="AI164" i="20"/>
  <c r="AI165" i="20"/>
  <c r="AI166" i="20"/>
  <c r="AI167" i="20"/>
  <c r="AI168" i="20"/>
  <c r="AI169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1" i="20"/>
  <c r="AJ42" i="20"/>
  <c r="AJ43" i="20"/>
  <c r="AJ44" i="20"/>
  <c r="AJ45" i="20"/>
  <c r="AJ46" i="20"/>
  <c r="AJ47" i="20"/>
  <c r="AJ48" i="20"/>
  <c r="AJ49" i="20"/>
  <c r="AJ50" i="20"/>
  <c r="AJ51" i="20"/>
  <c r="AJ52" i="20"/>
  <c r="AJ53" i="20"/>
  <c r="AJ54" i="20"/>
  <c r="AJ55" i="20"/>
  <c r="AJ56" i="20"/>
  <c r="AJ57" i="20"/>
  <c r="AJ58" i="20"/>
  <c r="AJ59" i="20"/>
  <c r="AJ60" i="20"/>
  <c r="AJ61" i="20"/>
  <c r="AJ62" i="20"/>
  <c r="AJ63" i="20"/>
  <c r="AJ64" i="20"/>
  <c r="AJ65" i="20"/>
  <c r="AJ66" i="20"/>
  <c r="AJ67" i="20"/>
  <c r="AJ68" i="20"/>
  <c r="AJ69" i="20"/>
  <c r="AJ70" i="20"/>
  <c r="AJ71" i="20"/>
  <c r="AJ72" i="20"/>
  <c r="AJ73" i="20"/>
  <c r="AJ74" i="20"/>
  <c r="AJ75" i="20"/>
  <c r="AJ76" i="20"/>
  <c r="AJ77" i="20"/>
  <c r="AJ78" i="20"/>
  <c r="AJ79" i="20"/>
  <c r="AJ80" i="20"/>
  <c r="AJ81" i="20"/>
  <c r="AJ82" i="20"/>
  <c r="AJ83" i="20"/>
  <c r="AJ84" i="20"/>
  <c r="AJ85" i="20"/>
  <c r="AJ86" i="20"/>
  <c r="AJ87" i="20"/>
  <c r="AJ88" i="20"/>
  <c r="AJ89" i="20"/>
  <c r="AJ90" i="20"/>
  <c r="AJ91" i="20"/>
  <c r="AJ92" i="20"/>
  <c r="AJ93" i="20"/>
  <c r="AJ94" i="20"/>
  <c r="AJ95" i="20"/>
  <c r="AJ96" i="20"/>
  <c r="AJ97" i="20"/>
  <c r="AJ98" i="20"/>
  <c r="AJ99" i="20"/>
  <c r="AJ100" i="20"/>
  <c r="AJ101" i="20"/>
  <c r="AJ102" i="20"/>
  <c r="AJ103" i="20"/>
  <c r="AJ104" i="20"/>
  <c r="AJ105" i="20"/>
  <c r="AJ106" i="20"/>
  <c r="AJ107" i="20"/>
  <c r="AJ108" i="20"/>
  <c r="AJ109" i="20"/>
  <c r="AJ110" i="20"/>
  <c r="AJ111" i="20"/>
  <c r="AJ112" i="20"/>
  <c r="AJ113" i="20"/>
  <c r="AJ114" i="20"/>
  <c r="AJ115" i="20"/>
  <c r="AJ116" i="20"/>
  <c r="AJ117" i="20"/>
  <c r="AJ118" i="20"/>
  <c r="AJ119" i="20"/>
  <c r="AJ120" i="20"/>
  <c r="AJ121" i="20"/>
  <c r="AJ122" i="20"/>
  <c r="AJ123" i="20"/>
  <c r="AJ124" i="20"/>
  <c r="AJ125" i="20"/>
  <c r="AJ126" i="20"/>
  <c r="AJ127" i="20"/>
  <c r="AJ128" i="20"/>
  <c r="AJ129" i="20"/>
  <c r="AJ130" i="20"/>
  <c r="AJ131" i="20"/>
  <c r="AJ132" i="20"/>
  <c r="AJ133" i="20"/>
  <c r="AJ134" i="20"/>
  <c r="AJ135" i="20"/>
  <c r="AJ136" i="20"/>
  <c r="AJ137" i="20"/>
  <c r="AJ138" i="20"/>
  <c r="AJ139" i="20"/>
  <c r="AJ140" i="20"/>
  <c r="AJ141" i="20"/>
  <c r="AJ142" i="20"/>
  <c r="AJ143" i="20"/>
  <c r="AJ144" i="20"/>
  <c r="AJ145" i="20"/>
  <c r="AJ146" i="20"/>
  <c r="AJ147" i="20"/>
  <c r="AJ148" i="20"/>
  <c r="AJ149" i="20"/>
  <c r="AJ150" i="20"/>
  <c r="AJ151" i="20"/>
  <c r="AJ152" i="20"/>
  <c r="AJ153" i="20"/>
  <c r="AJ154" i="20"/>
  <c r="AJ155" i="20"/>
  <c r="AJ156" i="20"/>
  <c r="AJ157" i="20"/>
  <c r="AJ158" i="20"/>
  <c r="AJ159" i="20"/>
  <c r="AJ160" i="20"/>
  <c r="AJ161" i="20"/>
  <c r="AJ162" i="20"/>
  <c r="AJ163" i="20"/>
  <c r="AJ164" i="20"/>
  <c r="AJ165" i="20"/>
  <c r="AJ166" i="20"/>
  <c r="AJ167" i="20"/>
  <c r="AJ168" i="20"/>
  <c r="AJ169" i="20"/>
  <c r="AK7" i="20"/>
  <c r="AK8" i="20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1" i="20"/>
  <c r="AK122" i="20"/>
  <c r="AK123" i="20"/>
  <c r="AK124" i="20"/>
  <c r="AK125" i="20"/>
  <c r="AK126" i="20"/>
  <c r="AK127" i="20"/>
  <c r="AK128" i="20"/>
  <c r="AK129" i="20"/>
  <c r="AK130" i="20"/>
  <c r="AK131" i="20"/>
  <c r="AK132" i="20"/>
  <c r="AK133" i="20"/>
  <c r="AK134" i="20"/>
  <c r="AK135" i="20"/>
  <c r="AK136" i="20"/>
  <c r="AK137" i="20"/>
  <c r="AK138" i="20"/>
  <c r="AK139" i="20"/>
  <c r="AK140" i="20"/>
  <c r="AK141" i="20"/>
  <c r="AK142" i="20"/>
  <c r="AK143" i="20"/>
  <c r="AK144" i="20"/>
  <c r="AK145" i="20"/>
  <c r="AK146" i="20"/>
  <c r="AK147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L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L96" i="20"/>
  <c r="AL97" i="20"/>
  <c r="AL98" i="20"/>
  <c r="AL99" i="20"/>
  <c r="AL100" i="20"/>
  <c r="AL101" i="20"/>
  <c r="AL102" i="20"/>
  <c r="AL103" i="20"/>
  <c r="AL104" i="20"/>
  <c r="AL105" i="20"/>
  <c r="AL106" i="20"/>
  <c r="AL107" i="20"/>
  <c r="AL108" i="20"/>
  <c r="AL109" i="20"/>
  <c r="AL110" i="20"/>
  <c r="AL111" i="20"/>
  <c r="AL112" i="20"/>
  <c r="AL113" i="20"/>
  <c r="AL114" i="20"/>
  <c r="AL115" i="20"/>
  <c r="AL116" i="20"/>
  <c r="AL117" i="20"/>
  <c r="AL118" i="20"/>
  <c r="AL119" i="20"/>
  <c r="AL120" i="20"/>
  <c r="AL121" i="20"/>
  <c r="AL122" i="20"/>
  <c r="AL123" i="20"/>
  <c r="AL124" i="20"/>
  <c r="AL125" i="20"/>
  <c r="AL126" i="20"/>
  <c r="AL127" i="20"/>
  <c r="AL128" i="20"/>
  <c r="AL129" i="20"/>
  <c r="AL130" i="20"/>
  <c r="AL131" i="20"/>
  <c r="AL132" i="20"/>
  <c r="AL133" i="20"/>
  <c r="AL134" i="20"/>
  <c r="AL135" i="20"/>
  <c r="AL136" i="20"/>
  <c r="AL137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0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6" i="20"/>
  <c r="AL167" i="20"/>
  <c r="AL168" i="20"/>
  <c r="AL169" i="20"/>
  <c r="AN7" i="20"/>
  <c r="AN8" i="20"/>
  <c r="AN9" i="20"/>
  <c r="AN10" i="20"/>
  <c r="AN11" i="20"/>
  <c r="AN12" i="20"/>
  <c r="AN13" i="20"/>
  <c r="AN14" i="20"/>
  <c r="AN15" i="20"/>
  <c r="AN16" i="20"/>
  <c r="AN17" i="20"/>
  <c r="AN18" i="20"/>
  <c r="AN19" i="20"/>
  <c r="AN20" i="20"/>
  <c r="AN21" i="20"/>
  <c r="AN22" i="20"/>
  <c r="AN23" i="20"/>
  <c r="AN24" i="20"/>
  <c r="AN25" i="20"/>
  <c r="AN26" i="20"/>
  <c r="AN27" i="20"/>
  <c r="AN28" i="20"/>
  <c r="AN29" i="20"/>
  <c r="AN30" i="20"/>
  <c r="AN31" i="20"/>
  <c r="AN32" i="20"/>
  <c r="AN33" i="20"/>
  <c r="AN34" i="20"/>
  <c r="AN35" i="20"/>
  <c r="AN36" i="20"/>
  <c r="AN37" i="20"/>
  <c r="AN38" i="20"/>
  <c r="AN39" i="20"/>
  <c r="AN40" i="20"/>
  <c r="AN41" i="20"/>
  <c r="AN42" i="20"/>
  <c r="AN43" i="20"/>
  <c r="AN44" i="20"/>
  <c r="AN45" i="20"/>
  <c r="AN46" i="20"/>
  <c r="AN47" i="20"/>
  <c r="AN48" i="20"/>
  <c r="AN49" i="20"/>
  <c r="AN50" i="20"/>
  <c r="AN51" i="20"/>
  <c r="AN52" i="20"/>
  <c r="AN53" i="20"/>
  <c r="AN54" i="20"/>
  <c r="AN55" i="20"/>
  <c r="AN56" i="20"/>
  <c r="AN57" i="20"/>
  <c r="AN58" i="20"/>
  <c r="AN59" i="20"/>
  <c r="AN60" i="20"/>
  <c r="AN61" i="20"/>
  <c r="AN62" i="20"/>
  <c r="AN63" i="20"/>
  <c r="AN64" i="20"/>
  <c r="AN65" i="20"/>
  <c r="AN66" i="20"/>
  <c r="AN67" i="20"/>
  <c r="AN68" i="20"/>
  <c r="AN69" i="20"/>
  <c r="AN70" i="20"/>
  <c r="AN71" i="20"/>
  <c r="AN72" i="20"/>
  <c r="AN73" i="20"/>
  <c r="AN74" i="20"/>
  <c r="AN75" i="20"/>
  <c r="AN76" i="20"/>
  <c r="AN77" i="20"/>
  <c r="AN78" i="20"/>
  <c r="AN79" i="20"/>
  <c r="AN80" i="20"/>
  <c r="AN81" i="20"/>
  <c r="AN82" i="20"/>
  <c r="AN83" i="20"/>
  <c r="AN84" i="20"/>
  <c r="AN85" i="20"/>
  <c r="AN86" i="20"/>
  <c r="AN87" i="20"/>
  <c r="AN88" i="20"/>
  <c r="AN89" i="20"/>
  <c r="AN90" i="20"/>
  <c r="AN91" i="20"/>
  <c r="AN92" i="20"/>
  <c r="AN93" i="20"/>
  <c r="AN94" i="20"/>
  <c r="AN95" i="20"/>
  <c r="AN96" i="20"/>
  <c r="AN97" i="20"/>
  <c r="AN98" i="20"/>
  <c r="AN99" i="20"/>
  <c r="AN100" i="20"/>
  <c r="AN101" i="20"/>
  <c r="AN102" i="20"/>
  <c r="AN103" i="20"/>
  <c r="AN104" i="20"/>
  <c r="AN105" i="20"/>
  <c r="AN106" i="20"/>
  <c r="AN107" i="20"/>
  <c r="AN108" i="20"/>
  <c r="AN109" i="20"/>
  <c r="AN110" i="20"/>
  <c r="AN111" i="20"/>
  <c r="AN112" i="20"/>
  <c r="AN113" i="20"/>
  <c r="AN114" i="20"/>
  <c r="AN115" i="20"/>
  <c r="AN116" i="20"/>
  <c r="AN117" i="20"/>
  <c r="AN118" i="20"/>
  <c r="AN119" i="20"/>
  <c r="AN120" i="20"/>
  <c r="AN121" i="20"/>
  <c r="AN122" i="20"/>
  <c r="AN123" i="20"/>
  <c r="AN124" i="20"/>
  <c r="AN125" i="20"/>
  <c r="AN126" i="20"/>
  <c r="AN127" i="20"/>
  <c r="AN128" i="20"/>
  <c r="AN129" i="20"/>
  <c r="AN130" i="20"/>
  <c r="AN131" i="20"/>
  <c r="AN132" i="20"/>
  <c r="AN133" i="20"/>
  <c r="AN134" i="20"/>
  <c r="AN135" i="20"/>
  <c r="AN136" i="20"/>
  <c r="AN137" i="20"/>
  <c r="AN138" i="20"/>
  <c r="AN139" i="20"/>
  <c r="AN140" i="20"/>
  <c r="AN141" i="20"/>
  <c r="AN142" i="20"/>
  <c r="AN143" i="20"/>
  <c r="AN144" i="20"/>
  <c r="AN145" i="20"/>
  <c r="AN146" i="20"/>
  <c r="AN147" i="20"/>
  <c r="AN148" i="20"/>
  <c r="AN149" i="20"/>
  <c r="AN150" i="20"/>
  <c r="AN151" i="20"/>
  <c r="AN152" i="20"/>
  <c r="AN153" i="20"/>
  <c r="AN154" i="20"/>
  <c r="AN155" i="20"/>
  <c r="AN156" i="20"/>
  <c r="AN157" i="20"/>
  <c r="AN158" i="20"/>
  <c r="AN159" i="20"/>
  <c r="AN160" i="20"/>
  <c r="AN161" i="20"/>
  <c r="AN162" i="20"/>
  <c r="AN163" i="20"/>
  <c r="AN164" i="20"/>
  <c r="AN165" i="20"/>
  <c r="AN166" i="20"/>
  <c r="AN167" i="20"/>
  <c r="AN168" i="20"/>
  <c r="AN169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43" i="20"/>
  <c r="AO44" i="20"/>
  <c r="AO45" i="20"/>
  <c r="AO46" i="20"/>
  <c r="AO47" i="20"/>
  <c r="AO48" i="20"/>
  <c r="AO49" i="20"/>
  <c r="AO50" i="20"/>
  <c r="AO51" i="20"/>
  <c r="AO52" i="20"/>
  <c r="AO53" i="20"/>
  <c r="AO54" i="20"/>
  <c r="AO55" i="20"/>
  <c r="AO56" i="20"/>
  <c r="AO57" i="20"/>
  <c r="AO58" i="20"/>
  <c r="AO59" i="20"/>
  <c r="AO60" i="20"/>
  <c r="AO61" i="20"/>
  <c r="AO62" i="20"/>
  <c r="AO63" i="20"/>
  <c r="AO64" i="20"/>
  <c r="AO65" i="20"/>
  <c r="AO66" i="20"/>
  <c r="AO67" i="20"/>
  <c r="AO68" i="20"/>
  <c r="AO69" i="20"/>
  <c r="AO70" i="20"/>
  <c r="AO71" i="20"/>
  <c r="AO72" i="20"/>
  <c r="AO73" i="20"/>
  <c r="AO74" i="20"/>
  <c r="AO75" i="20"/>
  <c r="AO76" i="20"/>
  <c r="AO77" i="20"/>
  <c r="AO78" i="20"/>
  <c r="AO79" i="20"/>
  <c r="AO80" i="20"/>
  <c r="AO81" i="20"/>
  <c r="AO82" i="20"/>
  <c r="AO83" i="20"/>
  <c r="AO84" i="20"/>
  <c r="AO85" i="20"/>
  <c r="AO86" i="20"/>
  <c r="AO87" i="20"/>
  <c r="AO88" i="20"/>
  <c r="AO89" i="20"/>
  <c r="AO90" i="20"/>
  <c r="AO91" i="20"/>
  <c r="AO92" i="20"/>
  <c r="AO93" i="20"/>
  <c r="AO94" i="20"/>
  <c r="AO95" i="20"/>
  <c r="AO96" i="20"/>
  <c r="AO97" i="20"/>
  <c r="AO98" i="20"/>
  <c r="AO99" i="20"/>
  <c r="AO100" i="20"/>
  <c r="AO101" i="20"/>
  <c r="AO102" i="20"/>
  <c r="AO103" i="20"/>
  <c r="AO104" i="20"/>
  <c r="AO105" i="20"/>
  <c r="AO106" i="20"/>
  <c r="AO107" i="20"/>
  <c r="AO108" i="20"/>
  <c r="AO109" i="20"/>
  <c r="AO110" i="20"/>
  <c r="AO111" i="20"/>
  <c r="AO112" i="20"/>
  <c r="AO113" i="20"/>
  <c r="AO114" i="20"/>
  <c r="AO115" i="20"/>
  <c r="AO116" i="20"/>
  <c r="AO117" i="20"/>
  <c r="AO118" i="20"/>
  <c r="AO119" i="20"/>
  <c r="AO120" i="20"/>
  <c r="AO121" i="20"/>
  <c r="AO122" i="20"/>
  <c r="AO123" i="20"/>
  <c r="AO124" i="20"/>
  <c r="AO125" i="20"/>
  <c r="AO126" i="20"/>
  <c r="AO127" i="20"/>
  <c r="AO128" i="20"/>
  <c r="AO129" i="20"/>
  <c r="AO130" i="20"/>
  <c r="AO131" i="20"/>
  <c r="AO132" i="20"/>
  <c r="AO133" i="20"/>
  <c r="AO134" i="20"/>
  <c r="AO135" i="20"/>
  <c r="AO136" i="20"/>
  <c r="AO137" i="20"/>
  <c r="AO138" i="20"/>
  <c r="AO139" i="20"/>
  <c r="AO140" i="20"/>
  <c r="AO141" i="20"/>
  <c r="AO142" i="20"/>
  <c r="AO143" i="20"/>
  <c r="AO144" i="20"/>
  <c r="AO145" i="20"/>
  <c r="AO146" i="20"/>
  <c r="AO147" i="20"/>
  <c r="AO148" i="20"/>
  <c r="AO149" i="20"/>
  <c r="AO150" i="20"/>
  <c r="AO151" i="20"/>
  <c r="AO152" i="20"/>
  <c r="AO153" i="20"/>
  <c r="AO154" i="20"/>
  <c r="AO155" i="20"/>
  <c r="AO156" i="20"/>
  <c r="AO157" i="20"/>
  <c r="AO158" i="20"/>
  <c r="AO159" i="20"/>
  <c r="AO160" i="20"/>
  <c r="AO161" i="20"/>
  <c r="AO162" i="20"/>
  <c r="AO163" i="20"/>
  <c r="AO164" i="20"/>
  <c r="AO165" i="20"/>
  <c r="AO166" i="20"/>
  <c r="AO167" i="20"/>
  <c r="AO168" i="20"/>
  <c r="AO169" i="20"/>
  <c r="AP7" i="20"/>
  <c r="AP8" i="20"/>
  <c r="AP9" i="20"/>
  <c r="AP10" i="20"/>
  <c r="AP11" i="20"/>
  <c r="AP12" i="20"/>
  <c r="AP13" i="20"/>
  <c r="AP14" i="20"/>
  <c r="AP15" i="20"/>
  <c r="AP16" i="20"/>
  <c r="AP17" i="20"/>
  <c r="AP18" i="20"/>
  <c r="AP19" i="20"/>
  <c r="AP20" i="20"/>
  <c r="AP21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3" i="20"/>
  <c r="AP44" i="20"/>
  <c r="AP45" i="20"/>
  <c r="AP46" i="20"/>
  <c r="AP47" i="20"/>
  <c r="AP48" i="20"/>
  <c r="AP49" i="20"/>
  <c r="AP50" i="20"/>
  <c r="AP51" i="20"/>
  <c r="AP52" i="20"/>
  <c r="AP53" i="20"/>
  <c r="AP54" i="20"/>
  <c r="AP55" i="20"/>
  <c r="AP56" i="20"/>
  <c r="AP57" i="20"/>
  <c r="AP58" i="20"/>
  <c r="AP59" i="20"/>
  <c r="AP60" i="20"/>
  <c r="AP61" i="20"/>
  <c r="AP62" i="20"/>
  <c r="AP63" i="20"/>
  <c r="AP64" i="20"/>
  <c r="AP65" i="20"/>
  <c r="AP66" i="20"/>
  <c r="AP67" i="20"/>
  <c r="AP68" i="20"/>
  <c r="AP69" i="20"/>
  <c r="AP70" i="20"/>
  <c r="AP71" i="20"/>
  <c r="AP72" i="20"/>
  <c r="AP73" i="20"/>
  <c r="AP74" i="20"/>
  <c r="AP75" i="20"/>
  <c r="AP76" i="20"/>
  <c r="AP77" i="20"/>
  <c r="AP78" i="20"/>
  <c r="AP79" i="20"/>
  <c r="AP80" i="20"/>
  <c r="AP81" i="20"/>
  <c r="AP82" i="20"/>
  <c r="AP83" i="20"/>
  <c r="AP84" i="20"/>
  <c r="AP85" i="20"/>
  <c r="AP86" i="20"/>
  <c r="AP87" i="20"/>
  <c r="AP88" i="20"/>
  <c r="AP89" i="20"/>
  <c r="AP90" i="20"/>
  <c r="AP91" i="20"/>
  <c r="AP92" i="20"/>
  <c r="AP93" i="20"/>
  <c r="AP94" i="20"/>
  <c r="AP95" i="20"/>
  <c r="AP96" i="20"/>
  <c r="AP97" i="20"/>
  <c r="AP98" i="20"/>
  <c r="AP99" i="20"/>
  <c r="AP100" i="20"/>
  <c r="AP101" i="20"/>
  <c r="AP102" i="20"/>
  <c r="AP103" i="20"/>
  <c r="AP104" i="20"/>
  <c r="AP105" i="20"/>
  <c r="AP106" i="20"/>
  <c r="AP107" i="20"/>
  <c r="AP108" i="20"/>
  <c r="AP109" i="20"/>
  <c r="AP110" i="20"/>
  <c r="AP111" i="20"/>
  <c r="AP112" i="20"/>
  <c r="AP113" i="20"/>
  <c r="AP114" i="20"/>
  <c r="AP115" i="20"/>
  <c r="AP116" i="20"/>
  <c r="AP117" i="20"/>
  <c r="AP118" i="20"/>
  <c r="AP119" i="20"/>
  <c r="AP120" i="20"/>
  <c r="AP121" i="20"/>
  <c r="AP122" i="20"/>
  <c r="AP123" i="20"/>
  <c r="AP124" i="20"/>
  <c r="AP125" i="20"/>
  <c r="AP126" i="20"/>
  <c r="AP127" i="20"/>
  <c r="AP128" i="20"/>
  <c r="AP129" i="20"/>
  <c r="AP130" i="20"/>
  <c r="AP131" i="20"/>
  <c r="AP132" i="20"/>
  <c r="AP133" i="20"/>
  <c r="AP134" i="20"/>
  <c r="AP135" i="20"/>
  <c r="AP136" i="20"/>
  <c r="AP137" i="20"/>
  <c r="AP138" i="20"/>
  <c r="AP139" i="20"/>
  <c r="AP140" i="20"/>
  <c r="AP141" i="20"/>
  <c r="AP142" i="20"/>
  <c r="AP143" i="20"/>
  <c r="AP144" i="20"/>
  <c r="AP145" i="20"/>
  <c r="AP146" i="20"/>
  <c r="AP147" i="20"/>
  <c r="AP148" i="20"/>
  <c r="AP149" i="20"/>
  <c r="AP150" i="20"/>
  <c r="AP151" i="20"/>
  <c r="AP152" i="20"/>
  <c r="AP153" i="20"/>
  <c r="AP154" i="20"/>
  <c r="AP155" i="20"/>
  <c r="AP156" i="20"/>
  <c r="AP157" i="20"/>
  <c r="AP158" i="20"/>
  <c r="AP159" i="20"/>
  <c r="AP160" i="20"/>
  <c r="AP161" i="20"/>
  <c r="AP162" i="20"/>
  <c r="AP163" i="20"/>
  <c r="AP164" i="20"/>
  <c r="AP165" i="20"/>
  <c r="AP166" i="20"/>
  <c r="AP167" i="20"/>
  <c r="AP168" i="20"/>
  <c r="AP169" i="20"/>
  <c r="AQ7" i="20"/>
  <c r="AQ8" i="20"/>
  <c r="AQ9" i="20"/>
  <c r="AQ10" i="20"/>
  <c r="AQ11" i="20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Q57" i="20"/>
  <c r="AQ58" i="20"/>
  <c r="AQ59" i="20"/>
  <c r="AQ60" i="20"/>
  <c r="AQ61" i="20"/>
  <c r="AQ62" i="20"/>
  <c r="AQ63" i="20"/>
  <c r="AQ64" i="20"/>
  <c r="AQ65" i="20"/>
  <c r="AQ66" i="20"/>
  <c r="AQ67" i="20"/>
  <c r="AQ68" i="20"/>
  <c r="AQ69" i="20"/>
  <c r="AQ70" i="20"/>
  <c r="AQ71" i="20"/>
  <c r="AQ72" i="20"/>
  <c r="AQ73" i="20"/>
  <c r="AQ74" i="20"/>
  <c r="AQ75" i="20"/>
  <c r="AQ76" i="20"/>
  <c r="AQ77" i="20"/>
  <c r="AQ78" i="20"/>
  <c r="AQ79" i="20"/>
  <c r="AQ80" i="20"/>
  <c r="AQ81" i="20"/>
  <c r="AQ82" i="20"/>
  <c r="AQ83" i="20"/>
  <c r="AQ84" i="20"/>
  <c r="AQ85" i="20"/>
  <c r="AQ86" i="20"/>
  <c r="AQ87" i="20"/>
  <c r="AQ88" i="20"/>
  <c r="AQ89" i="20"/>
  <c r="AQ90" i="20"/>
  <c r="AQ91" i="20"/>
  <c r="AQ92" i="20"/>
  <c r="AQ93" i="20"/>
  <c r="AQ94" i="20"/>
  <c r="AQ95" i="20"/>
  <c r="AQ96" i="20"/>
  <c r="AQ97" i="20"/>
  <c r="AQ98" i="20"/>
  <c r="AQ99" i="20"/>
  <c r="AQ100" i="20"/>
  <c r="AQ101" i="20"/>
  <c r="AQ102" i="20"/>
  <c r="AQ103" i="20"/>
  <c r="AQ104" i="20"/>
  <c r="AQ105" i="20"/>
  <c r="AQ106" i="20"/>
  <c r="AQ107" i="20"/>
  <c r="AQ108" i="20"/>
  <c r="AQ109" i="20"/>
  <c r="AQ110" i="20"/>
  <c r="AQ111" i="20"/>
  <c r="AQ112" i="20"/>
  <c r="AQ113" i="20"/>
  <c r="AQ114" i="20"/>
  <c r="AQ115" i="20"/>
  <c r="AQ116" i="20"/>
  <c r="AQ117" i="20"/>
  <c r="AQ118" i="20"/>
  <c r="AQ119" i="20"/>
  <c r="AQ120" i="20"/>
  <c r="AQ121" i="20"/>
  <c r="AQ122" i="20"/>
  <c r="AQ123" i="20"/>
  <c r="AQ124" i="20"/>
  <c r="AQ125" i="20"/>
  <c r="AQ126" i="20"/>
  <c r="AQ127" i="20"/>
  <c r="AQ128" i="20"/>
  <c r="AQ129" i="20"/>
  <c r="AQ130" i="20"/>
  <c r="AQ131" i="20"/>
  <c r="AQ132" i="20"/>
  <c r="AQ133" i="20"/>
  <c r="AQ134" i="20"/>
  <c r="AQ135" i="20"/>
  <c r="AQ136" i="20"/>
  <c r="AQ137" i="20"/>
  <c r="AQ138" i="20"/>
  <c r="AQ139" i="20"/>
  <c r="AQ140" i="20"/>
  <c r="AQ141" i="20"/>
  <c r="AQ142" i="20"/>
  <c r="AQ143" i="20"/>
  <c r="AQ144" i="20"/>
  <c r="AQ145" i="20"/>
  <c r="AQ146" i="20"/>
  <c r="AQ147" i="20"/>
  <c r="AQ148" i="20"/>
  <c r="AQ149" i="20"/>
  <c r="AQ150" i="20"/>
  <c r="AQ151" i="20"/>
  <c r="AQ152" i="20"/>
  <c r="AQ153" i="20"/>
  <c r="AQ154" i="20"/>
  <c r="AQ155" i="20"/>
  <c r="AQ156" i="20"/>
  <c r="AQ157" i="20"/>
  <c r="AQ158" i="20"/>
  <c r="AQ159" i="20"/>
  <c r="AQ160" i="20"/>
  <c r="AQ161" i="20"/>
  <c r="AQ162" i="20"/>
  <c r="AQ163" i="20"/>
  <c r="AQ164" i="20"/>
  <c r="AQ165" i="20"/>
  <c r="AQ166" i="20"/>
  <c r="AQ167" i="20"/>
  <c r="AQ168" i="20"/>
  <c r="AQ169" i="20"/>
  <c r="AR7" i="20"/>
  <c r="AR8" i="20"/>
  <c r="AR9" i="20"/>
  <c r="AR10" i="20"/>
  <c r="AR11" i="20"/>
  <c r="AR12" i="20"/>
  <c r="AR13" i="20"/>
  <c r="AR14" i="20"/>
  <c r="AR15" i="20"/>
  <c r="AR16" i="20"/>
  <c r="AR17" i="20"/>
  <c r="AR18" i="20"/>
  <c r="AR19" i="20"/>
  <c r="AR20" i="20"/>
  <c r="AR21" i="20"/>
  <c r="AR22" i="20"/>
  <c r="AR23" i="20"/>
  <c r="AR24" i="20"/>
  <c r="AR25" i="20"/>
  <c r="AR26" i="20"/>
  <c r="AR27" i="20"/>
  <c r="AR28" i="20"/>
  <c r="AR29" i="20"/>
  <c r="AR30" i="20"/>
  <c r="AR31" i="20"/>
  <c r="AR32" i="20"/>
  <c r="AR33" i="20"/>
  <c r="AR34" i="20"/>
  <c r="AR35" i="20"/>
  <c r="AR36" i="20"/>
  <c r="AR37" i="20"/>
  <c r="AR38" i="20"/>
  <c r="AR39" i="20"/>
  <c r="AR40" i="20"/>
  <c r="AR41" i="20"/>
  <c r="AR42" i="20"/>
  <c r="AR43" i="20"/>
  <c r="AR44" i="20"/>
  <c r="AR45" i="20"/>
  <c r="AR46" i="20"/>
  <c r="AR47" i="20"/>
  <c r="AR48" i="20"/>
  <c r="AR49" i="20"/>
  <c r="AR50" i="20"/>
  <c r="AR51" i="20"/>
  <c r="AR52" i="20"/>
  <c r="AR53" i="20"/>
  <c r="AR54" i="20"/>
  <c r="AR55" i="20"/>
  <c r="AR56" i="20"/>
  <c r="AR57" i="20"/>
  <c r="AR58" i="20"/>
  <c r="AR59" i="20"/>
  <c r="AR60" i="20"/>
  <c r="AR61" i="20"/>
  <c r="AR62" i="20"/>
  <c r="AR63" i="20"/>
  <c r="AR64" i="20"/>
  <c r="AR65" i="20"/>
  <c r="AR66" i="20"/>
  <c r="AR67" i="20"/>
  <c r="AR68" i="20"/>
  <c r="AR69" i="20"/>
  <c r="AR70" i="20"/>
  <c r="AR71" i="20"/>
  <c r="AR72" i="20"/>
  <c r="AR73" i="20"/>
  <c r="AR74" i="20"/>
  <c r="AR75" i="20"/>
  <c r="AR76" i="20"/>
  <c r="AR77" i="20"/>
  <c r="AR78" i="20"/>
  <c r="AR79" i="20"/>
  <c r="AR80" i="20"/>
  <c r="AR81" i="20"/>
  <c r="AR82" i="20"/>
  <c r="AR83" i="20"/>
  <c r="AR84" i="20"/>
  <c r="AR85" i="20"/>
  <c r="AR86" i="20"/>
  <c r="AR87" i="20"/>
  <c r="AR88" i="20"/>
  <c r="AR89" i="20"/>
  <c r="AR90" i="20"/>
  <c r="AR91" i="20"/>
  <c r="AR92" i="20"/>
  <c r="AR93" i="20"/>
  <c r="AR94" i="20"/>
  <c r="AR95" i="20"/>
  <c r="AR96" i="20"/>
  <c r="AR97" i="20"/>
  <c r="AR98" i="20"/>
  <c r="AR99" i="20"/>
  <c r="AR100" i="20"/>
  <c r="AR101" i="20"/>
  <c r="AR102" i="20"/>
  <c r="AR103" i="20"/>
  <c r="AR104" i="20"/>
  <c r="AR105" i="20"/>
  <c r="AR106" i="20"/>
  <c r="AR107" i="20"/>
  <c r="AR108" i="20"/>
  <c r="AR109" i="20"/>
  <c r="AR110" i="20"/>
  <c r="AR111" i="20"/>
  <c r="AR112" i="20"/>
  <c r="AR113" i="20"/>
  <c r="AR114" i="20"/>
  <c r="AR115" i="20"/>
  <c r="AR116" i="20"/>
  <c r="AR117" i="20"/>
  <c r="AR118" i="20"/>
  <c r="AR119" i="20"/>
  <c r="AR120" i="20"/>
  <c r="AR121" i="20"/>
  <c r="AR122" i="20"/>
  <c r="AR123" i="20"/>
  <c r="AR124" i="20"/>
  <c r="AR125" i="20"/>
  <c r="AR126" i="20"/>
  <c r="AR127" i="20"/>
  <c r="AR128" i="20"/>
  <c r="AR129" i="20"/>
  <c r="AR130" i="20"/>
  <c r="AR131" i="20"/>
  <c r="AR132" i="20"/>
  <c r="AR133" i="20"/>
  <c r="AR134" i="20"/>
  <c r="AR135" i="20"/>
  <c r="AR136" i="20"/>
  <c r="AR137" i="20"/>
  <c r="AR138" i="20"/>
  <c r="AR139" i="20"/>
  <c r="AR140" i="20"/>
  <c r="AR141" i="20"/>
  <c r="AR142" i="20"/>
  <c r="AR143" i="20"/>
  <c r="AR144" i="20"/>
  <c r="AR145" i="20"/>
  <c r="AR146" i="20"/>
  <c r="AR147" i="20"/>
  <c r="AR148" i="20"/>
  <c r="AR149" i="20"/>
  <c r="AR150" i="20"/>
  <c r="AR151" i="20"/>
  <c r="AR152" i="20"/>
  <c r="AR153" i="20"/>
  <c r="AR154" i="20"/>
  <c r="AR155" i="20"/>
  <c r="AR156" i="20"/>
  <c r="AR157" i="20"/>
  <c r="AR158" i="20"/>
  <c r="AR159" i="20"/>
  <c r="AR160" i="20"/>
  <c r="AR161" i="20"/>
  <c r="AR162" i="20"/>
  <c r="AR163" i="20"/>
  <c r="AR164" i="20"/>
  <c r="AR165" i="20"/>
  <c r="AR166" i="20"/>
  <c r="AR167" i="20"/>
  <c r="AR168" i="20"/>
  <c r="AR169" i="20"/>
  <c r="AS7" i="20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  <c r="AS28" i="20"/>
  <c r="AS29" i="20"/>
  <c r="AS30" i="20"/>
  <c r="AS31" i="20"/>
  <c r="AS32" i="20"/>
  <c r="AS33" i="20"/>
  <c r="AS34" i="20"/>
  <c r="AS35" i="20"/>
  <c r="AS36" i="20"/>
  <c r="AS37" i="20"/>
  <c r="AS38" i="20"/>
  <c r="AS39" i="20"/>
  <c r="AS40" i="20"/>
  <c r="AS41" i="20"/>
  <c r="AS42" i="20"/>
  <c r="AS43" i="20"/>
  <c r="AS44" i="20"/>
  <c r="AS45" i="20"/>
  <c r="AS46" i="20"/>
  <c r="AS47" i="20"/>
  <c r="AS48" i="20"/>
  <c r="AS49" i="20"/>
  <c r="AS50" i="20"/>
  <c r="AS51" i="20"/>
  <c r="AS52" i="20"/>
  <c r="AS53" i="20"/>
  <c r="AS54" i="20"/>
  <c r="AS55" i="20"/>
  <c r="AS56" i="20"/>
  <c r="AS57" i="20"/>
  <c r="AS58" i="20"/>
  <c r="AS59" i="20"/>
  <c r="AS60" i="20"/>
  <c r="AS61" i="20"/>
  <c r="AS62" i="20"/>
  <c r="AS63" i="20"/>
  <c r="AS64" i="20"/>
  <c r="AS65" i="20"/>
  <c r="AS66" i="20"/>
  <c r="AS67" i="20"/>
  <c r="AS68" i="20"/>
  <c r="AS69" i="20"/>
  <c r="AS70" i="20"/>
  <c r="AS71" i="20"/>
  <c r="AS72" i="20"/>
  <c r="AS73" i="20"/>
  <c r="AS74" i="20"/>
  <c r="AS75" i="20"/>
  <c r="AS76" i="20"/>
  <c r="AS77" i="20"/>
  <c r="AS78" i="20"/>
  <c r="AS79" i="20"/>
  <c r="AS80" i="20"/>
  <c r="AS81" i="20"/>
  <c r="AS82" i="20"/>
  <c r="AS83" i="20"/>
  <c r="AS84" i="20"/>
  <c r="AS85" i="20"/>
  <c r="AS86" i="20"/>
  <c r="AS87" i="20"/>
  <c r="AS88" i="20"/>
  <c r="AS89" i="20"/>
  <c r="AS90" i="20"/>
  <c r="AS91" i="20"/>
  <c r="AS92" i="20"/>
  <c r="AS93" i="20"/>
  <c r="AS94" i="20"/>
  <c r="AS95" i="20"/>
  <c r="AS96" i="20"/>
  <c r="AS97" i="20"/>
  <c r="AS98" i="20"/>
  <c r="AS99" i="20"/>
  <c r="AS100" i="20"/>
  <c r="AS101" i="20"/>
  <c r="AS102" i="20"/>
  <c r="AS103" i="20"/>
  <c r="AS104" i="20"/>
  <c r="AS105" i="20"/>
  <c r="AS106" i="20"/>
  <c r="AS107" i="20"/>
  <c r="AS108" i="20"/>
  <c r="AS109" i="20"/>
  <c r="AS110" i="20"/>
  <c r="AS111" i="20"/>
  <c r="AS112" i="20"/>
  <c r="AS113" i="20"/>
  <c r="AS114" i="20"/>
  <c r="AS115" i="20"/>
  <c r="AS116" i="20"/>
  <c r="AS117" i="20"/>
  <c r="AS118" i="20"/>
  <c r="AS119" i="20"/>
  <c r="AS120" i="20"/>
  <c r="AS121" i="20"/>
  <c r="AS122" i="20"/>
  <c r="AS123" i="20"/>
  <c r="AS124" i="20"/>
  <c r="AS125" i="20"/>
  <c r="AS126" i="20"/>
  <c r="AS127" i="20"/>
  <c r="AS128" i="20"/>
  <c r="AS129" i="20"/>
  <c r="AS130" i="20"/>
  <c r="AS131" i="20"/>
  <c r="AS132" i="20"/>
  <c r="AS133" i="20"/>
  <c r="AS134" i="20"/>
  <c r="AS135" i="20"/>
  <c r="AS136" i="20"/>
  <c r="AS137" i="20"/>
  <c r="AS138" i="20"/>
  <c r="AS139" i="20"/>
  <c r="AS140" i="20"/>
  <c r="AS141" i="20"/>
  <c r="AS142" i="20"/>
  <c r="AS143" i="20"/>
  <c r="AS144" i="20"/>
  <c r="AS145" i="20"/>
  <c r="AS146" i="20"/>
  <c r="AS147" i="20"/>
  <c r="AS148" i="20"/>
  <c r="AS149" i="20"/>
  <c r="AS150" i="20"/>
  <c r="AS151" i="20"/>
  <c r="AS152" i="20"/>
  <c r="AS153" i="20"/>
  <c r="AS154" i="20"/>
  <c r="AS155" i="20"/>
  <c r="AS156" i="20"/>
  <c r="AS157" i="20"/>
  <c r="AS158" i="20"/>
  <c r="AS159" i="20"/>
  <c r="AS160" i="20"/>
  <c r="AS161" i="20"/>
  <c r="AS162" i="20"/>
  <c r="AS163" i="20"/>
  <c r="AS164" i="20"/>
  <c r="AS165" i="20"/>
  <c r="AS166" i="20"/>
  <c r="AS167" i="20"/>
  <c r="AS168" i="20"/>
  <c r="AS169" i="20"/>
  <c r="AT7" i="20"/>
  <c r="AT8" i="20"/>
  <c r="AT9" i="20"/>
  <c r="AT10" i="20"/>
  <c r="AT11" i="20"/>
  <c r="AT12" i="20"/>
  <c r="AT13" i="20"/>
  <c r="AT14" i="20"/>
  <c r="AT15" i="20"/>
  <c r="AT16" i="20"/>
  <c r="AT17" i="20"/>
  <c r="AT18" i="20"/>
  <c r="AT19" i="20"/>
  <c r="AT20" i="20"/>
  <c r="AT21" i="20"/>
  <c r="AT22" i="20"/>
  <c r="AT23" i="20"/>
  <c r="AT24" i="20"/>
  <c r="AT25" i="20"/>
  <c r="AT26" i="20"/>
  <c r="AT27" i="20"/>
  <c r="AT28" i="20"/>
  <c r="AT29" i="20"/>
  <c r="AT30" i="20"/>
  <c r="AT31" i="20"/>
  <c r="AT32" i="20"/>
  <c r="AT33" i="20"/>
  <c r="AT34" i="20"/>
  <c r="AT35" i="20"/>
  <c r="AT36" i="20"/>
  <c r="AT37" i="20"/>
  <c r="AT38" i="20"/>
  <c r="AT39" i="20"/>
  <c r="AT40" i="20"/>
  <c r="AT41" i="20"/>
  <c r="AT42" i="20"/>
  <c r="AT43" i="20"/>
  <c r="AT44" i="20"/>
  <c r="AT45" i="20"/>
  <c r="AT46" i="20"/>
  <c r="AT47" i="20"/>
  <c r="AT48" i="20"/>
  <c r="AT49" i="20"/>
  <c r="AT50" i="20"/>
  <c r="AT51" i="20"/>
  <c r="AT52" i="20"/>
  <c r="AT53" i="20"/>
  <c r="AT54" i="20"/>
  <c r="AT55" i="20"/>
  <c r="AT56" i="20"/>
  <c r="AT57" i="20"/>
  <c r="AT58" i="20"/>
  <c r="AT59" i="20"/>
  <c r="AT60" i="20"/>
  <c r="AT61" i="20"/>
  <c r="AT62" i="20"/>
  <c r="AT63" i="20"/>
  <c r="AT64" i="20"/>
  <c r="AT65" i="20"/>
  <c r="AT66" i="20"/>
  <c r="AT67" i="20"/>
  <c r="AT68" i="20"/>
  <c r="AT69" i="20"/>
  <c r="AT70" i="20"/>
  <c r="AT71" i="20"/>
  <c r="AT72" i="20"/>
  <c r="AT73" i="20"/>
  <c r="AT74" i="20"/>
  <c r="AT75" i="20"/>
  <c r="AT76" i="20"/>
  <c r="AT77" i="20"/>
  <c r="AT78" i="20"/>
  <c r="AT79" i="20"/>
  <c r="AT80" i="20"/>
  <c r="AT81" i="20"/>
  <c r="AT82" i="20"/>
  <c r="AT83" i="20"/>
  <c r="AT84" i="20"/>
  <c r="AT85" i="20"/>
  <c r="AT86" i="20"/>
  <c r="AT87" i="20"/>
  <c r="AT88" i="20"/>
  <c r="AT89" i="20"/>
  <c r="AT90" i="20"/>
  <c r="AT91" i="20"/>
  <c r="AT92" i="20"/>
  <c r="AT93" i="20"/>
  <c r="AT94" i="20"/>
  <c r="AT95" i="20"/>
  <c r="AT96" i="20"/>
  <c r="AT97" i="20"/>
  <c r="AT98" i="20"/>
  <c r="AT99" i="20"/>
  <c r="AT100" i="20"/>
  <c r="AT101" i="20"/>
  <c r="AT102" i="20"/>
  <c r="AT103" i="20"/>
  <c r="AT104" i="20"/>
  <c r="AT105" i="20"/>
  <c r="AT106" i="20"/>
  <c r="AT107" i="20"/>
  <c r="AT108" i="20"/>
  <c r="AT109" i="20"/>
  <c r="AT110" i="20"/>
  <c r="AT111" i="20"/>
  <c r="AT112" i="20"/>
  <c r="AT113" i="20"/>
  <c r="AT114" i="20"/>
  <c r="AT115" i="20"/>
  <c r="AT116" i="20"/>
  <c r="AT117" i="20"/>
  <c r="AT118" i="20"/>
  <c r="AT119" i="20"/>
  <c r="AT120" i="20"/>
  <c r="AT121" i="20"/>
  <c r="AT122" i="20"/>
  <c r="AT123" i="20"/>
  <c r="AT124" i="20"/>
  <c r="AT125" i="20"/>
  <c r="AT126" i="20"/>
  <c r="AT127" i="20"/>
  <c r="AT128" i="20"/>
  <c r="AT129" i="20"/>
  <c r="AT130" i="20"/>
  <c r="AT131" i="20"/>
  <c r="AT132" i="20"/>
  <c r="AT133" i="20"/>
  <c r="AT134" i="20"/>
  <c r="AT135" i="20"/>
  <c r="AT136" i="20"/>
  <c r="AT137" i="20"/>
  <c r="AT138" i="20"/>
  <c r="AT139" i="20"/>
  <c r="AT140" i="20"/>
  <c r="AT141" i="20"/>
  <c r="AT142" i="20"/>
  <c r="AT143" i="20"/>
  <c r="AT144" i="20"/>
  <c r="AT145" i="20"/>
  <c r="AT146" i="20"/>
  <c r="AT147" i="20"/>
  <c r="AT148" i="20"/>
  <c r="AT149" i="20"/>
  <c r="AT150" i="20"/>
  <c r="AT151" i="20"/>
  <c r="AT152" i="20"/>
  <c r="AT153" i="20"/>
  <c r="AT154" i="20"/>
  <c r="AT155" i="20"/>
  <c r="AT156" i="20"/>
  <c r="AT157" i="20"/>
  <c r="AT158" i="20"/>
  <c r="AT159" i="20"/>
  <c r="AT160" i="20"/>
  <c r="AT161" i="20"/>
  <c r="AT162" i="20"/>
  <c r="AT163" i="20"/>
  <c r="AT164" i="20"/>
  <c r="AT165" i="20"/>
  <c r="AT166" i="20"/>
  <c r="AT167" i="20"/>
  <c r="AT168" i="20"/>
  <c r="AT169" i="20"/>
  <c r="AU7" i="20"/>
  <c r="AU8" i="20"/>
  <c r="AU9" i="20"/>
  <c r="AU10" i="20"/>
  <c r="AU11" i="20"/>
  <c r="AU12" i="20"/>
  <c r="AU13" i="20"/>
  <c r="AU14" i="20"/>
  <c r="AU15" i="20"/>
  <c r="AU16" i="20"/>
  <c r="AU17" i="20"/>
  <c r="AU18" i="20"/>
  <c r="AU19" i="20"/>
  <c r="AU20" i="20"/>
  <c r="AU21" i="20"/>
  <c r="AU22" i="20"/>
  <c r="AU23" i="20"/>
  <c r="AU24" i="20"/>
  <c r="AU25" i="20"/>
  <c r="AU26" i="20"/>
  <c r="AU27" i="20"/>
  <c r="AU28" i="20"/>
  <c r="AU29" i="20"/>
  <c r="AU30" i="20"/>
  <c r="AU31" i="20"/>
  <c r="AU32" i="20"/>
  <c r="AU33" i="20"/>
  <c r="AU34" i="20"/>
  <c r="AU35" i="20"/>
  <c r="AU36" i="20"/>
  <c r="AU37" i="20"/>
  <c r="AU38" i="20"/>
  <c r="AU39" i="20"/>
  <c r="AU40" i="20"/>
  <c r="AU41" i="20"/>
  <c r="AU42" i="20"/>
  <c r="AU43" i="20"/>
  <c r="AU44" i="20"/>
  <c r="AU45" i="20"/>
  <c r="AU46" i="20"/>
  <c r="AU47" i="20"/>
  <c r="AU48" i="20"/>
  <c r="AU49" i="20"/>
  <c r="AU50" i="20"/>
  <c r="AU51" i="20"/>
  <c r="AU52" i="20"/>
  <c r="AU53" i="20"/>
  <c r="AU54" i="20"/>
  <c r="AU55" i="20"/>
  <c r="AU56" i="20"/>
  <c r="AU57" i="20"/>
  <c r="AU58" i="20"/>
  <c r="AU59" i="20"/>
  <c r="AU60" i="20"/>
  <c r="AU61" i="20"/>
  <c r="AU62" i="20"/>
  <c r="AU63" i="20"/>
  <c r="AU64" i="20"/>
  <c r="AU65" i="20"/>
  <c r="AU66" i="20"/>
  <c r="AU67" i="20"/>
  <c r="AU68" i="20"/>
  <c r="AU69" i="20"/>
  <c r="AU70" i="20"/>
  <c r="AU71" i="20"/>
  <c r="AU72" i="20"/>
  <c r="AU73" i="20"/>
  <c r="AU74" i="20"/>
  <c r="AU75" i="20"/>
  <c r="AU76" i="20"/>
  <c r="AU77" i="20"/>
  <c r="AU78" i="20"/>
  <c r="AU79" i="20"/>
  <c r="AU80" i="20"/>
  <c r="AU81" i="20"/>
  <c r="AU82" i="20"/>
  <c r="AU83" i="20"/>
  <c r="AU84" i="20"/>
  <c r="AU85" i="20"/>
  <c r="AU86" i="20"/>
  <c r="AU87" i="20"/>
  <c r="AU88" i="20"/>
  <c r="AU89" i="20"/>
  <c r="AU90" i="20"/>
  <c r="AU91" i="20"/>
  <c r="AU92" i="20"/>
  <c r="AU93" i="20"/>
  <c r="AU94" i="20"/>
  <c r="AU95" i="20"/>
  <c r="AU96" i="20"/>
  <c r="AU97" i="20"/>
  <c r="AU98" i="20"/>
  <c r="AU99" i="20"/>
  <c r="AU100" i="20"/>
  <c r="AU101" i="20"/>
  <c r="AU102" i="20"/>
  <c r="AU103" i="20"/>
  <c r="AU104" i="20"/>
  <c r="AU105" i="20"/>
  <c r="AU106" i="20"/>
  <c r="AU107" i="20"/>
  <c r="AU108" i="20"/>
  <c r="AU109" i="20"/>
  <c r="AU110" i="20"/>
  <c r="AU111" i="20"/>
  <c r="AU112" i="20"/>
  <c r="AU113" i="20"/>
  <c r="AU114" i="20"/>
  <c r="AU115" i="20"/>
  <c r="AU116" i="20"/>
  <c r="AU117" i="20"/>
  <c r="AU118" i="20"/>
  <c r="AU119" i="20"/>
  <c r="AU120" i="20"/>
  <c r="AU121" i="20"/>
  <c r="AU122" i="20"/>
  <c r="AU123" i="20"/>
  <c r="AU124" i="20"/>
  <c r="AU125" i="20"/>
  <c r="AU126" i="20"/>
  <c r="AU127" i="20"/>
  <c r="AU128" i="20"/>
  <c r="AU129" i="20"/>
  <c r="AU130" i="20"/>
  <c r="AU131" i="20"/>
  <c r="AU132" i="20"/>
  <c r="AU133" i="20"/>
  <c r="AU134" i="20"/>
  <c r="AU135" i="20"/>
  <c r="AU136" i="20"/>
  <c r="AU137" i="20"/>
  <c r="AU138" i="20"/>
  <c r="AU139" i="20"/>
  <c r="AU140" i="20"/>
  <c r="AU141" i="20"/>
  <c r="AU142" i="20"/>
  <c r="AU143" i="20"/>
  <c r="AU144" i="20"/>
  <c r="AU145" i="20"/>
  <c r="AU146" i="20"/>
  <c r="AU147" i="20"/>
  <c r="AU148" i="20"/>
  <c r="AU149" i="20"/>
  <c r="AU150" i="20"/>
  <c r="AU151" i="20"/>
  <c r="AU152" i="20"/>
  <c r="AU153" i="20"/>
  <c r="AU154" i="20"/>
  <c r="AU155" i="20"/>
  <c r="AU156" i="20"/>
  <c r="AU157" i="20"/>
  <c r="AU158" i="20"/>
  <c r="AU159" i="20"/>
  <c r="AU160" i="20"/>
  <c r="AU161" i="20"/>
  <c r="AU162" i="20"/>
  <c r="AU163" i="20"/>
  <c r="AU164" i="20"/>
  <c r="AU165" i="20"/>
  <c r="AU166" i="20"/>
  <c r="AU167" i="20"/>
  <c r="AU168" i="20"/>
  <c r="AU169" i="20"/>
  <c r="AV7" i="20"/>
  <c r="AV8" i="20"/>
  <c r="AV9" i="20"/>
  <c r="AV10" i="20"/>
  <c r="AV11" i="20"/>
  <c r="AV12" i="20"/>
  <c r="AV13" i="20"/>
  <c r="AV14" i="20"/>
  <c r="AV15" i="20"/>
  <c r="AV16" i="20"/>
  <c r="AV17" i="20"/>
  <c r="AV18" i="20"/>
  <c r="AV19" i="20"/>
  <c r="AV20" i="20"/>
  <c r="AV21" i="20"/>
  <c r="AV22" i="20"/>
  <c r="AV23" i="20"/>
  <c r="AV24" i="20"/>
  <c r="AV25" i="20"/>
  <c r="AV26" i="20"/>
  <c r="AV27" i="20"/>
  <c r="AV28" i="20"/>
  <c r="AV29" i="20"/>
  <c r="AV30" i="20"/>
  <c r="AV31" i="20"/>
  <c r="AV32" i="20"/>
  <c r="AV33" i="20"/>
  <c r="AV34" i="20"/>
  <c r="AV35" i="20"/>
  <c r="AV36" i="20"/>
  <c r="AV37" i="20"/>
  <c r="AV38" i="20"/>
  <c r="AV39" i="20"/>
  <c r="AV40" i="20"/>
  <c r="AV41" i="20"/>
  <c r="AV42" i="20"/>
  <c r="AV43" i="20"/>
  <c r="AV44" i="20"/>
  <c r="AV45" i="20"/>
  <c r="AV46" i="20"/>
  <c r="AV47" i="20"/>
  <c r="AV48" i="20"/>
  <c r="AV49" i="20"/>
  <c r="AV50" i="20"/>
  <c r="AV51" i="20"/>
  <c r="AV52" i="20"/>
  <c r="AV53" i="20"/>
  <c r="AV54" i="20"/>
  <c r="AV55" i="20"/>
  <c r="AV56" i="20"/>
  <c r="AV57" i="20"/>
  <c r="AV58" i="20"/>
  <c r="AV59" i="20"/>
  <c r="AV60" i="20"/>
  <c r="AV61" i="20"/>
  <c r="AV62" i="20"/>
  <c r="AV63" i="20"/>
  <c r="AV64" i="20"/>
  <c r="AV65" i="20"/>
  <c r="AV66" i="20"/>
  <c r="AV67" i="20"/>
  <c r="AV68" i="20"/>
  <c r="AV69" i="20"/>
  <c r="AV70" i="20"/>
  <c r="AV71" i="20"/>
  <c r="AV72" i="20"/>
  <c r="AV73" i="20"/>
  <c r="AV74" i="20"/>
  <c r="AV75" i="20"/>
  <c r="AV76" i="20"/>
  <c r="AV77" i="20"/>
  <c r="AV78" i="20"/>
  <c r="AV79" i="20"/>
  <c r="AV80" i="20"/>
  <c r="AV81" i="20"/>
  <c r="AV82" i="20"/>
  <c r="AV83" i="20"/>
  <c r="AV84" i="20"/>
  <c r="AV85" i="20"/>
  <c r="AV86" i="20"/>
  <c r="AV87" i="20"/>
  <c r="AV88" i="20"/>
  <c r="AV89" i="20"/>
  <c r="AV90" i="20"/>
  <c r="AV91" i="20"/>
  <c r="AV92" i="20"/>
  <c r="AV93" i="20"/>
  <c r="AV94" i="20"/>
  <c r="AV95" i="20"/>
  <c r="AV96" i="20"/>
  <c r="AV97" i="20"/>
  <c r="AV98" i="20"/>
  <c r="AV99" i="20"/>
  <c r="AV100" i="20"/>
  <c r="AV101" i="20"/>
  <c r="AV102" i="20"/>
  <c r="AV103" i="20"/>
  <c r="AV104" i="20"/>
  <c r="AV105" i="20"/>
  <c r="AV106" i="20"/>
  <c r="AV107" i="20"/>
  <c r="AV108" i="20"/>
  <c r="AV109" i="20"/>
  <c r="AV110" i="20"/>
  <c r="AV111" i="20"/>
  <c r="AV112" i="20"/>
  <c r="AV113" i="20"/>
  <c r="AV114" i="20"/>
  <c r="AV115" i="20"/>
  <c r="AV116" i="20"/>
  <c r="AV117" i="20"/>
  <c r="AV118" i="20"/>
  <c r="AV119" i="20"/>
  <c r="AV120" i="20"/>
  <c r="AV121" i="20"/>
  <c r="AV122" i="20"/>
  <c r="AV123" i="20"/>
  <c r="AV124" i="20"/>
  <c r="AV125" i="20"/>
  <c r="AV126" i="20"/>
  <c r="AV127" i="20"/>
  <c r="AV128" i="20"/>
  <c r="AV129" i="20"/>
  <c r="AV130" i="20"/>
  <c r="AV131" i="20"/>
  <c r="AV132" i="20"/>
  <c r="AV133" i="20"/>
  <c r="AV134" i="20"/>
  <c r="AV135" i="20"/>
  <c r="AV136" i="20"/>
  <c r="AV137" i="20"/>
  <c r="AV138" i="20"/>
  <c r="AV139" i="20"/>
  <c r="AV140" i="20"/>
  <c r="AV141" i="20"/>
  <c r="AV142" i="20"/>
  <c r="AV143" i="20"/>
  <c r="AV144" i="20"/>
  <c r="AV145" i="20"/>
  <c r="AV146" i="20"/>
  <c r="AV147" i="20"/>
  <c r="AV148" i="20"/>
  <c r="AV149" i="20"/>
  <c r="AV150" i="20"/>
  <c r="AV151" i="20"/>
  <c r="AV152" i="20"/>
  <c r="AV153" i="20"/>
  <c r="AV154" i="20"/>
  <c r="AV155" i="20"/>
  <c r="AV156" i="20"/>
  <c r="AV157" i="20"/>
  <c r="AV158" i="20"/>
  <c r="AV159" i="20"/>
  <c r="AV160" i="20"/>
  <c r="AV161" i="20"/>
  <c r="AV162" i="20"/>
  <c r="AV163" i="20"/>
  <c r="AV164" i="20"/>
  <c r="AV165" i="20"/>
  <c r="AV166" i="20"/>
  <c r="AV167" i="20"/>
  <c r="AV168" i="20"/>
  <c r="AV169" i="20"/>
  <c r="AW7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AW57" i="20"/>
  <c r="AW58" i="20"/>
  <c r="AW59" i="20"/>
  <c r="AW60" i="20"/>
  <c r="AW61" i="20"/>
  <c r="AW62" i="20"/>
  <c r="AW63" i="20"/>
  <c r="AW64" i="20"/>
  <c r="AW65" i="20"/>
  <c r="AW66" i="20"/>
  <c r="AW67" i="20"/>
  <c r="AW68" i="20"/>
  <c r="AW69" i="20"/>
  <c r="AW70" i="20"/>
  <c r="AW71" i="20"/>
  <c r="AW72" i="20"/>
  <c r="AW73" i="20"/>
  <c r="AW74" i="20"/>
  <c r="AW75" i="20"/>
  <c r="AW76" i="20"/>
  <c r="AW77" i="20"/>
  <c r="AW78" i="20"/>
  <c r="AW79" i="20"/>
  <c r="AW80" i="20"/>
  <c r="AW81" i="20"/>
  <c r="AW82" i="20"/>
  <c r="AW83" i="20"/>
  <c r="AW84" i="20"/>
  <c r="AW85" i="20"/>
  <c r="AW86" i="20"/>
  <c r="AW87" i="20"/>
  <c r="AW88" i="20"/>
  <c r="AW89" i="20"/>
  <c r="AW90" i="20"/>
  <c r="AW91" i="20"/>
  <c r="AW92" i="20"/>
  <c r="AW93" i="20"/>
  <c r="AW94" i="20"/>
  <c r="AW95" i="20"/>
  <c r="AW96" i="20"/>
  <c r="AW97" i="20"/>
  <c r="AW98" i="20"/>
  <c r="AW99" i="20"/>
  <c r="AW100" i="20"/>
  <c r="AW101" i="20"/>
  <c r="AW102" i="20"/>
  <c r="AW103" i="20"/>
  <c r="AW104" i="20"/>
  <c r="AW105" i="20"/>
  <c r="AW106" i="20"/>
  <c r="AW107" i="20"/>
  <c r="AW108" i="20"/>
  <c r="AW109" i="20"/>
  <c r="AW110" i="20"/>
  <c r="AW111" i="20"/>
  <c r="AW112" i="20"/>
  <c r="AW113" i="20"/>
  <c r="AW114" i="20"/>
  <c r="AW115" i="20"/>
  <c r="AW116" i="20"/>
  <c r="AW117" i="20"/>
  <c r="AW118" i="20"/>
  <c r="AW119" i="20"/>
  <c r="AW120" i="20"/>
  <c r="AW121" i="20"/>
  <c r="AW122" i="20"/>
  <c r="AW123" i="20"/>
  <c r="AW124" i="20"/>
  <c r="AW125" i="20"/>
  <c r="AW126" i="20"/>
  <c r="AW127" i="20"/>
  <c r="AW128" i="20"/>
  <c r="AW129" i="20"/>
  <c r="AW130" i="20"/>
  <c r="AW131" i="20"/>
  <c r="AW132" i="20"/>
  <c r="AW133" i="20"/>
  <c r="AW134" i="20"/>
  <c r="AW135" i="20"/>
  <c r="AW136" i="20"/>
  <c r="AW137" i="20"/>
  <c r="AW138" i="20"/>
  <c r="AW139" i="20"/>
  <c r="AW140" i="20"/>
  <c r="AW141" i="20"/>
  <c r="AW142" i="20"/>
  <c r="AW143" i="20"/>
  <c r="AW144" i="20"/>
  <c r="AW145" i="20"/>
  <c r="AW146" i="20"/>
  <c r="AW147" i="20"/>
  <c r="AW148" i="20"/>
  <c r="AW149" i="20"/>
  <c r="AW150" i="20"/>
  <c r="AW151" i="20"/>
  <c r="AW152" i="20"/>
  <c r="AW153" i="20"/>
  <c r="AW154" i="20"/>
  <c r="AW155" i="20"/>
  <c r="AW156" i="20"/>
  <c r="AW157" i="20"/>
  <c r="AW158" i="20"/>
  <c r="AW159" i="20"/>
  <c r="AW160" i="20"/>
  <c r="AW161" i="20"/>
  <c r="AW162" i="20"/>
  <c r="AW163" i="20"/>
  <c r="AW164" i="20"/>
  <c r="AW165" i="20"/>
  <c r="AW166" i="20"/>
  <c r="AW167" i="20"/>
  <c r="AW168" i="20"/>
  <c r="AW169" i="20"/>
  <c r="AX7" i="20"/>
  <c r="AX8" i="20"/>
  <c r="AX9" i="20"/>
  <c r="AX10" i="20"/>
  <c r="AX11" i="20"/>
  <c r="AX12" i="20"/>
  <c r="AX13" i="20"/>
  <c r="AX14" i="20"/>
  <c r="AX15" i="20"/>
  <c r="AX16" i="20"/>
  <c r="AX17" i="20"/>
  <c r="AX18" i="20"/>
  <c r="AX19" i="20"/>
  <c r="AX20" i="20"/>
  <c r="AX21" i="20"/>
  <c r="AX22" i="20"/>
  <c r="AX23" i="20"/>
  <c r="AX24" i="20"/>
  <c r="AX25" i="20"/>
  <c r="AX26" i="20"/>
  <c r="AX27" i="20"/>
  <c r="AX28" i="20"/>
  <c r="AX29" i="20"/>
  <c r="AX30" i="20"/>
  <c r="AX31" i="20"/>
  <c r="AX32" i="20"/>
  <c r="AX33" i="20"/>
  <c r="AX34" i="20"/>
  <c r="AX35" i="20"/>
  <c r="AX36" i="20"/>
  <c r="AX37" i="20"/>
  <c r="AX38" i="20"/>
  <c r="AX39" i="20"/>
  <c r="AX40" i="20"/>
  <c r="AX41" i="20"/>
  <c r="AX42" i="20"/>
  <c r="AX43" i="20"/>
  <c r="AX44" i="20"/>
  <c r="AX45" i="20"/>
  <c r="AX46" i="20"/>
  <c r="AX47" i="20"/>
  <c r="AX48" i="20"/>
  <c r="AX49" i="20"/>
  <c r="AX50" i="20"/>
  <c r="AX51" i="20"/>
  <c r="AX52" i="20"/>
  <c r="AX53" i="20"/>
  <c r="AX54" i="20"/>
  <c r="AX55" i="20"/>
  <c r="AX56" i="20"/>
  <c r="AX57" i="20"/>
  <c r="AX58" i="20"/>
  <c r="AX59" i="20"/>
  <c r="AX60" i="20"/>
  <c r="AX61" i="20"/>
  <c r="AX62" i="20"/>
  <c r="AX63" i="20"/>
  <c r="AX64" i="20"/>
  <c r="AX65" i="20"/>
  <c r="AX66" i="20"/>
  <c r="AX67" i="20"/>
  <c r="AX68" i="20"/>
  <c r="AX69" i="20"/>
  <c r="AX70" i="20"/>
  <c r="AX71" i="20"/>
  <c r="AX72" i="20"/>
  <c r="AX73" i="20"/>
  <c r="AX74" i="20"/>
  <c r="AX75" i="20"/>
  <c r="AX76" i="20"/>
  <c r="AX77" i="20"/>
  <c r="AX78" i="20"/>
  <c r="AX79" i="20"/>
  <c r="AX80" i="20"/>
  <c r="AX81" i="20"/>
  <c r="AX82" i="20"/>
  <c r="AX83" i="20"/>
  <c r="AX84" i="20"/>
  <c r="AX85" i="20"/>
  <c r="AX86" i="20"/>
  <c r="AX87" i="20"/>
  <c r="AX88" i="20"/>
  <c r="AX89" i="20"/>
  <c r="AX90" i="20"/>
  <c r="AX91" i="20"/>
  <c r="AX92" i="20"/>
  <c r="AX93" i="20"/>
  <c r="AX94" i="20"/>
  <c r="AX95" i="20"/>
  <c r="AX96" i="20"/>
  <c r="AX97" i="20"/>
  <c r="AX98" i="20"/>
  <c r="AX99" i="20"/>
  <c r="AX100" i="20"/>
  <c r="AX101" i="20"/>
  <c r="AX102" i="20"/>
  <c r="AX103" i="20"/>
  <c r="AX104" i="20"/>
  <c r="AX105" i="20"/>
  <c r="AX106" i="20"/>
  <c r="AX107" i="20"/>
  <c r="AX108" i="20"/>
  <c r="AX109" i="20"/>
  <c r="AX110" i="20"/>
  <c r="AX111" i="20"/>
  <c r="AX112" i="20"/>
  <c r="AX113" i="20"/>
  <c r="AX114" i="20"/>
  <c r="AX115" i="20"/>
  <c r="AX116" i="20"/>
  <c r="AX117" i="20"/>
  <c r="AX118" i="20"/>
  <c r="AX119" i="20"/>
  <c r="AX120" i="20"/>
  <c r="AX121" i="20"/>
  <c r="AX122" i="20"/>
  <c r="AX123" i="20"/>
  <c r="AX124" i="20"/>
  <c r="AX125" i="20"/>
  <c r="AX126" i="20"/>
  <c r="AX127" i="20"/>
  <c r="AX128" i="20"/>
  <c r="AX129" i="20"/>
  <c r="AX130" i="20"/>
  <c r="AX131" i="20"/>
  <c r="AX132" i="20"/>
  <c r="AX133" i="20"/>
  <c r="AX134" i="20"/>
  <c r="AX135" i="20"/>
  <c r="AX136" i="20"/>
  <c r="AX137" i="20"/>
  <c r="AX138" i="20"/>
  <c r="AX139" i="20"/>
  <c r="AX140" i="20"/>
  <c r="AX141" i="20"/>
  <c r="AX142" i="20"/>
  <c r="AX143" i="20"/>
  <c r="AX144" i="20"/>
  <c r="AX145" i="20"/>
  <c r="AX146" i="20"/>
  <c r="AX147" i="20"/>
  <c r="AX148" i="20"/>
  <c r="AX149" i="20"/>
  <c r="AX150" i="20"/>
  <c r="AX151" i="20"/>
  <c r="AX152" i="20"/>
  <c r="AX153" i="20"/>
  <c r="AX154" i="20"/>
  <c r="AX155" i="20"/>
  <c r="AX156" i="20"/>
  <c r="AX157" i="20"/>
  <c r="AX158" i="20"/>
  <c r="AX159" i="20"/>
  <c r="AX160" i="20"/>
  <c r="AX161" i="20"/>
  <c r="AX162" i="20"/>
  <c r="AX163" i="20"/>
  <c r="AX164" i="20"/>
  <c r="AX165" i="20"/>
  <c r="AX166" i="20"/>
  <c r="AX167" i="20"/>
  <c r="AX168" i="20"/>
  <c r="AX169" i="20"/>
  <c r="AY7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Y57" i="20"/>
  <c r="AY58" i="20"/>
  <c r="AY59" i="20"/>
  <c r="AY60" i="20"/>
  <c r="AY61" i="20"/>
  <c r="AY62" i="20"/>
  <c r="AY63" i="20"/>
  <c r="AY64" i="20"/>
  <c r="AY65" i="20"/>
  <c r="AY66" i="20"/>
  <c r="AY67" i="20"/>
  <c r="AY68" i="20"/>
  <c r="AY69" i="20"/>
  <c r="AY70" i="20"/>
  <c r="AY71" i="20"/>
  <c r="AY72" i="20"/>
  <c r="AY73" i="20"/>
  <c r="AY74" i="20"/>
  <c r="AY75" i="20"/>
  <c r="AY76" i="20"/>
  <c r="AY77" i="20"/>
  <c r="AY78" i="20"/>
  <c r="AY79" i="20"/>
  <c r="AY80" i="20"/>
  <c r="AY81" i="20"/>
  <c r="AY82" i="20"/>
  <c r="AY83" i="20"/>
  <c r="AY84" i="20"/>
  <c r="AY85" i="20"/>
  <c r="AY86" i="20"/>
  <c r="AY87" i="20"/>
  <c r="AY88" i="20"/>
  <c r="AY89" i="20"/>
  <c r="AY90" i="20"/>
  <c r="AY91" i="20"/>
  <c r="AY92" i="20"/>
  <c r="AY93" i="20"/>
  <c r="AY94" i="20"/>
  <c r="AY95" i="20"/>
  <c r="AY96" i="20"/>
  <c r="AY97" i="20"/>
  <c r="AY98" i="20"/>
  <c r="AY99" i="20"/>
  <c r="AY100" i="20"/>
  <c r="AY101" i="20"/>
  <c r="AY102" i="20"/>
  <c r="AY103" i="20"/>
  <c r="AY104" i="20"/>
  <c r="AY105" i="20"/>
  <c r="AY106" i="20"/>
  <c r="AY107" i="20"/>
  <c r="AY108" i="20"/>
  <c r="AY109" i="20"/>
  <c r="AY110" i="20"/>
  <c r="AY111" i="20"/>
  <c r="AY112" i="20"/>
  <c r="AY113" i="20"/>
  <c r="AY114" i="20"/>
  <c r="AY115" i="20"/>
  <c r="AY116" i="20"/>
  <c r="AY117" i="20"/>
  <c r="AY118" i="20"/>
  <c r="AY119" i="20"/>
  <c r="AY120" i="20"/>
  <c r="AY121" i="20"/>
  <c r="AY122" i="20"/>
  <c r="AY123" i="20"/>
  <c r="AY124" i="20"/>
  <c r="AY125" i="20"/>
  <c r="AY126" i="20"/>
  <c r="AY127" i="20"/>
  <c r="AY128" i="20"/>
  <c r="AY129" i="20"/>
  <c r="AY130" i="20"/>
  <c r="AY131" i="20"/>
  <c r="AY132" i="20"/>
  <c r="AY133" i="20"/>
  <c r="AY134" i="20"/>
  <c r="AY135" i="20"/>
  <c r="AY136" i="20"/>
  <c r="AY137" i="20"/>
  <c r="AY138" i="20"/>
  <c r="AY139" i="20"/>
  <c r="AY140" i="20"/>
  <c r="AY141" i="20"/>
  <c r="AY142" i="20"/>
  <c r="AY143" i="20"/>
  <c r="AY144" i="20"/>
  <c r="AY145" i="20"/>
  <c r="AY146" i="20"/>
  <c r="AY147" i="20"/>
  <c r="AY148" i="20"/>
  <c r="AY149" i="20"/>
  <c r="AY150" i="20"/>
  <c r="AY151" i="20"/>
  <c r="AY152" i="20"/>
  <c r="AY153" i="20"/>
  <c r="AY154" i="20"/>
  <c r="AY155" i="20"/>
  <c r="AY156" i="20"/>
  <c r="AY157" i="20"/>
  <c r="AY158" i="20"/>
  <c r="AY159" i="20"/>
  <c r="AY160" i="20"/>
  <c r="AY161" i="20"/>
  <c r="AY162" i="20"/>
  <c r="AY163" i="20"/>
  <c r="AY164" i="20"/>
  <c r="AY165" i="20"/>
  <c r="AY166" i="20"/>
  <c r="AY167" i="20"/>
  <c r="AY168" i="20"/>
  <c r="AY169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43" i="20"/>
  <c r="AZ44" i="20"/>
  <c r="AZ45" i="20"/>
  <c r="AZ46" i="20"/>
  <c r="AZ47" i="20"/>
  <c r="AZ48" i="20"/>
  <c r="AZ49" i="20"/>
  <c r="AZ50" i="20"/>
  <c r="AZ51" i="20"/>
  <c r="AZ52" i="20"/>
  <c r="AZ53" i="20"/>
  <c r="AZ54" i="20"/>
  <c r="AZ55" i="20"/>
  <c r="AZ56" i="20"/>
  <c r="AZ57" i="20"/>
  <c r="AZ58" i="20"/>
  <c r="AZ59" i="20"/>
  <c r="AZ60" i="20"/>
  <c r="AZ61" i="20"/>
  <c r="AZ62" i="20"/>
  <c r="AZ63" i="20"/>
  <c r="AZ64" i="20"/>
  <c r="AZ65" i="20"/>
  <c r="AZ66" i="20"/>
  <c r="AZ67" i="20"/>
  <c r="AZ68" i="20"/>
  <c r="AZ69" i="20"/>
  <c r="AZ70" i="20"/>
  <c r="AZ71" i="20"/>
  <c r="AZ72" i="20"/>
  <c r="AZ73" i="20"/>
  <c r="AZ74" i="20"/>
  <c r="AZ75" i="20"/>
  <c r="AZ76" i="20"/>
  <c r="AZ77" i="20"/>
  <c r="AZ78" i="20"/>
  <c r="AZ79" i="20"/>
  <c r="AZ80" i="20"/>
  <c r="AZ81" i="20"/>
  <c r="AZ82" i="20"/>
  <c r="AZ83" i="20"/>
  <c r="AZ84" i="20"/>
  <c r="AZ85" i="20"/>
  <c r="AZ86" i="20"/>
  <c r="AZ87" i="20"/>
  <c r="AZ88" i="20"/>
  <c r="AZ89" i="20"/>
  <c r="AZ90" i="20"/>
  <c r="AZ91" i="20"/>
  <c r="AZ92" i="20"/>
  <c r="AZ93" i="20"/>
  <c r="AZ94" i="20"/>
  <c r="AZ95" i="20"/>
  <c r="AZ96" i="20"/>
  <c r="AZ97" i="20"/>
  <c r="AZ98" i="20"/>
  <c r="AZ99" i="20"/>
  <c r="AZ100" i="20"/>
  <c r="AZ101" i="20"/>
  <c r="AZ102" i="20"/>
  <c r="AZ103" i="20"/>
  <c r="AZ104" i="20"/>
  <c r="AZ105" i="20"/>
  <c r="AZ106" i="20"/>
  <c r="AZ107" i="20"/>
  <c r="AZ108" i="20"/>
  <c r="AZ109" i="20"/>
  <c r="AZ110" i="20"/>
  <c r="AZ111" i="20"/>
  <c r="AZ112" i="20"/>
  <c r="AZ113" i="20"/>
  <c r="AZ114" i="20"/>
  <c r="AZ115" i="20"/>
  <c r="AZ116" i="20"/>
  <c r="AZ117" i="20"/>
  <c r="AZ118" i="20"/>
  <c r="AZ119" i="20"/>
  <c r="AZ120" i="20"/>
  <c r="AZ121" i="20"/>
  <c r="AZ122" i="20"/>
  <c r="AZ123" i="20"/>
  <c r="AZ124" i="20"/>
  <c r="AZ125" i="20"/>
  <c r="AZ126" i="20"/>
  <c r="AZ127" i="20"/>
  <c r="AZ128" i="20"/>
  <c r="AZ129" i="20"/>
  <c r="AZ130" i="20"/>
  <c r="AZ131" i="20"/>
  <c r="AZ132" i="20"/>
  <c r="AZ133" i="20"/>
  <c r="AZ134" i="20"/>
  <c r="AZ135" i="20"/>
  <c r="AZ136" i="20"/>
  <c r="AZ137" i="20"/>
  <c r="AZ138" i="20"/>
  <c r="AZ139" i="20"/>
  <c r="AZ140" i="20"/>
  <c r="AZ141" i="20"/>
  <c r="AZ142" i="20"/>
  <c r="AZ143" i="20"/>
  <c r="AZ144" i="20"/>
  <c r="AZ145" i="20"/>
  <c r="AZ146" i="20"/>
  <c r="AZ147" i="20"/>
  <c r="AZ148" i="20"/>
  <c r="AZ149" i="20"/>
  <c r="AZ150" i="20"/>
  <c r="AZ151" i="20"/>
  <c r="AZ152" i="20"/>
  <c r="AZ153" i="20"/>
  <c r="AZ154" i="20"/>
  <c r="AZ155" i="20"/>
  <c r="AZ156" i="20"/>
  <c r="AZ157" i="20"/>
  <c r="AZ158" i="20"/>
  <c r="AZ159" i="20"/>
  <c r="AZ160" i="20"/>
  <c r="AZ161" i="20"/>
  <c r="AZ162" i="20"/>
  <c r="AZ163" i="20"/>
  <c r="AZ164" i="20"/>
  <c r="AZ165" i="20"/>
  <c r="AZ166" i="20"/>
  <c r="AZ167" i="20"/>
  <c r="AZ168" i="20"/>
  <c r="AZ169" i="20"/>
  <c r="BA7" i="20"/>
  <c r="BA8" i="20"/>
  <c r="BA9" i="20"/>
  <c r="BA10" i="20"/>
  <c r="BA11" i="20"/>
  <c r="BA12" i="20"/>
  <c r="BA13" i="20"/>
  <c r="BA14" i="20"/>
  <c r="BA15" i="20"/>
  <c r="BA16" i="20"/>
  <c r="BA17" i="20"/>
  <c r="BA18" i="20"/>
  <c r="BA19" i="20"/>
  <c r="BA20" i="20"/>
  <c r="BA21" i="20"/>
  <c r="BA22" i="20"/>
  <c r="BA23" i="20"/>
  <c r="BA24" i="20"/>
  <c r="BA25" i="20"/>
  <c r="BA26" i="20"/>
  <c r="BA27" i="20"/>
  <c r="BA28" i="20"/>
  <c r="BA29" i="20"/>
  <c r="BA30" i="20"/>
  <c r="BA31" i="20"/>
  <c r="BA32" i="20"/>
  <c r="BA33" i="20"/>
  <c r="BA34" i="20"/>
  <c r="BA35" i="20"/>
  <c r="BA36" i="20"/>
  <c r="BA37" i="20"/>
  <c r="BA38" i="20"/>
  <c r="BA39" i="20"/>
  <c r="BA40" i="20"/>
  <c r="BA41" i="20"/>
  <c r="BA42" i="20"/>
  <c r="BA43" i="20"/>
  <c r="BA44" i="20"/>
  <c r="BA45" i="20"/>
  <c r="BA46" i="20"/>
  <c r="BA47" i="20"/>
  <c r="BA48" i="20"/>
  <c r="BA49" i="20"/>
  <c r="BA50" i="20"/>
  <c r="BA51" i="20"/>
  <c r="BA52" i="20"/>
  <c r="BA53" i="20"/>
  <c r="BA54" i="20"/>
  <c r="BA55" i="20"/>
  <c r="BA56" i="20"/>
  <c r="BA57" i="20"/>
  <c r="BA58" i="20"/>
  <c r="BA59" i="20"/>
  <c r="BA60" i="20"/>
  <c r="BA61" i="20"/>
  <c r="BA62" i="20"/>
  <c r="BA63" i="20"/>
  <c r="BA64" i="20"/>
  <c r="BA65" i="20"/>
  <c r="BA66" i="20"/>
  <c r="BA67" i="20"/>
  <c r="BA68" i="20"/>
  <c r="BA69" i="20"/>
  <c r="BA70" i="20"/>
  <c r="BA71" i="20"/>
  <c r="BA72" i="20"/>
  <c r="BA73" i="20"/>
  <c r="BA74" i="20"/>
  <c r="BA75" i="20"/>
  <c r="BA76" i="20"/>
  <c r="BA77" i="20"/>
  <c r="BA78" i="20"/>
  <c r="BA79" i="20"/>
  <c r="BA80" i="20"/>
  <c r="BA81" i="20"/>
  <c r="BA82" i="20"/>
  <c r="BA83" i="20"/>
  <c r="BA84" i="20"/>
  <c r="BA85" i="20"/>
  <c r="BA86" i="20"/>
  <c r="BA87" i="20"/>
  <c r="BA88" i="20"/>
  <c r="BA89" i="20"/>
  <c r="BA90" i="20"/>
  <c r="BA91" i="20"/>
  <c r="BA92" i="20"/>
  <c r="BA93" i="20"/>
  <c r="BA94" i="20"/>
  <c r="BA95" i="20"/>
  <c r="BA96" i="20"/>
  <c r="BA97" i="20"/>
  <c r="BA98" i="20"/>
  <c r="BA99" i="20"/>
  <c r="BA100" i="20"/>
  <c r="BA101" i="20"/>
  <c r="BA102" i="20"/>
  <c r="BA103" i="20"/>
  <c r="BA104" i="20"/>
  <c r="BA105" i="20"/>
  <c r="BA106" i="20"/>
  <c r="BA107" i="20"/>
  <c r="BA108" i="20"/>
  <c r="BA109" i="20"/>
  <c r="BA110" i="20"/>
  <c r="BA111" i="20"/>
  <c r="BA112" i="20"/>
  <c r="BA113" i="20"/>
  <c r="BA114" i="20"/>
  <c r="BA115" i="20"/>
  <c r="BA116" i="20"/>
  <c r="BA117" i="20"/>
  <c r="BA118" i="20"/>
  <c r="BA119" i="20"/>
  <c r="BA120" i="20"/>
  <c r="BA121" i="20"/>
  <c r="BA122" i="20"/>
  <c r="BA123" i="20"/>
  <c r="BA124" i="20"/>
  <c r="BA125" i="20"/>
  <c r="BA126" i="20"/>
  <c r="BA127" i="20"/>
  <c r="BA128" i="20"/>
  <c r="BA129" i="20"/>
  <c r="BA130" i="20"/>
  <c r="BA131" i="20"/>
  <c r="BA132" i="20"/>
  <c r="BA133" i="20"/>
  <c r="BA134" i="20"/>
  <c r="BA135" i="20"/>
  <c r="BA136" i="20"/>
  <c r="BA137" i="20"/>
  <c r="BA138" i="20"/>
  <c r="BA139" i="20"/>
  <c r="BA140" i="20"/>
  <c r="BA141" i="20"/>
  <c r="BA142" i="20"/>
  <c r="BA143" i="20"/>
  <c r="BA144" i="20"/>
  <c r="BA145" i="20"/>
  <c r="BA146" i="20"/>
  <c r="BA147" i="20"/>
  <c r="BA148" i="20"/>
  <c r="BA149" i="20"/>
  <c r="BA150" i="20"/>
  <c r="BA151" i="20"/>
  <c r="BA152" i="20"/>
  <c r="BA153" i="20"/>
  <c r="BA154" i="20"/>
  <c r="BA155" i="20"/>
  <c r="BA156" i="20"/>
  <c r="BA157" i="20"/>
  <c r="BA158" i="20"/>
  <c r="BA159" i="20"/>
  <c r="BA160" i="20"/>
  <c r="BA161" i="20"/>
  <c r="BA162" i="20"/>
  <c r="BA163" i="20"/>
  <c r="BA164" i="20"/>
  <c r="BA165" i="20"/>
  <c r="BA166" i="20"/>
  <c r="BA167" i="20"/>
  <c r="BA168" i="20"/>
  <c r="BA169" i="20"/>
  <c r="BB7" i="20"/>
  <c r="BB8" i="20"/>
  <c r="BB9" i="20"/>
  <c r="BB10" i="20"/>
  <c r="BB11" i="20"/>
  <c r="BB12" i="20"/>
  <c r="BB13" i="20"/>
  <c r="BB14" i="20"/>
  <c r="BB15" i="20"/>
  <c r="BB16" i="20"/>
  <c r="BB17" i="20"/>
  <c r="BB18" i="20"/>
  <c r="BB19" i="20"/>
  <c r="BB20" i="20"/>
  <c r="BB21" i="20"/>
  <c r="BB22" i="20"/>
  <c r="BB23" i="20"/>
  <c r="BB24" i="20"/>
  <c r="BB25" i="20"/>
  <c r="BB26" i="20"/>
  <c r="BB27" i="20"/>
  <c r="BB28" i="20"/>
  <c r="BB29" i="20"/>
  <c r="BB30" i="20"/>
  <c r="BB31" i="20"/>
  <c r="BB32" i="20"/>
  <c r="BB33" i="20"/>
  <c r="BB34" i="20"/>
  <c r="BB35" i="20"/>
  <c r="BB36" i="20"/>
  <c r="BB37" i="20"/>
  <c r="BB38" i="20"/>
  <c r="BB39" i="20"/>
  <c r="BB40" i="20"/>
  <c r="BB41" i="20"/>
  <c r="BB42" i="20"/>
  <c r="BB43" i="20"/>
  <c r="BB44" i="20"/>
  <c r="BB45" i="20"/>
  <c r="BB46" i="20"/>
  <c r="BB47" i="20"/>
  <c r="BB48" i="20"/>
  <c r="BB49" i="20"/>
  <c r="BB50" i="20"/>
  <c r="BB51" i="20"/>
  <c r="BB52" i="20"/>
  <c r="BB53" i="20"/>
  <c r="BB54" i="20"/>
  <c r="BB55" i="20"/>
  <c r="BB56" i="20"/>
  <c r="BB57" i="20"/>
  <c r="BB58" i="20"/>
  <c r="BB59" i="20"/>
  <c r="BB60" i="20"/>
  <c r="BB61" i="20"/>
  <c r="BB62" i="20"/>
  <c r="BB63" i="20"/>
  <c r="BB64" i="20"/>
  <c r="BB65" i="20"/>
  <c r="BB66" i="20"/>
  <c r="BB67" i="20"/>
  <c r="BB68" i="20"/>
  <c r="BB69" i="20"/>
  <c r="BB70" i="20"/>
  <c r="BB71" i="20"/>
  <c r="BB72" i="20"/>
  <c r="BB73" i="20"/>
  <c r="BB74" i="20"/>
  <c r="BB75" i="20"/>
  <c r="BB76" i="20"/>
  <c r="BB77" i="20"/>
  <c r="BB78" i="20"/>
  <c r="BB79" i="20"/>
  <c r="BB80" i="20"/>
  <c r="BB81" i="20"/>
  <c r="BB82" i="20"/>
  <c r="BB83" i="20"/>
  <c r="BB84" i="20"/>
  <c r="BB85" i="20"/>
  <c r="BB86" i="20"/>
  <c r="BB87" i="20"/>
  <c r="BB88" i="20"/>
  <c r="BB89" i="20"/>
  <c r="BB90" i="20"/>
  <c r="BB91" i="20"/>
  <c r="BB92" i="20"/>
  <c r="BB93" i="20"/>
  <c r="BB94" i="20"/>
  <c r="BB95" i="20"/>
  <c r="BB96" i="20"/>
  <c r="BB97" i="20"/>
  <c r="BB98" i="20"/>
  <c r="BB99" i="20"/>
  <c r="BB100" i="20"/>
  <c r="BB101" i="20"/>
  <c r="BB102" i="20"/>
  <c r="BB103" i="20"/>
  <c r="BB104" i="20"/>
  <c r="BB105" i="20"/>
  <c r="BB106" i="20"/>
  <c r="BB107" i="20"/>
  <c r="BB108" i="20"/>
  <c r="BB109" i="20"/>
  <c r="BB110" i="20"/>
  <c r="BB111" i="20"/>
  <c r="BB112" i="20"/>
  <c r="BB113" i="20"/>
  <c r="BB114" i="20"/>
  <c r="BB115" i="20"/>
  <c r="BB116" i="20"/>
  <c r="BB117" i="20"/>
  <c r="BB118" i="20"/>
  <c r="BB119" i="20"/>
  <c r="BB120" i="20"/>
  <c r="BB121" i="20"/>
  <c r="BB122" i="20"/>
  <c r="BB123" i="20"/>
  <c r="BB124" i="20"/>
  <c r="BB125" i="20"/>
  <c r="BB126" i="20"/>
  <c r="BB127" i="20"/>
  <c r="BB128" i="20"/>
  <c r="BB129" i="20"/>
  <c r="BB130" i="20"/>
  <c r="BB131" i="20"/>
  <c r="BB132" i="20"/>
  <c r="BB133" i="20"/>
  <c r="BB134" i="20"/>
  <c r="BB135" i="20"/>
  <c r="BB136" i="20"/>
  <c r="BB137" i="20"/>
  <c r="BB138" i="20"/>
  <c r="BB139" i="20"/>
  <c r="BB140" i="20"/>
  <c r="BB141" i="20"/>
  <c r="BB142" i="20"/>
  <c r="BB143" i="20"/>
  <c r="BB144" i="20"/>
  <c r="BB145" i="20"/>
  <c r="BB146" i="20"/>
  <c r="BB147" i="20"/>
  <c r="BB148" i="20"/>
  <c r="BB149" i="20"/>
  <c r="BB150" i="20"/>
  <c r="BB151" i="20"/>
  <c r="BB152" i="20"/>
  <c r="BB153" i="20"/>
  <c r="BB154" i="20"/>
  <c r="BB155" i="20"/>
  <c r="BB156" i="20"/>
  <c r="BB157" i="20"/>
  <c r="BB158" i="20"/>
  <c r="BB159" i="20"/>
  <c r="BB160" i="20"/>
  <c r="BB161" i="20"/>
  <c r="BB162" i="20"/>
  <c r="BB163" i="20"/>
  <c r="BB164" i="20"/>
  <c r="BB165" i="20"/>
  <c r="BB166" i="20"/>
  <c r="BB167" i="20"/>
  <c r="BB168" i="20"/>
  <c r="BB169" i="20"/>
  <c r="BC7" i="20"/>
  <c r="BC8" i="20"/>
  <c r="BC9" i="20"/>
  <c r="BC10" i="20"/>
  <c r="BC11" i="20"/>
  <c r="BC12" i="20"/>
  <c r="BC13" i="20"/>
  <c r="BC14" i="20"/>
  <c r="BC15" i="20"/>
  <c r="BC16" i="20"/>
  <c r="BC17" i="20"/>
  <c r="BC18" i="20"/>
  <c r="BC19" i="20"/>
  <c r="BC20" i="20"/>
  <c r="BC21" i="20"/>
  <c r="BC22" i="20"/>
  <c r="BC23" i="20"/>
  <c r="BC24" i="20"/>
  <c r="BC25" i="20"/>
  <c r="BC26" i="20"/>
  <c r="BC27" i="20"/>
  <c r="BC28" i="20"/>
  <c r="BC29" i="20"/>
  <c r="BC30" i="20"/>
  <c r="BC31" i="20"/>
  <c r="BC32" i="20"/>
  <c r="BC33" i="20"/>
  <c r="BC34" i="20"/>
  <c r="BC35" i="20"/>
  <c r="BC36" i="20"/>
  <c r="BC37" i="20"/>
  <c r="BC38" i="20"/>
  <c r="BC39" i="20"/>
  <c r="BC40" i="20"/>
  <c r="BC41" i="20"/>
  <c r="BC42" i="20"/>
  <c r="BC43" i="20"/>
  <c r="BC44" i="20"/>
  <c r="BC45" i="20"/>
  <c r="BC46" i="20"/>
  <c r="BC47" i="20"/>
  <c r="BC48" i="20"/>
  <c r="BC49" i="20"/>
  <c r="BC50" i="20"/>
  <c r="BC51" i="20"/>
  <c r="BC52" i="20"/>
  <c r="BC53" i="20"/>
  <c r="BC54" i="20"/>
  <c r="BC55" i="20"/>
  <c r="BC56" i="20"/>
  <c r="BC57" i="20"/>
  <c r="BC58" i="20"/>
  <c r="BC59" i="20"/>
  <c r="BC60" i="20"/>
  <c r="BC61" i="20"/>
  <c r="BC62" i="20"/>
  <c r="BC63" i="20"/>
  <c r="BC64" i="20"/>
  <c r="BC65" i="20"/>
  <c r="BC66" i="20"/>
  <c r="BC67" i="20"/>
  <c r="BC68" i="20"/>
  <c r="BC69" i="20"/>
  <c r="BC70" i="20"/>
  <c r="BC71" i="20"/>
  <c r="BC72" i="20"/>
  <c r="BC73" i="20"/>
  <c r="BC74" i="20"/>
  <c r="BC75" i="20"/>
  <c r="BC76" i="20"/>
  <c r="BC77" i="20"/>
  <c r="BC78" i="20"/>
  <c r="BC79" i="20"/>
  <c r="BC80" i="20"/>
  <c r="BC81" i="20"/>
  <c r="BC82" i="20"/>
  <c r="BC83" i="20"/>
  <c r="BC84" i="20"/>
  <c r="BC85" i="20"/>
  <c r="BC86" i="20"/>
  <c r="BC87" i="20"/>
  <c r="BC88" i="20"/>
  <c r="BC89" i="20"/>
  <c r="BC90" i="20"/>
  <c r="BC91" i="20"/>
  <c r="BC92" i="20"/>
  <c r="BC93" i="20"/>
  <c r="BC94" i="20"/>
  <c r="BC95" i="20"/>
  <c r="BC96" i="20"/>
  <c r="BC97" i="20"/>
  <c r="BC98" i="20"/>
  <c r="BC99" i="20"/>
  <c r="BC100" i="20"/>
  <c r="BC101" i="20"/>
  <c r="BC102" i="20"/>
  <c r="BC103" i="20"/>
  <c r="BC104" i="20"/>
  <c r="BC105" i="20"/>
  <c r="BC106" i="20"/>
  <c r="BC107" i="20"/>
  <c r="BC108" i="20"/>
  <c r="BC109" i="20"/>
  <c r="BC110" i="20"/>
  <c r="BC111" i="20"/>
  <c r="BC112" i="20"/>
  <c r="BC113" i="20"/>
  <c r="BC114" i="20"/>
  <c r="BC115" i="20"/>
  <c r="BC116" i="20"/>
  <c r="BC117" i="20"/>
  <c r="BC118" i="20"/>
  <c r="BC119" i="20"/>
  <c r="BC120" i="20"/>
  <c r="BC121" i="20"/>
  <c r="BC122" i="20"/>
  <c r="BC123" i="20"/>
  <c r="BC124" i="20"/>
  <c r="BC125" i="20"/>
  <c r="BC126" i="20"/>
  <c r="BC127" i="20"/>
  <c r="BC128" i="20"/>
  <c r="BC129" i="20"/>
  <c r="BC130" i="20"/>
  <c r="BC131" i="20"/>
  <c r="BC132" i="20"/>
  <c r="BC133" i="20"/>
  <c r="BC134" i="20"/>
  <c r="BC135" i="20"/>
  <c r="BC136" i="20"/>
  <c r="BC137" i="20"/>
  <c r="BC138" i="20"/>
  <c r="BC139" i="20"/>
  <c r="BC140" i="20"/>
  <c r="BC141" i="20"/>
  <c r="BC142" i="20"/>
  <c r="BC143" i="20"/>
  <c r="BC144" i="20"/>
  <c r="BC145" i="20"/>
  <c r="BC146" i="20"/>
  <c r="BC147" i="20"/>
  <c r="BC148" i="20"/>
  <c r="BC149" i="20"/>
  <c r="BC150" i="20"/>
  <c r="BC151" i="20"/>
  <c r="BC152" i="20"/>
  <c r="BC153" i="20"/>
  <c r="BC154" i="20"/>
  <c r="BC155" i="20"/>
  <c r="BC156" i="20"/>
  <c r="BC157" i="20"/>
  <c r="BC158" i="20"/>
  <c r="BC159" i="20"/>
  <c r="BC160" i="20"/>
  <c r="BC161" i="20"/>
  <c r="BC162" i="20"/>
  <c r="BC163" i="20"/>
  <c r="BC164" i="20"/>
  <c r="BC165" i="20"/>
  <c r="BC166" i="20"/>
  <c r="BC167" i="20"/>
  <c r="BC168" i="20"/>
  <c r="BC169" i="20"/>
  <c r="BD7" i="20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2" i="20"/>
  <c r="BD23" i="20"/>
  <c r="BD24" i="20"/>
  <c r="BD25" i="20"/>
  <c r="BD26" i="20"/>
  <c r="BD27" i="20"/>
  <c r="BD28" i="20"/>
  <c r="BD29" i="20"/>
  <c r="BD30" i="20"/>
  <c r="BD31" i="20"/>
  <c r="BD32" i="20"/>
  <c r="BD33" i="20"/>
  <c r="BD34" i="20"/>
  <c r="BD35" i="20"/>
  <c r="BD36" i="20"/>
  <c r="BD37" i="20"/>
  <c r="BD38" i="20"/>
  <c r="BD39" i="20"/>
  <c r="BD40" i="20"/>
  <c r="BD41" i="20"/>
  <c r="BD42" i="20"/>
  <c r="BD43" i="20"/>
  <c r="BD44" i="20"/>
  <c r="BD45" i="20"/>
  <c r="BD46" i="20"/>
  <c r="BD47" i="20"/>
  <c r="BD48" i="20"/>
  <c r="BD49" i="20"/>
  <c r="BD50" i="20"/>
  <c r="BD51" i="20"/>
  <c r="BD52" i="20"/>
  <c r="BD53" i="20"/>
  <c r="BD54" i="20"/>
  <c r="BD55" i="20"/>
  <c r="BD56" i="20"/>
  <c r="BD57" i="20"/>
  <c r="BD58" i="20"/>
  <c r="BD59" i="20"/>
  <c r="BD60" i="20"/>
  <c r="BD61" i="20"/>
  <c r="BD62" i="20"/>
  <c r="BD63" i="20"/>
  <c r="BD64" i="20"/>
  <c r="BD65" i="20"/>
  <c r="BD66" i="20"/>
  <c r="BD67" i="20"/>
  <c r="BD68" i="20"/>
  <c r="BD69" i="20"/>
  <c r="BD70" i="20"/>
  <c r="BD71" i="20"/>
  <c r="BD72" i="20"/>
  <c r="BD73" i="20"/>
  <c r="BD74" i="20"/>
  <c r="BD75" i="20"/>
  <c r="BD76" i="20"/>
  <c r="BD77" i="20"/>
  <c r="BD78" i="20"/>
  <c r="BD79" i="20"/>
  <c r="BD80" i="20"/>
  <c r="BD81" i="20"/>
  <c r="BD82" i="20"/>
  <c r="BD83" i="20"/>
  <c r="BD84" i="20"/>
  <c r="BD85" i="20"/>
  <c r="BD86" i="20"/>
  <c r="BD87" i="20"/>
  <c r="BD88" i="20"/>
  <c r="BD89" i="20"/>
  <c r="BD90" i="20"/>
  <c r="BD91" i="20"/>
  <c r="BD92" i="20"/>
  <c r="BD93" i="20"/>
  <c r="BD94" i="20"/>
  <c r="BD95" i="20"/>
  <c r="BD96" i="20"/>
  <c r="BD97" i="20"/>
  <c r="BD98" i="20"/>
  <c r="BD99" i="20"/>
  <c r="BD100" i="20"/>
  <c r="BD101" i="20"/>
  <c r="BD102" i="20"/>
  <c r="BD103" i="20"/>
  <c r="BD104" i="20"/>
  <c r="BD105" i="20"/>
  <c r="BD106" i="20"/>
  <c r="BD107" i="20"/>
  <c r="BD108" i="20"/>
  <c r="BD109" i="20"/>
  <c r="BD110" i="20"/>
  <c r="BD111" i="20"/>
  <c r="BD112" i="20"/>
  <c r="BD113" i="20"/>
  <c r="BD114" i="20"/>
  <c r="BD115" i="20"/>
  <c r="BD116" i="20"/>
  <c r="BD117" i="20"/>
  <c r="BD118" i="20"/>
  <c r="BD119" i="20"/>
  <c r="BD120" i="20"/>
  <c r="BD121" i="20"/>
  <c r="BD122" i="20"/>
  <c r="BD123" i="20"/>
  <c r="BD124" i="20"/>
  <c r="BD125" i="20"/>
  <c r="BD126" i="20"/>
  <c r="BD127" i="20"/>
  <c r="BD128" i="20"/>
  <c r="BD129" i="20"/>
  <c r="BD130" i="20"/>
  <c r="BD131" i="20"/>
  <c r="BD132" i="20"/>
  <c r="BD133" i="20"/>
  <c r="BD134" i="20"/>
  <c r="BD135" i="20"/>
  <c r="BD136" i="20"/>
  <c r="BD137" i="20"/>
  <c r="BD138" i="20"/>
  <c r="BD139" i="20"/>
  <c r="BD140" i="20"/>
  <c r="BD141" i="20"/>
  <c r="BD142" i="20"/>
  <c r="BD143" i="20"/>
  <c r="BD144" i="20"/>
  <c r="BD145" i="20"/>
  <c r="BD146" i="20"/>
  <c r="BD147" i="20"/>
  <c r="BD148" i="20"/>
  <c r="BD149" i="20"/>
  <c r="BD150" i="20"/>
  <c r="BD151" i="20"/>
  <c r="BD152" i="20"/>
  <c r="BD153" i="20"/>
  <c r="BD154" i="20"/>
  <c r="BD155" i="20"/>
  <c r="BD156" i="20"/>
  <c r="BD157" i="20"/>
  <c r="BD158" i="20"/>
  <c r="BD159" i="20"/>
  <c r="BD160" i="20"/>
  <c r="BD161" i="20"/>
  <c r="BD162" i="20"/>
  <c r="BD163" i="20"/>
  <c r="BD164" i="20"/>
  <c r="BD165" i="20"/>
  <c r="BD166" i="20"/>
  <c r="BD167" i="20"/>
  <c r="BD168" i="20"/>
  <c r="BD169" i="20"/>
  <c r="BE7" i="20"/>
  <c r="BE8" i="20"/>
  <c r="BE9" i="20"/>
  <c r="BE10" i="20"/>
  <c r="BE11" i="20"/>
  <c r="BE12" i="20"/>
  <c r="BE13" i="20"/>
  <c r="BE14" i="20"/>
  <c r="BE15" i="20"/>
  <c r="BE16" i="20"/>
  <c r="BE17" i="20"/>
  <c r="BE18" i="20"/>
  <c r="BE19" i="20"/>
  <c r="BE20" i="20"/>
  <c r="BE21" i="20"/>
  <c r="BE22" i="20"/>
  <c r="BE23" i="20"/>
  <c r="BE24" i="20"/>
  <c r="BE25" i="20"/>
  <c r="BE26" i="20"/>
  <c r="BE27" i="20"/>
  <c r="BE28" i="20"/>
  <c r="BE29" i="20"/>
  <c r="BE30" i="20"/>
  <c r="BE31" i="20"/>
  <c r="BE32" i="20"/>
  <c r="BE33" i="20"/>
  <c r="BE34" i="20"/>
  <c r="BE35" i="20"/>
  <c r="BE36" i="20"/>
  <c r="BE37" i="20"/>
  <c r="BE38" i="20"/>
  <c r="BE39" i="20"/>
  <c r="BE40" i="20"/>
  <c r="BE41" i="20"/>
  <c r="BE42" i="20"/>
  <c r="BE43" i="20"/>
  <c r="BE44" i="20"/>
  <c r="BE45" i="20"/>
  <c r="BE46" i="20"/>
  <c r="BE47" i="20"/>
  <c r="BE48" i="20"/>
  <c r="BE49" i="20"/>
  <c r="BE50" i="20"/>
  <c r="BE51" i="20"/>
  <c r="BE52" i="20"/>
  <c r="BE53" i="20"/>
  <c r="BE54" i="20"/>
  <c r="BE55" i="20"/>
  <c r="BE56" i="20"/>
  <c r="BE57" i="20"/>
  <c r="BE58" i="20"/>
  <c r="BE59" i="20"/>
  <c r="BE60" i="20"/>
  <c r="BE61" i="20"/>
  <c r="BE62" i="20"/>
  <c r="BE63" i="20"/>
  <c r="BE64" i="20"/>
  <c r="BE65" i="20"/>
  <c r="BE66" i="20"/>
  <c r="BE67" i="20"/>
  <c r="BE68" i="20"/>
  <c r="BE69" i="20"/>
  <c r="BE70" i="20"/>
  <c r="BE71" i="20"/>
  <c r="BE72" i="20"/>
  <c r="BE73" i="20"/>
  <c r="BE74" i="20"/>
  <c r="BE75" i="20"/>
  <c r="BE76" i="20"/>
  <c r="BE77" i="20"/>
  <c r="BE78" i="20"/>
  <c r="BE79" i="20"/>
  <c r="BE80" i="20"/>
  <c r="BE81" i="20"/>
  <c r="BE82" i="20"/>
  <c r="BE83" i="20"/>
  <c r="BE84" i="20"/>
  <c r="BE85" i="20"/>
  <c r="BE86" i="20"/>
  <c r="BE87" i="20"/>
  <c r="BE88" i="20"/>
  <c r="BE89" i="20"/>
  <c r="BE90" i="20"/>
  <c r="BE91" i="20"/>
  <c r="BE92" i="20"/>
  <c r="BE93" i="20"/>
  <c r="BE94" i="20"/>
  <c r="BE95" i="20"/>
  <c r="BE96" i="20"/>
  <c r="BE97" i="20"/>
  <c r="BE98" i="20"/>
  <c r="BE99" i="20"/>
  <c r="BE100" i="20"/>
  <c r="BE101" i="20"/>
  <c r="BE102" i="20"/>
  <c r="BE103" i="20"/>
  <c r="BE104" i="20"/>
  <c r="BE105" i="20"/>
  <c r="BE106" i="20"/>
  <c r="BE107" i="20"/>
  <c r="BE108" i="20"/>
  <c r="BE109" i="20"/>
  <c r="BE110" i="20"/>
  <c r="BE111" i="20"/>
  <c r="BE112" i="20"/>
  <c r="BE113" i="20"/>
  <c r="BE114" i="20"/>
  <c r="BE115" i="20"/>
  <c r="BE116" i="20"/>
  <c r="BE117" i="20"/>
  <c r="BE118" i="20"/>
  <c r="BE119" i="20"/>
  <c r="BE120" i="20"/>
  <c r="BE121" i="20"/>
  <c r="BE122" i="20"/>
  <c r="BE123" i="20"/>
  <c r="BE124" i="20"/>
  <c r="BE125" i="20"/>
  <c r="BE126" i="20"/>
  <c r="BE127" i="20"/>
  <c r="BE128" i="20"/>
  <c r="BE129" i="20"/>
  <c r="BE130" i="20"/>
  <c r="BE131" i="20"/>
  <c r="BE132" i="20"/>
  <c r="BE133" i="20"/>
  <c r="BE134" i="20"/>
  <c r="BE135" i="20"/>
  <c r="BE136" i="20"/>
  <c r="BE137" i="20"/>
  <c r="BE138" i="20"/>
  <c r="BE139" i="20"/>
  <c r="BE140" i="20"/>
  <c r="BE141" i="20"/>
  <c r="BE142" i="20"/>
  <c r="BE143" i="20"/>
  <c r="BE144" i="20"/>
  <c r="BE145" i="20"/>
  <c r="BE146" i="20"/>
  <c r="BE147" i="20"/>
  <c r="BE148" i="20"/>
  <c r="BE149" i="20"/>
  <c r="BE150" i="20"/>
  <c r="BE151" i="20"/>
  <c r="BE152" i="20"/>
  <c r="BE153" i="20"/>
  <c r="BE154" i="20"/>
  <c r="BE155" i="20"/>
  <c r="BE156" i="20"/>
  <c r="BE157" i="20"/>
  <c r="BE158" i="20"/>
  <c r="BE159" i="20"/>
  <c r="BE160" i="20"/>
  <c r="BE161" i="20"/>
  <c r="BE162" i="20"/>
  <c r="BE163" i="20"/>
  <c r="BE164" i="20"/>
  <c r="BE165" i="20"/>
  <c r="BE166" i="20"/>
  <c r="BE167" i="20"/>
  <c r="BE168" i="20"/>
  <c r="BE169" i="20"/>
  <c r="BF7" i="20"/>
  <c r="BF8" i="20"/>
  <c r="BF9" i="20"/>
  <c r="BF10" i="20"/>
  <c r="BF11" i="20"/>
  <c r="BF12" i="20"/>
  <c r="BF13" i="20"/>
  <c r="BF14" i="20"/>
  <c r="BF15" i="20"/>
  <c r="BF16" i="20"/>
  <c r="BF17" i="20"/>
  <c r="BF18" i="20"/>
  <c r="BF19" i="20"/>
  <c r="BF20" i="20"/>
  <c r="BF21" i="20"/>
  <c r="BF22" i="20"/>
  <c r="BF23" i="20"/>
  <c r="BF24" i="20"/>
  <c r="BF25" i="20"/>
  <c r="BF26" i="20"/>
  <c r="BF27" i="20"/>
  <c r="BF28" i="20"/>
  <c r="BF29" i="20"/>
  <c r="BF30" i="20"/>
  <c r="BF31" i="20"/>
  <c r="BF32" i="20"/>
  <c r="BF33" i="20"/>
  <c r="BF34" i="20"/>
  <c r="BF35" i="20"/>
  <c r="BF36" i="20"/>
  <c r="BF37" i="20"/>
  <c r="BF38" i="20"/>
  <c r="BF39" i="20"/>
  <c r="BF40" i="20"/>
  <c r="BF41" i="20"/>
  <c r="BF42" i="20"/>
  <c r="BF43" i="20"/>
  <c r="BF44" i="20"/>
  <c r="BF45" i="20"/>
  <c r="BF46" i="20"/>
  <c r="BF47" i="20"/>
  <c r="BF48" i="20"/>
  <c r="BF49" i="20"/>
  <c r="BF50" i="20"/>
  <c r="BF51" i="20"/>
  <c r="BF52" i="20"/>
  <c r="BF53" i="20"/>
  <c r="BF54" i="20"/>
  <c r="BF55" i="20"/>
  <c r="BF56" i="20"/>
  <c r="BF57" i="20"/>
  <c r="BF58" i="20"/>
  <c r="BF59" i="20"/>
  <c r="BF60" i="20"/>
  <c r="BF61" i="20"/>
  <c r="BF62" i="20"/>
  <c r="BF63" i="20"/>
  <c r="BF64" i="20"/>
  <c r="BF65" i="20"/>
  <c r="BF66" i="20"/>
  <c r="BF67" i="20"/>
  <c r="BF68" i="20"/>
  <c r="BF69" i="20"/>
  <c r="BF70" i="20"/>
  <c r="BF71" i="20"/>
  <c r="BF72" i="20"/>
  <c r="BF73" i="20"/>
  <c r="BF74" i="20"/>
  <c r="BF75" i="20"/>
  <c r="BF76" i="20"/>
  <c r="BF77" i="20"/>
  <c r="BF78" i="20"/>
  <c r="BF79" i="20"/>
  <c r="BF80" i="20"/>
  <c r="BF81" i="20"/>
  <c r="BF82" i="20"/>
  <c r="BF83" i="20"/>
  <c r="BF84" i="20"/>
  <c r="BF85" i="20"/>
  <c r="BF86" i="20"/>
  <c r="BF87" i="20"/>
  <c r="BF88" i="20"/>
  <c r="BF89" i="20"/>
  <c r="BF90" i="20"/>
  <c r="BF91" i="20"/>
  <c r="BF92" i="20"/>
  <c r="BF93" i="20"/>
  <c r="BF94" i="20"/>
  <c r="BF95" i="20"/>
  <c r="BF96" i="20"/>
  <c r="BF97" i="20"/>
  <c r="BF98" i="20"/>
  <c r="BF99" i="20"/>
  <c r="BF100" i="20"/>
  <c r="BF101" i="20"/>
  <c r="BF102" i="20"/>
  <c r="BF103" i="20"/>
  <c r="BF104" i="20"/>
  <c r="BF105" i="20"/>
  <c r="BF106" i="20"/>
  <c r="BF107" i="20"/>
  <c r="BF108" i="20"/>
  <c r="BF109" i="20"/>
  <c r="BF110" i="20"/>
  <c r="BF111" i="20"/>
  <c r="BF112" i="20"/>
  <c r="BF113" i="20"/>
  <c r="BF114" i="20"/>
  <c r="BF115" i="20"/>
  <c r="BF116" i="20"/>
  <c r="BF117" i="20"/>
  <c r="BF118" i="20"/>
  <c r="BF119" i="20"/>
  <c r="BF120" i="20"/>
  <c r="BF121" i="20"/>
  <c r="BF122" i="20"/>
  <c r="BF123" i="20"/>
  <c r="BF124" i="20"/>
  <c r="BF125" i="20"/>
  <c r="BF126" i="20"/>
  <c r="BF127" i="20"/>
  <c r="BF128" i="20"/>
  <c r="BF129" i="20"/>
  <c r="BF130" i="20"/>
  <c r="BF131" i="20"/>
  <c r="BF132" i="20"/>
  <c r="BF133" i="20"/>
  <c r="BF134" i="20"/>
  <c r="BF135" i="20"/>
  <c r="BF136" i="20"/>
  <c r="BF137" i="20"/>
  <c r="BF138" i="20"/>
  <c r="BF139" i="20"/>
  <c r="BF140" i="20"/>
  <c r="BF141" i="20"/>
  <c r="BF142" i="20"/>
  <c r="BF143" i="20"/>
  <c r="BF144" i="20"/>
  <c r="BF145" i="20"/>
  <c r="BF146" i="20"/>
  <c r="BF147" i="20"/>
  <c r="BF148" i="20"/>
  <c r="BF149" i="20"/>
  <c r="BF150" i="20"/>
  <c r="BF151" i="20"/>
  <c r="BF152" i="20"/>
  <c r="BF153" i="20"/>
  <c r="BF154" i="20"/>
  <c r="BF155" i="20"/>
  <c r="BF156" i="20"/>
  <c r="BF157" i="20"/>
  <c r="BF158" i="20"/>
  <c r="BF159" i="20"/>
  <c r="BF160" i="20"/>
  <c r="BF161" i="20"/>
  <c r="BF162" i="20"/>
  <c r="BF163" i="20"/>
  <c r="BF164" i="20"/>
  <c r="BF165" i="20"/>
  <c r="BF166" i="20"/>
  <c r="BF167" i="20"/>
  <c r="BF168" i="20"/>
  <c r="BF169" i="20"/>
  <c r="BG7" i="20"/>
  <c r="BG8" i="20"/>
  <c r="BG9" i="20"/>
  <c r="BG10" i="20"/>
  <c r="BG11" i="20"/>
  <c r="BG12" i="20"/>
  <c r="BG13" i="20"/>
  <c r="BG14" i="20"/>
  <c r="BG15" i="20"/>
  <c r="BG16" i="20"/>
  <c r="BG17" i="20"/>
  <c r="BG18" i="20"/>
  <c r="BG19" i="20"/>
  <c r="BG20" i="20"/>
  <c r="BG21" i="20"/>
  <c r="BG22" i="20"/>
  <c r="BG23" i="20"/>
  <c r="BG24" i="20"/>
  <c r="BG25" i="20"/>
  <c r="BG26" i="20"/>
  <c r="BG27" i="20"/>
  <c r="BG28" i="20"/>
  <c r="BG29" i="20"/>
  <c r="BG30" i="20"/>
  <c r="BG31" i="20"/>
  <c r="BG32" i="20"/>
  <c r="BG33" i="20"/>
  <c r="BG34" i="20"/>
  <c r="BG35" i="20"/>
  <c r="BG36" i="20"/>
  <c r="BG37" i="20"/>
  <c r="BG38" i="20"/>
  <c r="BG39" i="20"/>
  <c r="BG40" i="20"/>
  <c r="BG41" i="20"/>
  <c r="BG42" i="20"/>
  <c r="BG43" i="20"/>
  <c r="BG44" i="20"/>
  <c r="BG45" i="20"/>
  <c r="BG46" i="20"/>
  <c r="BG47" i="20"/>
  <c r="BG48" i="20"/>
  <c r="BG49" i="20"/>
  <c r="BG50" i="20"/>
  <c r="BG51" i="20"/>
  <c r="BG52" i="20"/>
  <c r="BG53" i="20"/>
  <c r="BG54" i="20"/>
  <c r="BG55" i="20"/>
  <c r="BG56" i="20"/>
  <c r="BG57" i="20"/>
  <c r="BG58" i="20"/>
  <c r="BG59" i="20"/>
  <c r="BG60" i="20"/>
  <c r="BG61" i="20"/>
  <c r="BG62" i="20"/>
  <c r="BG63" i="20"/>
  <c r="BG64" i="20"/>
  <c r="BG65" i="20"/>
  <c r="BG66" i="20"/>
  <c r="BG67" i="20"/>
  <c r="BG68" i="20"/>
  <c r="BG69" i="20"/>
  <c r="BG70" i="20"/>
  <c r="BG71" i="20"/>
  <c r="BG72" i="20"/>
  <c r="BG73" i="20"/>
  <c r="BG74" i="20"/>
  <c r="BG75" i="20"/>
  <c r="BG76" i="20"/>
  <c r="BG77" i="20"/>
  <c r="BG78" i="20"/>
  <c r="BG79" i="20"/>
  <c r="BG80" i="20"/>
  <c r="BG81" i="20"/>
  <c r="BG82" i="20"/>
  <c r="BG83" i="20"/>
  <c r="BG84" i="20"/>
  <c r="BG85" i="20"/>
  <c r="BG86" i="20"/>
  <c r="BG87" i="20"/>
  <c r="BG88" i="20"/>
  <c r="BG89" i="20"/>
  <c r="BG90" i="20"/>
  <c r="BG91" i="20"/>
  <c r="BG92" i="20"/>
  <c r="BG93" i="20"/>
  <c r="BG94" i="20"/>
  <c r="BG95" i="20"/>
  <c r="BG96" i="20"/>
  <c r="BG97" i="20"/>
  <c r="BG98" i="20"/>
  <c r="BG99" i="20"/>
  <c r="BG100" i="20"/>
  <c r="BG101" i="20"/>
  <c r="BG102" i="20"/>
  <c r="BG103" i="20"/>
  <c r="BG104" i="20"/>
  <c r="BG105" i="20"/>
  <c r="BG106" i="20"/>
  <c r="BG107" i="20"/>
  <c r="BG108" i="20"/>
  <c r="BG109" i="20"/>
  <c r="BG110" i="20"/>
  <c r="BG111" i="20"/>
  <c r="BG112" i="20"/>
  <c r="BG113" i="20"/>
  <c r="BG114" i="20"/>
  <c r="BG115" i="20"/>
  <c r="BG116" i="20"/>
  <c r="BG117" i="20"/>
  <c r="BG118" i="20"/>
  <c r="BG119" i="20"/>
  <c r="BG120" i="20"/>
  <c r="BG121" i="20"/>
  <c r="BG122" i="20"/>
  <c r="BG123" i="20"/>
  <c r="BG124" i="20"/>
  <c r="BG125" i="20"/>
  <c r="BG126" i="20"/>
  <c r="BG127" i="20"/>
  <c r="BG128" i="20"/>
  <c r="BG129" i="20"/>
  <c r="BG130" i="20"/>
  <c r="BG131" i="20"/>
  <c r="BG132" i="20"/>
  <c r="BG133" i="20"/>
  <c r="BG134" i="20"/>
  <c r="BG135" i="20"/>
  <c r="BG136" i="20"/>
  <c r="BG137" i="20"/>
  <c r="BG138" i="20"/>
  <c r="BG139" i="20"/>
  <c r="BG140" i="20"/>
  <c r="BG141" i="20"/>
  <c r="BG142" i="20"/>
  <c r="BG143" i="20"/>
  <c r="BG144" i="20"/>
  <c r="BG145" i="20"/>
  <c r="BG146" i="20"/>
  <c r="BG147" i="20"/>
  <c r="BG148" i="20"/>
  <c r="BG149" i="20"/>
  <c r="BG150" i="20"/>
  <c r="BG151" i="20"/>
  <c r="BG152" i="20"/>
  <c r="BG153" i="20"/>
  <c r="BG154" i="20"/>
  <c r="BG155" i="20"/>
  <c r="BG156" i="20"/>
  <c r="BG157" i="20"/>
  <c r="BG158" i="20"/>
  <c r="BG159" i="20"/>
  <c r="BG160" i="20"/>
  <c r="BG161" i="20"/>
  <c r="BG162" i="20"/>
  <c r="BG163" i="20"/>
  <c r="BG164" i="20"/>
  <c r="BG165" i="20"/>
  <c r="BG166" i="20"/>
  <c r="BG167" i="20"/>
  <c r="BG168" i="20"/>
  <c r="BG169" i="20"/>
  <c r="BH7" i="20"/>
  <c r="BH8" i="20"/>
  <c r="BH9" i="20"/>
  <c r="BH10" i="20"/>
  <c r="BH11" i="20"/>
  <c r="BH12" i="20"/>
  <c r="BH13" i="20"/>
  <c r="BH14" i="20"/>
  <c r="BH15" i="20"/>
  <c r="BH16" i="20"/>
  <c r="BH17" i="20"/>
  <c r="BH18" i="20"/>
  <c r="BH19" i="20"/>
  <c r="BH20" i="20"/>
  <c r="BH21" i="20"/>
  <c r="BH22" i="20"/>
  <c r="BH23" i="20"/>
  <c r="BH24" i="20"/>
  <c r="BH25" i="20"/>
  <c r="BH26" i="20"/>
  <c r="BH27" i="20"/>
  <c r="BH28" i="20"/>
  <c r="BH29" i="20"/>
  <c r="BH30" i="20"/>
  <c r="BH31" i="20"/>
  <c r="BH32" i="20"/>
  <c r="BH33" i="20"/>
  <c r="BH34" i="20"/>
  <c r="BH35" i="20"/>
  <c r="BH36" i="20"/>
  <c r="BH37" i="20"/>
  <c r="BH38" i="20"/>
  <c r="BH39" i="20"/>
  <c r="BH40" i="20"/>
  <c r="BH41" i="20"/>
  <c r="BH42" i="20"/>
  <c r="BH43" i="20"/>
  <c r="BH44" i="20"/>
  <c r="BH45" i="20"/>
  <c r="BH46" i="20"/>
  <c r="BH47" i="20"/>
  <c r="BH48" i="20"/>
  <c r="BH49" i="20"/>
  <c r="BH50" i="20"/>
  <c r="BH51" i="20"/>
  <c r="BH52" i="20"/>
  <c r="BH53" i="20"/>
  <c r="BH54" i="20"/>
  <c r="BH55" i="20"/>
  <c r="BH56" i="20"/>
  <c r="BH57" i="20"/>
  <c r="BH58" i="20"/>
  <c r="BH59" i="20"/>
  <c r="BH60" i="20"/>
  <c r="BH61" i="20"/>
  <c r="BH62" i="20"/>
  <c r="BH63" i="20"/>
  <c r="BH64" i="20"/>
  <c r="BH65" i="20"/>
  <c r="BH66" i="20"/>
  <c r="BH67" i="20"/>
  <c r="BH68" i="20"/>
  <c r="BH69" i="20"/>
  <c r="BH70" i="20"/>
  <c r="BH71" i="20"/>
  <c r="BH72" i="20"/>
  <c r="BH73" i="20"/>
  <c r="BH74" i="20"/>
  <c r="BH75" i="20"/>
  <c r="BH76" i="20"/>
  <c r="BH77" i="20"/>
  <c r="BH78" i="20"/>
  <c r="BH79" i="20"/>
  <c r="BH80" i="20"/>
  <c r="BH81" i="20"/>
  <c r="BH82" i="20"/>
  <c r="BH83" i="20"/>
  <c r="BH84" i="20"/>
  <c r="BH85" i="20"/>
  <c r="BH86" i="20"/>
  <c r="BH87" i="20"/>
  <c r="BH88" i="20"/>
  <c r="BH89" i="20"/>
  <c r="BH90" i="20"/>
  <c r="BH91" i="20"/>
  <c r="BH92" i="20"/>
  <c r="BH93" i="20"/>
  <c r="BH94" i="20"/>
  <c r="BH95" i="20"/>
  <c r="BH96" i="20"/>
  <c r="BH97" i="20"/>
  <c r="BH98" i="20"/>
  <c r="BH99" i="20"/>
  <c r="BH100" i="20"/>
  <c r="BH101" i="20"/>
  <c r="BH102" i="20"/>
  <c r="BH103" i="20"/>
  <c r="BH104" i="20"/>
  <c r="BH105" i="20"/>
  <c r="BH106" i="20"/>
  <c r="BH107" i="20"/>
  <c r="BH108" i="20"/>
  <c r="BH109" i="20"/>
  <c r="BH110" i="20"/>
  <c r="BH111" i="20"/>
  <c r="BH112" i="20"/>
  <c r="BH113" i="20"/>
  <c r="BH114" i="20"/>
  <c r="BH115" i="20"/>
  <c r="BH116" i="20"/>
  <c r="BH117" i="20"/>
  <c r="BH118" i="20"/>
  <c r="BH119" i="20"/>
  <c r="BH120" i="20"/>
  <c r="BH121" i="20"/>
  <c r="BH122" i="20"/>
  <c r="BH123" i="20"/>
  <c r="BH124" i="20"/>
  <c r="BH125" i="20"/>
  <c r="BH126" i="20"/>
  <c r="BH127" i="20"/>
  <c r="BH128" i="20"/>
  <c r="BH129" i="20"/>
  <c r="BH130" i="20"/>
  <c r="BH131" i="20"/>
  <c r="BH132" i="20"/>
  <c r="BH133" i="20"/>
  <c r="BH134" i="20"/>
  <c r="BH135" i="20"/>
  <c r="BH136" i="20"/>
  <c r="BH137" i="20"/>
  <c r="BH138" i="20"/>
  <c r="BH139" i="20"/>
  <c r="BH140" i="20"/>
  <c r="BH141" i="20"/>
  <c r="BH142" i="20"/>
  <c r="BH143" i="20"/>
  <c r="BH144" i="20"/>
  <c r="BH145" i="20"/>
  <c r="BH146" i="20"/>
  <c r="BH147" i="20"/>
  <c r="BH148" i="20"/>
  <c r="BH149" i="20"/>
  <c r="BH150" i="20"/>
  <c r="BH151" i="20"/>
  <c r="BH152" i="20"/>
  <c r="BH153" i="20"/>
  <c r="BH154" i="20"/>
  <c r="BH155" i="20"/>
  <c r="BH156" i="20"/>
  <c r="BH157" i="20"/>
  <c r="BH158" i="20"/>
  <c r="BH159" i="20"/>
  <c r="BH160" i="20"/>
  <c r="BH161" i="20"/>
  <c r="BH162" i="20"/>
  <c r="BH163" i="20"/>
  <c r="BH164" i="20"/>
  <c r="BH165" i="20"/>
  <c r="BH166" i="20"/>
  <c r="BH167" i="20"/>
  <c r="BH168" i="20"/>
  <c r="BH169" i="20"/>
  <c r="BI7" i="20"/>
  <c r="BI8" i="20"/>
  <c r="BI9" i="20"/>
  <c r="BI10" i="20"/>
  <c r="BI11" i="20"/>
  <c r="BI12" i="20"/>
  <c r="BI13" i="20"/>
  <c r="BI14" i="20"/>
  <c r="BI15" i="20"/>
  <c r="BI16" i="20"/>
  <c r="BI17" i="20"/>
  <c r="BI18" i="20"/>
  <c r="BI19" i="20"/>
  <c r="BI20" i="20"/>
  <c r="BI21" i="20"/>
  <c r="BI22" i="20"/>
  <c r="BI23" i="20"/>
  <c r="BI24" i="20"/>
  <c r="BI25" i="20"/>
  <c r="BI26" i="20"/>
  <c r="BI27" i="20"/>
  <c r="BI28" i="20"/>
  <c r="BI29" i="20"/>
  <c r="BI30" i="20"/>
  <c r="BI31" i="20"/>
  <c r="BI32" i="20"/>
  <c r="BI33" i="20"/>
  <c r="BI34" i="20"/>
  <c r="BI35" i="20"/>
  <c r="BI36" i="20"/>
  <c r="BI37" i="20"/>
  <c r="BI38" i="20"/>
  <c r="BI39" i="20"/>
  <c r="BI40" i="20"/>
  <c r="BI41" i="20"/>
  <c r="BI42" i="20"/>
  <c r="BI43" i="20"/>
  <c r="BI44" i="20"/>
  <c r="BI45" i="20"/>
  <c r="BI46" i="20"/>
  <c r="BI47" i="20"/>
  <c r="BI48" i="20"/>
  <c r="BI49" i="20"/>
  <c r="BI50" i="20"/>
  <c r="BI51" i="20"/>
  <c r="BI52" i="20"/>
  <c r="BI53" i="20"/>
  <c r="BI54" i="20"/>
  <c r="BI55" i="20"/>
  <c r="BI56" i="20"/>
  <c r="BI57" i="20"/>
  <c r="BI58" i="20"/>
  <c r="BI59" i="20"/>
  <c r="BI60" i="20"/>
  <c r="BI61" i="20"/>
  <c r="BI62" i="20"/>
  <c r="BI63" i="20"/>
  <c r="BI64" i="20"/>
  <c r="BI65" i="20"/>
  <c r="BI66" i="20"/>
  <c r="BI67" i="20"/>
  <c r="BI68" i="20"/>
  <c r="BI69" i="20"/>
  <c r="BI70" i="20"/>
  <c r="BI71" i="20"/>
  <c r="BI72" i="20"/>
  <c r="BI73" i="20"/>
  <c r="BI74" i="20"/>
  <c r="BI75" i="20"/>
  <c r="BI76" i="20"/>
  <c r="BI77" i="20"/>
  <c r="BI78" i="20"/>
  <c r="BI79" i="20"/>
  <c r="BI80" i="20"/>
  <c r="BI81" i="20"/>
  <c r="BI82" i="20"/>
  <c r="BI83" i="20"/>
  <c r="BI84" i="20"/>
  <c r="BI85" i="20"/>
  <c r="BI86" i="20"/>
  <c r="BI87" i="20"/>
  <c r="BI88" i="20"/>
  <c r="BI89" i="20"/>
  <c r="BI90" i="20"/>
  <c r="BI91" i="20"/>
  <c r="BI92" i="20"/>
  <c r="BI93" i="20"/>
  <c r="BI94" i="20"/>
  <c r="BI95" i="20"/>
  <c r="BI96" i="20"/>
  <c r="BI97" i="20"/>
  <c r="BI98" i="20"/>
  <c r="BI99" i="20"/>
  <c r="BI100" i="20"/>
  <c r="BI101" i="20"/>
  <c r="BI102" i="20"/>
  <c r="BI103" i="20"/>
  <c r="BI104" i="20"/>
  <c r="BI105" i="20"/>
  <c r="BI106" i="20"/>
  <c r="BI107" i="20"/>
  <c r="BI108" i="20"/>
  <c r="BI109" i="20"/>
  <c r="BI110" i="20"/>
  <c r="BI111" i="20"/>
  <c r="BI112" i="20"/>
  <c r="BI113" i="20"/>
  <c r="BI114" i="20"/>
  <c r="BI115" i="20"/>
  <c r="BI116" i="20"/>
  <c r="BI117" i="20"/>
  <c r="BI118" i="20"/>
  <c r="BI119" i="20"/>
  <c r="BI120" i="20"/>
  <c r="BI121" i="20"/>
  <c r="BI122" i="20"/>
  <c r="BI123" i="20"/>
  <c r="BI124" i="20"/>
  <c r="BI125" i="20"/>
  <c r="BI126" i="20"/>
  <c r="BI127" i="20"/>
  <c r="BI128" i="20"/>
  <c r="BI129" i="20"/>
  <c r="BI130" i="20"/>
  <c r="BI131" i="20"/>
  <c r="BI132" i="20"/>
  <c r="BI133" i="20"/>
  <c r="BI134" i="20"/>
  <c r="BI135" i="20"/>
  <c r="BI136" i="20"/>
  <c r="BI137" i="20"/>
  <c r="BI138" i="20"/>
  <c r="BI139" i="20"/>
  <c r="BI140" i="20"/>
  <c r="BI141" i="20"/>
  <c r="BI142" i="20"/>
  <c r="BI143" i="20"/>
  <c r="BI144" i="20"/>
  <c r="BI145" i="20"/>
  <c r="BI146" i="20"/>
  <c r="BI147" i="20"/>
  <c r="BI148" i="20"/>
  <c r="BI149" i="20"/>
  <c r="BI150" i="20"/>
  <c r="BI151" i="20"/>
  <c r="BI152" i="20"/>
  <c r="BI153" i="20"/>
  <c r="BI154" i="20"/>
  <c r="BI155" i="20"/>
  <c r="BI156" i="20"/>
  <c r="BI157" i="20"/>
  <c r="BI158" i="20"/>
  <c r="BI159" i="20"/>
  <c r="BI160" i="20"/>
  <c r="BI161" i="20"/>
  <c r="BI162" i="20"/>
  <c r="BI163" i="20"/>
  <c r="BI164" i="20"/>
  <c r="BI165" i="20"/>
  <c r="BI166" i="20"/>
  <c r="BI167" i="20"/>
  <c r="BI168" i="20"/>
  <c r="BI169" i="20"/>
  <c r="BJ7" i="20"/>
  <c r="BJ8" i="20"/>
  <c r="BJ9" i="20"/>
  <c r="BJ10" i="20"/>
  <c r="BJ11" i="20"/>
  <c r="BJ12" i="20"/>
  <c r="BJ13" i="20"/>
  <c r="BJ14" i="20"/>
  <c r="BJ15" i="20"/>
  <c r="BJ16" i="20"/>
  <c r="BJ17" i="20"/>
  <c r="BJ18" i="20"/>
  <c r="BJ19" i="20"/>
  <c r="BJ20" i="20"/>
  <c r="BJ21" i="20"/>
  <c r="BJ22" i="20"/>
  <c r="BJ23" i="20"/>
  <c r="BJ24" i="20"/>
  <c r="BJ25" i="20"/>
  <c r="BJ26" i="20"/>
  <c r="BJ27" i="20"/>
  <c r="BJ28" i="20"/>
  <c r="BJ29" i="20"/>
  <c r="BJ30" i="20"/>
  <c r="BJ31" i="20"/>
  <c r="BJ32" i="20"/>
  <c r="BJ33" i="20"/>
  <c r="BJ34" i="20"/>
  <c r="BJ35" i="20"/>
  <c r="BJ36" i="20"/>
  <c r="BJ37" i="20"/>
  <c r="BJ38" i="20"/>
  <c r="BJ39" i="20"/>
  <c r="BJ40" i="20"/>
  <c r="BJ41" i="20"/>
  <c r="BJ42" i="20"/>
  <c r="BJ43" i="20"/>
  <c r="BJ44" i="20"/>
  <c r="BJ45" i="20"/>
  <c r="BJ46" i="20"/>
  <c r="BJ47" i="20"/>
  <c r="BJ48" i="20"/>
  <c r="BJ49" i="20"/>
  <c r="BJ50" i="20"/>
  <c r="BJ51" i="20"/>
  <c r="BJ52" i="20"/>
  <c r="BJ53" i="20"/>
  <c r="BJ54" i="20"/>
  <c r="BJ55" i="20"/>
  <c r="BJ56" i="20"/>
  <c r="BJ57" i="20"/>
  <c r="BJ58" i="20"/>
  <c r="BJ59" i="20"/>
  <c r="BJ60" i="20"/>
  <c r="BJ61" i="20"/>
  <c r="BJ62" i="20"/>
  <c r="BJ63" i="20"/>
  <c r="BJ64" i="20"/>
  <c r="BJ65" i="20"/>
  <c r="BJ66" i="20"/>
  <c r="BJ67" i="20"/>
  <c r="BJ68" i="20"/>
  <c r="BJ69" i="20"/>
  <c r="BJ70" i="20"/>
  <c r="BJ71" i="20"/>
  <c r="BJ72" i="20"/>
  <c r="BJ73" i="20"/>
  <c r="BJ74" i="20"/>
  <c r="BJ75" i="20"/>
  <c r="BJ76" i="20"/>
  <c r="BJ77" i="20"/>
  <c r="BJ78" i="20"/>
  <c r="BJ79" i="20"/>
  <c r="BJ80" i="20"/>
  <c r="BJ81" i="20"/>
  <c r="BJ82" i="20"/>
  <c r="BJ83" i="20"/>
  <c r="BJ84" i="20"/>
  <c r="BJ85" i="20"/>
  <c r="BJ86" i="20"/>
  <c r="BJ87" i="20"/>
  <c r="BJ88" i="20"/>
  <c r="BJ89" i="20"/>
  <c r="BJ90" i="20"/>
  <c r="BJ91" i="20"/>
  <c r="BJ92" i="20"/>
  <c r="BJ93" i="20"/>
  <c r="BJ94" i="20"/>
  <c r="BJ95" i="20"/>
  <c r="BJ96" i="20"/>
  <c r="BJ97" i="20"/>
  <c r="BJ98" i="20"/>
  <c r="BJ99" i="20"/>
  <c r="BJ100" i="20"/>
  <c r="BJ101" i="20"/>
  <c r="BJ102" i="20"/>
  <c r="BJ103" i="20"/>
  <c r="BJ104" i="20"/>
  <c r="BJ105" i="20"/>
  <c r="BJ106" i="20"/>
  <c r="BJ107" i="20"/>
  <c r="BJ108" i="20"/>
  <c r="BJ109" i="20"/>
  <c r="BJ110" i="20"/>
  <c r="BJ111" i="20"/>
  <c r="BJ112" i="20"/>
  <c r="BJ113" i="20"/>
  <c r="BJ114" i="20"/>
  <c r="BJ115" i="20"/>
  <c r="BJ116" i="20"/>
  <c r="BJ117" i="20"/>
  <c r="BJ118" i="20"/>
  <c r="BJ119" i="20"/>
  <c r="BJ120" i="20"/>
  <c r="BJ121" i="20"/>
  <c r="BJ122" i="20"/>
  <c r="BJ123" i="20"/>
  <c r="BJ124" i="20"/>
  <c r="BJ125" i="20"/>
  <c r="BJ126" i="20"/>
  <c r="BJ127" i="20"/>
  <c r="BJ128" i="20"/>
  <c r="BJ129" i="20"/>
  <c r="BJ130" i="20"/>
  <c r="BJ131" i="20"/>
  <c r="BJ132" i="20"/>
  <c r="BJ133" i="20"/>
  <c r="BJ134" i="20"/>
  <c r="BJ135" i="20"/>
  <c r="BJ136" i="20"/>
  <c r="BJ137" i="20"/>
  <c r="BJ138" i="20"/>
  <c r="BJ139" i="20"/>
  <c r="BJ140" i="20"/>
  <c r="BJ141" i="20"/>
  <c r="BJ142" i="20"/>
  <c r="BJ143" i="20"/>
  <c r="BJ144" i="20"/>
  <c r="BJ145" i="20"/>
  <c r="BJ146" i="20"/>
  <c r="BJ147" i="20"/>
  <c r="BJ148" i="20"/>
  <c r="BJ149" i="20"/>
  <c r="BJ150" i="20"/>
  <c r="BJ151" i="20"/>
  <c r="BJ152" i="20"/>
  <c r="BJ153" i="20"/>
  <c r="BJ154" i="20"/>
  <c r="BJ155" i="20"/>
  <c r="BJ156" i="20"/>
  <c r="BJ157" i="20"/>
  <c r="BJ158" i="20"/>
  <c r="BJ159" i="20"/>
  <c r="BJ160" i="20"/>
  <c r="BJ161" i="20"/>
  <c r="BJ162" i="20"/>
  <c r="BJ163" i="20"/>
  <c r="BJ164" i="20"/>
  <c r="BJ165" i="20"/>
  <c r="BJ166" i="20"/>
  <c r="BJ167" i="20"/>
  <c r="BJ168" i="20"/>
  <c r="BJ169" i="20"/>
  <c r="BK7" i="20"/>
  <c r="BK8" i="20"/>
  <c r="BK9" i="20"/>
  <c r="BK10" i="20"/>
  <c r="BK11" i="20"/>
  <c r="BK12" i="20"/>
  <c r="BK13" i="20"/>
  <c r="BK14" i="20"/>
  <c r="BK15" i="20"/>
  <c r="BK16" i="20"/>
  <c r="BK17" i="20"/>
  <c r="BK18" i="20"/>
  <c r="BK19" i="20"/>
  <c r="BK20" i="20"/>
  <c r="BK21" i="20"/>
  <c r="BK22" i="20"/>
  <c r="BK23" i="20"/>
  <c r="BK24" i="20"/>
  <c r="BK25" i="20"/>
  <c r="BK26" i="20"/>
  <c r="BK27" i="20"/>
  <c r="BK28" i="20"/>
  <c r="BK29" i="20"/>
  <c r="BK30" i="20"/>
  <c r="BK31" i="20"/>
  <c r="BK32" i="20"/>
  <c r="BK33" i="20"/>
  <c r="BK34" i="20"/>
  <c r="BK35" i="20"/>
  <c r="BK36" i="20"/>
  <c r="BK37" i="20"/>
  <c r="BK38" i="20"/>
  <c r="BK39" i="20"/>
  <c r="BK40" i="20"/>
  <c r="BK41" i="20"/>
  <c r="BK42" i="20"/>
  <c r="BK43" i="20"/>
  <c r="BK44" i="20"/>
  <c r="BK45" i="20"/>
  <c r="BK46" i="20"/>
  <c r="BK47" i="20"/>
  <c r="BK48" i="20"/>
  <c r="BK49" i="20"/>
  <c r="BK50" i="20"/>
  <c r="BK51" i="20"/>
  <c r="BK52" i="20"/>
  <c r="BK53" i="20"/>
  <c r="BK54" i="20"/>
  <c r="BK55" i="20"/>
  <c r="BK56" i="20"/>
  <c r="BK57" i="20"/>
  <c r="BK58" i="20"/>
  <c r="BK59" i="20"/>
  <c r="BK60" i="20"/>
  <c r="BK61" i="20"/>
  <c r="BK62" i="20"/>
  <c r="BK63" i="20"/>
  <c r="BK64" i="20"/>
  <c r="BK65" i="20"/>
  <c r="BK66" i="20"/>
  <c r="BK67" i="20"/>
  <c r="BK68" i="20"/>
  <c r="BK69" i="20"/>
  <c r="BK70" i="20"/>
  <c r="BK71" i="20"/>
  <c r="BK72" i="20"/>
  <c r="BK73" i="20"/>
  <c r="BK74" i="20"/>
  <c r="BK75" i="20"/>
  <c r="BK76" i="20"/>
  <c r="BK77" i="20"/>
  <c r="BK78" i="20"/>
  <c r="BK79" i="20"/>
  <c r="BK80" i="20"/>
  <c r="BK81" i="20"/>
  <c r="BK82" i="20"/>
  <c r="BK83" i="20"/>
  <c r="BK84" i="20"/>
  <c r="BK85" i="20"/>
  <c r="BK86" i="20"/>
  <c r="BK87" i="20"/>
  <c r="BK88" i="20"/>
  <c r="BK89" i="20"/>
  <c r="BK90" i="20"/>
  <c r="BK91" i="20"/>
  <c r="BK92" i="20"/>
  <c r="BK93" i="20"/>
  <c r="BK94" i="20"/>
  <c r="BK95" i="20"/>
  <c r="BK96" i="20"/>
  <c r="BK97" i="20"/>
  <c r="BK98" i="20"/>
  <c r="BK99" i="20"/>
  <c r="BK100" i="20"/>
  <c r="BK101" i="20"/>
  <c r="BK102" i="20"/>
  <c r="BK103" i="20"/>
  <c r="BK104" i="20"/>
  <c r="BK105" i="20"/>
  <c r="BK106" i="20"/>
  <c r="BK107" i="20"/>
  <c r="BK108" i="20"/>
  <c r="BK109" i="20"/>
  <c r="BK110" i="20"/>
  <c r="BK111" i="20"/>
  <c r="BK112" i="20"/>
  <c r="BK113" i="20"/>
  <c r="BK114" i="20"/>
  <c r="BK115" i="20"/>
  <c r="BK116" i="20"/>
  <c r="BK117" i="20"/>
  <c r="BK118" i="20"/>
  <c r="BK119" i="20"/>
  <c r="BK120" i="20"/>
  <c r="BK121" i="20"/>
  <c r="BK122" i="20"/>
  <c r="BK123" i="20"/>
  <c r="BK124" i="20"/>
  <c r="BK125" i="20"/>
  <c r="BK126" i="20"/>
  <c r="BK127" i="20"/>
  <c r="BK128" i="20"/>
  <c r="BK129" i="20"/>
  <c r="BK130" i="20"/>
  <c r="BK131" i="20"/>
  <c r="BK132" i="20"/>
  <c r="BK133" i="20"/>
  <c r="BK134" i="20"/>
  <c r="BK135" i="20"/>
  <c r="BK136" i="20"/>
  <c r="BK137" i="20"/>
  <c r="BK138" i="20"/>
  <c r="BK139" i="20"/>
  <c r="BK140" i="20"/>
  <c r="BK141" i="20"/>
  <c r="BK142" i="20"/>
  <c r="BK143" i="20"/>
  <c r="BK144" i="20"/>
  <c r="BK145" i="20"/>
  <c r="BK146" i="20"/>
  <c r="BK147" i="20"/>
  <c r="BK148" i="20"/>
  <c r="BK149" i="20"/>
  <c r="BK150" i="20"/>
  <c r="BK151" i="20"/>
  <c r="BK152" i="20"/>
  <c r="BK153" i="20"/>
  <c r="BK154" i="20"/>
  <c r="BK155" i="20"/>
  <c r="BK156" i="20"/>
  <c r="BK157" i="20"/>
  <c r="BK158" i="20"/>
  <c r="BK159" i="20"/>
  <c r="BK160" i="20"/>
  <c r="BK161" i="20"/>
  <c r="BK162" i="20"/>
  <c r="BK163" i="20"/>
  <c r="BK164" i="20"/>
  <c r="BK165" i="20"/>
  <c r="BK166" i="20"/>
  <c r="BK167" i="20"/>
  <c r="BK168" i="20"/>
  <c r="BK169" i="20"/>
  <c r="BL7" i="20"/>
  <c r="BL8" i="20"/>
  <c r="BL9" i="20"/>
  <c r="BL10" i="20"/>
  <c r="BL11" i="20"/>
  <c r="BL12" i="20"/>
  <c r="BL13" i="20"/>
  <c r="BL14" i="20"/>
  <c r="BL15" i="20"/>
  <c r="BL16" i="20"/>
  <c r="BL17" i="20"/>
  <c r="BL18" i="20"/>
  <c r="BL19" i="20"/>
  <c r="BL20" i="20"/>
  <c r="BL21" i="20"/>
  <c r="BL22" i="20"/>
  <c r="BL23" i="20"/>
  <c r="BL24" i="20"/>
  <c r="BL25" i="20"/>
  <c r="BL26" i="20"/>
  <c r="BL27" i="20"/>
  <c r="BL28" i="20"/>
  <c r="BL29" i="20"/>
  <c r="BL30" i="20"/>
  <c r="BL31" i="20"/>
  <c r="BL32" i="20"/>
  <c r="BL33" i="20"/>
  <c r="BL34" i="20"/>
  <c r="BL35" i="20"/>
  <c r="BL36" i="20"/>
  <c r="BL37" i="20"/>
  <c r="BL38" i="20"/>
  <c r="BL39" i="20"/>
  <c r="BL40" i="20"/>
  <c r="BL41" i="20"/>
  <c r="BL42" i="20"/>
  <c r="BL43" i="20"/>
  <c r="BL44" i="20"/>
  <c r="BL45" i="20"/>
  <c r="BL46" i="20"/>
  <c r="BL47" i="20"/>
  <c r="BL48" i="20"/>
  <c r="BL49" i="20"/>
  <c r="BL50" i="20"/>
  <c r="BL51" i="20"/>
  <c r="BL52" i="20"/>
  <c r="BL53" i="20"/>
  <c r="BL54" i="20"/>
  <c r="BL55" i="20"/>
  <c r="BL56" i="20"/>
  <c r="BL57" i="20"/>
  <c r="BL58" i="20"/>
  <c r="BL59" i="20"/>
  <c r="BL60" i="20"/>
  <c r="BL61" i="20"/>
  <c r="BL62" i="20"/>
  <c r="BL63" i="20"/>
  <c r="BL64" i="20"/>
  <c r="BL65" i="20"/>
  <c r="BL66" i="20"/>
  <c r="BL67" i="20"/>
  <c r="BL68" i="20"/>
  <c r="BL69" i="20"/>
  <c r="BL70" i="20"/>
  <c r="BL71" i="20"/>
  <c r="BL72" i="20"/>
  <c r="BL73" i="20"/>
  <c r="BL74" i="20"/>
  <c r="BL75" i="20"/>
  <c r="BL76" i="20"/>
  <c r="BL77" i="20"/>
  <c r="BL78" i="20"/>
  <c r="BL79" i="20"/>
  <c r="BL80" i="20"/>
  <c r="BL81" i="20"/>
  <c r="BL82" i="20"/>
  <c r="BL83" i="20"/>
  <c r="BL84" i="20"/>
  <c r="BL85" i="20"/>
  <c r="BL86" i="20"/>
  <c r="BL87" i="20"/>
  <c r="BL88" i="20"/>
  <c r="BL89" i="20"/>
  <c r="BL90" i="20"/>
  <c r="BL91" i="20"/>
  <c r="BL92" i="20"/>
  <c r="BL93" i="20"/>
  <c r="BL94" i="20"/>
  <c r="BL95" i="20"/>
  <c r="BL96" i="20"/>
  <c r="BL97" i="20"/>
  <c r="BL98" i="20"/>
  <c r="BL99" i="20"/>
  <c r="BL100" i="20"/>
  <c r="BL101" i="20"/>
  <c r="BL102" i="20"/>
  <c r="BL103" i="20"/>
  <c r="BL104" i="20"/>
  <c r="BL105" i="20"/>
  <c r="BL106" i="20"/>
  <c r="BL107" i="20"/>
  <c r="BL108" i="20"/>
  <c r="BL109" i="20"/>
  <c r="BL110" i="20"/>
  <c r="BL111" i="20"/>
  <c r="BL112" i="20"/>
  <c r="BL113" i="20"/>
  <c r="BL114" i="20"/>
  <c r="BL115" i="20"/>
  <c r="BL116" i="20"/>
  <c r="BL117" i="20"/>
  <c r="BL118" i="20"/>
  <c r="BL119" i="20"/>
  <c r="BL120" i="20"/>
  <c r="BL121" i="20"/>
  <c r="BL122" i="20"/>
  <c r="BL123" i="20"/>
  <c r="BL124" i="20"/>
  <c r="BL125" i="20"/>
  <c r="BL126" i="20"/>
  <c r="BL127" i="20"/>
  <c r="BL128" i="20"/>
  <c r="BL129" i="20"/>
  <c r="BL130" i="20"/>
  <c r="BL131" i="20"/>
  <c r="BL132" i="20"/>
  <c r="BL133" i="20"/>
  <c r="BL134" i="20"/>
  <c r="BL135" i="20"/>
  <c r="BL136" i="20"/>
  <c r="BL137" i="20"/>
  <c r="BL138" i="20"/>
  <c r="BL139" i="20"/>
  <c r="BL140" i="20"/>
  <c r="BL141" i="20"/>
  <c r="BL142" i="20"/>
  <c r="BL143" i="20"/>
  <c r="BL144" i="20"/>
  <c r="BL145" i="20"/>
  <c r="BL146" i="20"/>
  <c r="BL147" i="20"/>
  <c r="BL148" i="20"/>
  <c r="BL149" i="20"/>
  <c r="BL150" i="20"/>
  <c r="BL151" i="20"/>
  <c r="BL152" i="20"/>
  <c r="BL153" i="20"/>
  <c r="BL154" i="20"/>
  <c r="BL155" i="20"/>
  <c r="BL156" i="20"/>
  <c r="BL157" i="20"/>
  <c r="BL158" i="20"/>
  <c r="BL159" i="20"/>
  <c r="BL160" i="20"/>
  <c r="BL161" i="20"/>
  <c r="BL162" i="20"/>
  <c r="BL163" i="20"/>
  <c r="BL164" i="20"/>
  <c r="BL165" i="20"/>
  <c r="BL166" i="20"/>
  <c r="BL167" i="20"/>
  <c r="BL168" i="20"/>
  <c r="BL169" i="20"/>
  <c r="BM7" i="20"/>
  <c r="BM8" i="20"/>
  <c r="BM9" i="20"/>
  <c r="BM10" i="20"/>
  <c r="BM11" i="20"/>
  <c r="BM12" i="20"/>
  <c r="BM13" i="20"/>
  <c r="BM14" i="20"/>
  <c r="BM15" i="20"/>
  <c r="BM16" i="20"/>
  <c r="BM17" i="20"/>
  <c r="BM18" i="20"/>
  <c r="BM19" i="20"/>
  <c r="BM20" i="20"/>
  <c r="BM21" i="20"/>
  <c r="BM22" i="20"/>
  <c r="BM23" i="20"/>
  <c r="BM24" i="20"/>
  <c r="BM25" i="20"/>
  <c r="BM26" i="20"/>
  <c r="BM27" i="20"/>
  <c r="BM28" i="20"/>
  <c r="BM29" i="20"/>
  <c r="BM30" i="20"/>
  <c r="BM31" i="20"/>
  <c r="BM32" i="20"/>
  <c r="BM33" i="20"/>
  <c r="BM34" i="20"/>
  <c r="BM35" i="20"/>
  <c r="BM36" i="20"/>
  <c r="BM37" i="20"/>
  <c r="BM38" i="20"/>
  <c r="BM39" i="20"/>
  <c r="BM40" i="20"/>
  <c r="BM41" i="20"/>
  <c r="BM42" i="20"/>
  <c r="BM43" i="20"/>
  <c r="BM44" i="20"/>
  <c r="BM45" i="20"/>
  <c r="BM46" i="20"/>
  <c r="BM47" i="20"/>
  <c r="BM48" i="20"/>
  <c r="BM49" i="20"/>
  <c r="BM50" i="20"/>
  <c r="BM51" i="20"/>
  <c r="BM52" i="20"/>
  <c r="BM53" i="20"/>
  <c r="BM54" i="20"/>
  <c r="BM55" i="20"/>
  <c r="BM56" i="20"/>
  <c r="BM57" i="20"/>
  <c r="BM58" i="20"/>
  <c r="BM59" i="20"/>
  <c r="BM60" i="20"/>
  <c r="BM61" i="20"/>
  <c r="BM62" i="20"/>
  <c r="BM63" i="20"/>
  <c r="BM64" i="20"/>
  <c r="BM65" i="20"/>
  <c r="BM66" i="20"/>
  <c r="BM67" i="20"/>
  <c r="BM68" i="20"/>
  <c r="BM69" i="20"/>
  <c r="BM70" i="20"/>
  <c r="BM71" i="20"/>
  <c r="BM72" i="20"/>
  <c r="BM73" i="20"/>
  <c r="BM74" i="20"/>
  <c r="BM75" i="20"/>
  <c r="BM76" i="20"/>
  <c r="BM77" i="20"/>
  <c r="BM78" i="20"/>
  <c r="BM79" i="20"/>
  <c r="BM80" i="20"/>
  <c r="BM81" i="20"/>
  <c r="BM82" i="20"/>
  <c r="BM83" i="20"/>
  <c r="BM84" i="20"/>
  <c r="BM85" i="20"/>
  <c r="BM86" i="20"/>
  <c r="BM87" i="20"/>
  <c r="BM88" i="20"/>
  <c r="BM89" i="20"/>
  <c r="BM90" i="20"/>
  <c r="BM91" i="20"/>
  <c r="BM92" i="20"/>
  <c r="BM93" i="20"/>
  <c r="BM94" i="20"/>
  <c r="BM95" i="20"/>
  <c r="BM96" i="20"/>
  <c r="BM97" i="20"/>
  <c r="BM98" i="20"/>
  <c r="BM99" i="20"/>
  <c r="BM100" i="20"/>
  <c r="BM101" i="20"/>
  <c r="BM102" i="20"/>
  <c r="BM103" i="20"/>
  <c r="BM104" i="20"/>
  <c r="BM105" i="20"/>
  <c r="BM106" i="20"/>
  <c r="BM107" i="20"/>
  <c r="BM108" i="20"/>
  <c r="BM109" i="20"/>
  <c r="BM110" i="20"/>
  <c r="BM111" i="20"/>
  <c r="BM112" i="20"/>
  <c r="BM113" i="20"/>
  <c r="BM114" i="20"/>
  <c r="BM115" i="20"/>
  <c r="BM116" i="20"/>
  <c r="BM117" i="20"/>
  <c r="BM118" i="20"/>
  <c r="BM119" i="20"/>
  <c r="BM120" i="20"/>
  <c r="BM121" i="20"/>
  <c r="BM122" i="20"/>
  <c r="BM123" i="20"/>
  <c r="BM124" i="20"/>
  <c r="BM125" i="20"/>
  <c r="BM126" i="20"/>
  <c r="BM127" i="20"/>
  <c r="BM128" i="20"/>
  <c r="BM129" i="20"/>
  <c r="BM130" i="20"/>
  <c r="BM131" i="20"/>
  <c r="BM132" i="20"/>
  <c r="BM133" i="20"/>
  <c r="BM134" i="20"/>
  <c r="BM135" i="20"/>
  <c r="BM136" i="20"/>
  <c r="BM137" i="20"/>
  <c r="BM138" i="20"/>
  <c r="BM139" i="20"/>
  <c r="BM140" i="20"/>
  <c r="BM141" i="20"/>
  <c r="BM142" i="20"/>
  <c r="BM143" i="20"/>
  <c r="BM144" i="20"/>
  <c r="BM145" i="20"/>
  <c r="BM146" i="20"/>
  <c r="BM147" i="20"/>
  <c r="BM148" i="20"/>
  <c r="BM149" i="20"/>
  <c r="BM150" i="20"/>
  <c r="BM151" i="20"/>
  <c r="BM152" i="20"/>
  <c r="BM153" i="20"/>
  <c r="BM154" i="20"/>
  <c r="BM155" i="20"/>
  <c r="BM156" i="20"/>
  <c r="BM157" i="20"/>
  <c r="BM158" i="20"/>
  <c r="BM159" i="20"/>
  <c r="BM160" i="20"/>
  <c r="BM161" i="20"/>
  <c r="BM162" i="20"/>
  <c r="BM163" i="20"/>
  <c r="BM164" i="20"/>
  <c r="BM165" i="20"/>
  <c r="BM166" i="20"/>
  <c r="BM167" i="20"/>
  <c r="BM168" i="20"/>
  <c r="BM169" i="20"/>
  <c r="BM6" i="20"/>
  <c r="BL6" i="20"/>
  <c r="BK6" i="20"/>
  <c r="BJ6" i="20"/>
  <c r="BI6" i="20"/>
  <c r="BH6" i="20"/>
  <c r="BG6" i="20"/>
  <c r="BF6" i="20"/>
  <c r="BE6" i="20"/>
  <c r="BD6" i="20"/>
  <c r="BC6" i="20"/>
  <c r="BB6" i="20"/>
  <c r="BA6" i="20"/>
  <c r="AZ6" i="20"/>
  <c r="AY6" i="20"/>
  <c r="AX6" i="20"/>
  <c r="AW6" i="20"/>
  <c r="AV6" i="20"/>
  <c r="AU6" i="20"/>
  <c r="AT6" i="20"/>
  <c r="AS6" i="20"/>
  <c r="AR6" i="20"/>
  <c r="AQ6" i="20"/>
  <c r="AP6" i="20"/>
  <c r="AO6" i="20"/>
  <c r="AN6" i="20"/>
  <c r="AL6" i="20"/>
  <c r="AK6" i="20"/>
  <c r="AJ6" i="20"/>
  <c r="AI6" i="20"/>
  <c r="AH6" i="20"/>
  <c r="BM7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M65" i="6"/>
  <c r="BM66" i="6"/>
  <c r="BM67" i="6"/>
  <c r="BM68" i="6"/>
  <c r="BM69" i="6"/>
  <c r="BM70" i="6"/>
  <c r="BM71" i="6"/>
  <c r="BM72" i="6"/>
  <c r="BM73" i="6"/>
  <c r="BM74" i="6"/>
  <c r="BM75" i="6"/>
  <c r="BM76" i="6"/>
  <c r="BM77" i="6"/>
  <c r="BM78" i="6"/>
  <c r="BM79" i="6"/>
  <c r="BM80" i="6"/>
  <c r="BM81" i="6"/>
  <c r="BM82" i="6"/>
  <c r="BM83" i="6"/>
  <c r="BM84" i="6"/>
  <c r="BM85" i="6"/>
  <c r="BM86" i="6"/>
  <c r="BM6" i="6"/>
  <c r="BL7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L65" i="6"/>
  <c r="BL66" i="6"/>
  <c r="BL67" i="6"/>
  <c r="BL68" i="6"/>
  <c r="BL69" i="6"/>
  <c r="BL70" i="6"/>
  <c r="BL71" i="6"/>
  <c r="BL72" i="6"/>
  <c r="BL73" i="6"/>
  <c r="BL74" i="6"/>
  <c r="BL75" i="6"/>
  <c r="BL76" i="6"/>
  <c r="BL77" i="6"/>
  <c r="BL78" i="6"/>
  <c r="BL79" i="6"/>
  <c r="BL80" i="6"/>
  <c r="BL81" i="6"/>
  <c r="BL82" i="6"/>
  <c r="BL83" i="6"/>
  <c r="BL84" i="6"/>
  <c r="BL85" i="6"/>
  <c r="BL86" i="6"/>
  <c r="BL6" i="6"/>
  <c r="BK7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K65" i="6"/>
  <c r="BK66" i="6"/>
  <c r="BK67" i="6"/>
  <c r="BK68" i="6"/>
  <c r="BK69" i="6"/>
  <c r="BK70" i="6"/>
  <c r="BK71" i="6"/>
  <c r="BK72" i="6"/>
  <c r="BK73" i="6"/>
  <c r="BK74" i="6"/>
  <c r="BK75" i="6"/>
  <c r="BK76" i="6"/>
  <c r="BK77" i="6"/>
  <c r="BK78" i="6"/>
  <c r="BK79" i="6"/>
  <c r="BK80" i="6"/>
  <c r="BK81" i="6"/>
  <c r="BK82" i="6"/>
  <c r="BK83" i="6"/>
  <c r="BK84" i="6"/>
  <c r="BK85" i="6"/>
  <c r="BK86" i="6"/>
  <c r="BK6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J65" i="6"/>
  <c r="BJ66" i="6"/>
  <c r="BJ67" i="6"/>
  <c r="BJ68" i="6"/>
  <c r="BJ69" i="6"/>
  <c r="BJ70" i="6"/>
  <c r="BJ71" i="6"/>
  <c r="BJ72" i="6"/>
  <c r="BJ73" i="6"/>
  <c r="BJ74" i="6"/>
  <c r="BJ75" i="6"/>
  <c r="BJ76" i="6"/>
  <c r="BJ77" i="6"/>
  <c r="BJ78" i="6"/>
  <c r="BJ79" i="6"/>
  <c r="BJ80" i="6"/>
  <c r="BJ81" i="6"/>
  <c r="BJ82" i="6"/>
  <c r="BJ83" i="6"/>
  <c r="BJ84" i="6"/>
  <c r="BJ85" i="6"/>
  <c r="BJ86" i="6"/>
  <c r="BJ6" i="6"/>
  <c r="BI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4" i="6"/>
  <c r="BI55" i="6"/>
  <c r="BI56" i="6"/>
  <c r="BI57" i="6"/>
  <c r="BI58" i="6"/>
  <c r="BI59" i="6"/>
  <c r="BI60" i="6"/>
  <c r="BI61" i="6"/>
  <c r="BI62" i="6"/>
  <c r="BI63" i="6"/>
  <c r="BI64" i="6"/>
  <c r="BI65" i="6"/>
  <c r="BI66" i="6"/>
  <c r="BI67" i="6"/>
  <c r="BI68" i="6"/>
  <c r="BI69" i="6"/>
  <c r="BI70" i="6"/>
  <c r="BI71" i="6"/>
  <c r="BI72" i="6"/>
  <c r="BI73" i="6"/>
  <c r="BI74" i="6"/>
  <c r="BI75" i="6"/>
  <c r="BI76" i="6"/>
  <c r="BI77" i="6"/>
  <c r="BI78" i="6"/>
  <c r="BI79" i="6"/>
  <c r="BI80" i="6"/>
  <c r="BI81" i="6"/>
  <c r="BI82" i="6"/>
  <c r="BI83" i="6"/>
  <c r="BI84" i="6"/>
  <c r="BI85" i="6"/>
  <c r="BI86" i="6"/>
  <c r="BI6" i="6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4" i="6"/>
  <c r="BH55" i="6"/>
  <c r="BH56" i="6"/>
  <c r="BH57" i="6"/>
  <c r="BH58" i="6"/>
  <c r="BH59" i="6"/>
  <c r="BH60" i="6"/>
  <c r="BH61" i="6"/>
  <c r="BH62" i="6"/>
  <c r="BH63" i="6"/>
  <c r="BH64" i="6"/>
  <c r="BH65" i="6"/>
  <c r="BH66" i="6"/>
  <c r="BH67" i="6"/>
  <c r="BH68" i="6"/>
  <c r="BH69" i="6"/>
  <c r="BH70" i="6"/>
  <c r="BH71" i="6"/>
  <c r="BH72" i="6"/>
  <c r="BH73" i="6"/>
  <c r="BH74" i="6"/>
  <c r="BH75" i="6"/>
  <c r="BH76" i="6"/>
  <c r="BH77" i="6"/>
  <c r="BH78" i="6"/>
  <c r="BH79" i="6"/>
  <c r="BH80" i="6"/>
  <c r="BH81" i="6"/>
  <c r="BH82" i="6"/>
  <c r="BH83" i="6"/>
  <c r="BH84" i="6"/>
  <c r="BH85" i="6"/>
  <c r="BH86" i="6"/>
  <c r="BH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G65" i="6"/>
  <c r="BG66" i="6"/>
  <c r="BG67" i="6"/>
  <c r="BG68" i="6"/>
  <c r="BG69" i="6"/>
  <c r="BG70" i="6"/>
  <c r="BG71" i="6"/>
  <c r="BG72" i="6"/>
  <c r="BG73" i="6"/>
  <c r="BG74" i="6"/>
  <c r="BG75" i="6"/>
  <c r="BG76" i="6"/>
  <c r="BG77" i="6"/>
  <c r="BG78" i="6"/>
  <c r="BG79" i="6"/>
  <c r="BG80" i="6"/>
  <c r="BG81" i="6"/>
  <c r="BG82" i="6"/>
  <c r="BG83" i="6"/>
  <c r="BG84" i="6"/>
  <c r="BG85" i="6"/>
  <c r="BG86" i="6"/>
  <c r="BG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F65" i="6"/>
  <c r="BF66" i="6"/>
  <c r="BF67" i="6"/>
  <c r="BF68" i="6"/>
  <c r="BF69" i="6"/>
  <c r="BF70" i="6"/>
  <c r="BF71" i="6"/>
  <c r="BF72" i="6"/>
  <c r="BF73" i="6"/>
  <c r="BF74" i="6"/>
  <c r="BF75" i="6"/>
  <c r="BF76" i="6"/>
  <c r="BF77" i="6"/>
  <c r="BF78" i="6"/>
  <c r="BF79" i="6"/>
  <c r="BF80" i="6"/>
  <c r="BF81" i="6"/>
  <c r="BF82" i="6"/>
  <c r="BF83" i="6"/>
  <c r="BF84" i="6"/>
  <c r="BF85" i="6"/>
  <c r="BF86" i="6"/>
  <c r="BF6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E65" i="6"/>
  <c r="BE66" i="6"/>
  <c r="BE67" i="6"/>
  <c r="BE68" i="6"/>
  <c r="BE69" i="6"/>
  <c r="BE70" i="6"/>
  <c r="BE71" i="6"/>
  <c r="BE72" i="6"/>
  <c r="BE73" i="6"/>
  <c r="BE74" i="6"/>
  <c r="BE75" i="6"/>
  <c r="BE76" i="6"/>
  <c r="BE77" i="6"/>
  <c r="BE78" i="6"/>
  <c r="BE79" i="6"/>
  <c r="BE80" i="6"/>
  <c r="BE81" i="6"/>
  <c r="BE82" i="6"/>
  <c r="BE83" i="6"/>
  <c r="BE84" i="6"/>
  <c r="BE85" i="6"/>
  <c r="BE86" i="6"/>
  <c r="BE6" i="6"/>
  <c r="BD7" i="6"/>
  <c r="BD8" i="6"/>
  <c r="BD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D65" i="6"/>
  <c r="BD66" i="6"/>
  <c r="BD67" i="6"/>
  <c r="BD68" i="6"/>
  <c r="BD69" i="6"/>
  <c r="BD70" i="6"/>
  <c r="BD71" i="6"/>
  <c r="BD72" i="6"/>
  <c r="BD73" i="6"/>
  <c r="BD74" i="6"/>
  <c r="BD75" i="6"/>
  <c r="BD76" i="6"/>
  <c r="BD77" i="6"/>
  <c r="BD78" i="6"/>
  <c r="BD79" i="6"/>
  <c r="BD80" i="6"/>
  <c r="BD81" i="6"/>
  <c r="BD82" i="6"/>
  <c r="BD83" i="6"/>
  <c r="BD84" i="6"/>
  <c r="BD85" i="6"/>
  <c r="BD86" i="6"/>
  <c r="BD6" i="6"/>
  <c r="BC7" i="6"/>
  <c r="BC8" i="6"/>
  <c r="BC9" i="6"/>
  <c r="BC10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C65" i="6"/>
  <c r="BC66" i="6"/>
  <c r="BC67" i="6"/>
  <c r="BC68" i="6"/>
  <c r="BC69" i="6"/>
  <c r="BC70" i="6"/>
  <c r="BC71" i="6"/>
  <c r="BC72" i="6"/>
  <c r="BC73" i="6"/>
  <c r="BC74" i="6"/>
  <c r="BC75" i="6"/>
  <c r="BC76" i="6"/>
  <c r="BC77" i="6"/>
  <c r="BC78" i="6"/>
  <c r="BC79" i="6"/>
  <c r="BC80" i="6"/>
  <c r="BC81" i="6"/>
  <c r="BC82" i="6"/>
  <c r="BC83" i="6"/>
  <c r="BC84" i="6"/>
  <c r="BC85" i="6"/>
  <c r="BC86" i="6"/>
  <c r="BC6" i="6"/>
  <c r="BB7" i="6"/>
  <c r="BB8" i="6"/>
  <c r="BB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B65" i="6"/>
  <c r="BB66" i="6"/>
  <c r="BB67" i="6"/>
  <c r="BB68" i="6"/>
  <c r="BB69" i="6"/>
  <c r="BB70" i="6"/>
  <c r="BB71" i="6"/>
  <c r="BB72" i="6"/>
  <c r="BB73" i="6"/>
  <c r="BB74" i="6"/>
  <c r="BB75" i="6"/>
  <c r="BB76" i="6"/>
  <c r="BB77" i="6"/>
  <c r="BB78" i="6"/>
  <c r="BB79" i="6"/>
  <c r="BB80" i="6"/>
  <c r="BB81" i="6"/>
  <c r="BB82" i="6"/>
  <c r="BB83" i="6"/>
  <c r="BB84" i="6"/>
  <c r="BB85" i="6"/>
  <c r="BB86" i="6"/>
  <c r="BB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50" i="6"/>
  <c r="BA51" i="6"/>
  <c r="BA52" i="6"/>
  <c r="BA53" i="6"/>
  <c r="BA54" i="6"/>
  <c r="BA55" i="6"/>
  <c r="BA56" i="6"/>
  <c r="BA57" i="6"/>
  <c r="BA58" i="6"/>
  <c r="BA59" i="6"/>
  <c r="BA60" i="6"/>
  <c r="BA61" i="6"/>
  <c r="BA62" i="6"/>
  <c r="BA63" i="6"/>
  <c r="BA64" i="6"/>
  <c r="BA65" i="6"/>
  <c r="BA66" i="6"/>
  <c r="BA67" i="6"/>
  <c r="BA68" i="6"/>
  <c r="BA69" i="6"/>
  <c r="BA70" i="6"/>
  <c r="BA71" i="6"/>
  <c r="BA72" i="6"/>
  <c r="BA73" i="6"/>
  <c r="BA74" i="6"/>
  <c r="BA75" i="6"/>
  <c r="BA76" i="6"/>
  <c r="BA77" i="6"/>
  <c r="BA78" i="6"/>
  <c r="BA79" i="6"/>
  <c r="BA80" i="6"/>
  <c r="BA81" i="6"/>
  <c r="BA82" i="6"/>
  <c r="BA83" i="6"/>
  <c r="BA84" i="6"/>
  <c r="BA85" i="6"/>
  <c r="BA86" i="6"/>
  <c r="BA6" i="6"/>
  <c r="AZ7" i="6"/>
  <c r="AZ8" i="6"/>
  <c r="AZ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Z65" i="6"/>
  <c r="AZ66" i="6"/>
  <c r="AZ67" i="6"/>
  <c r="AZ68" i="6"/>
  <c r="AZ69" i="6"/>
  <c r="AZ70" i="6"/>
  <c r="AZ71" i="6"/>
  <c r="AZ72" i="6"/>
  <c r="AZ73" i="6"/>
  <c r="AZ74" i="6"/>
  <c r="AZ75" i="6"/>
  <c r="AZ76" i="6"/>
  <c r="AZ77" i="6"/>
  <c r="AZ78" i="6"/>
  <c r="AZ79" i="6"/>
  <c r="AZ80" i="6"/>
  <c r="AZ81" i="6"/>
  <c r="AZ82" i="6"/>
  <c r="AZ83" i="6"/>
  <c r="AZ84" i="6"/>
  <c r="AZ85" i="6"/>
  <c r="AZ86" i="6"/>
  <c r="AZ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6" i="6"/>
  <c r="AX7" i="6"/>
  <c r="AX8" i="6"/>
  <c r="AX9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X65" i="6"/>
  <c r="AX66" i="6"/>
  <c r="AX67" i="6"/>
  <c r="AX68" i="6"/>
  <c r="AX69" i="6"/>
  <c r="AX70" i="6"/>
  <c r="AX71" i="6"/>
  <c r="AX72" i="6"/>
  <c r="AX73" i="6"/>
  <c r="AX74" i="6"/>
  <c r="AX75" i="6"/>
  <c r="AX76" i="6"/>
  <c r="AX77" i="6"/>
  <c r="AX78" i="6"/>
  <c r="AX79" i="6"/>
  <c r="AX80" i="6"/>
  <c r="AX81" i="6"/>
  <c r="AX82" i="6"/>
  <c r="AX83" i="6"/>
  <c r="AX84" i="6"/>
  <c r="AX85" i="6"/>
  <c r="AX86" i="6"/>
  <c r="AX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78" i="6"/>
  <c r="AV79" i="6"/>
  <c r="AV80" i="6"/>
  <c r="AV81" i="6"/>
  <c r="AV82" i="6"/>
  <c r="AV83" i="6"/>
  <c r="AV84" i="6"/>
  <c r="AV85" i="6"/>
  <c r="AV86" i="6"/>
  <c r="AV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3" i="6"/>
  <c r="AT34" i="6"/>
  <c r="AT35" i="6"/>
  <c r="AT36" i="6"/>
  <c r="AT37" i="6"/>
  <c r="AT38" i="6"/>
  <c r="AT39" i="6"/>
  <c r="AT40" i="6"/>
  <c r="AT41" i="6"/>
  <c r="AT42" i="6"/>
  <c r="AT43" i="6"/>
  <c r="AT44" i="6"/>
  <c r="AT45" i="6"/>
  <c r="AT46" i="6"/>
  <c r="AT47" i="6"/>
  <c r="AT48" i="6"/>
  <c r="AT49" i="6"/>
  <c r="AT50" i="6"/>
  <c r="AT51" i="6"/>
  <c r="AT52" i="6"/>
  <c r="AT53" i="6"/>
  <c r="AT54" i="6"/>
  <c r="AT55" i="6"/>
  <c r="AT56" i="6"/>
  <c r="AT57" i="6"/>
  <c r="AT58" i="6"/>
  <c r="AT59" i="6"/>
  <c r="AT60" i="6"/>
  <c r="AT61" i="6"/>
  <c r="AT62" i="6"/>
  <c r="AT63" i="6"/>
  <c r="AT64" i="6"/>
  <c r="AT65" i="6"/>
  <c r="AT66" i="6"/>
  <c r="AT67" i="6"/>
  <c r="AT68" i="6"/>
  <c r="AT69" i="6"/>
  <c r="AT70" i="6"/>
  <c r="AT71" i="6"/>
  <c r="AT72" i="6"/>
  <c r="AT73" i="6"/>
  <c r="AT74" i="6"/>
  <c r="AT75" i="6"/>
  <c r="AT76" i="6"/>
  <c r="AT77" i="6"/>
  <c r="AT78" i="6"/>
  <c r="AT79" i="6"/>
  <c r="AT80" i="6"/>
  <c r="AT81" i="6"/>
  <c r="AT82" i="6"/>
  <c r="AT83" i="6"/>
  <c r="AT84" i="6"/>
  <c r="AT85" i="6"/>
  <c r="AT86" i="6"/>
  <c r="AT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Q64" i="6"/>
  <c r="AQ65" i="6"/>
  <c r="AQ66" i="6"/>
  <c r="AQ67" i="6"/>
  <c r="AQ68" i="6"/>
  <c r="AQ69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P64" i="6"/>
  <c r="AP65" i="6"/>
  <c r="AP66" i="6"/>
  <c r="AP67" i="6"/>
  <c r="AP68" i="6"/>
  <c r="AP69" i="6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6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6" i="6"/>
  <c r="AE87" i="6"/>
  <c r="P8" i="24" s="1"/>
  <c r="AA87" i="6"/>
  <c r="M8" i="24" s="1"/>
  <c r="W87" i="6"/>
  <c r="J8" i="24" s="1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6" i="6"/>
  <c r="S87" i="6"/>
  <c r="G8" i="24" s="1"/>
  <c r="O87" i="6"/>
  <c r="D8" i="24" s="1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6" i="6"/>
  <c r="S8" i="24" l="1"/>
  <c r="S9" i="24"/>
  <c r="S10" i="24"/>
  <c r="P15" i="24"/>
  <c r="M15" i="24"/>
  <c r="S11" i="24"/>
  <c r="J15" i="24"/>
  <c r="G15" i="24"/>
  <c r="AV142" i="21"/>
  <c r="BL142" i="21"/>
  <c r="AW142" i="21"/>
  <c r="AO142" i="21"/>
  <c r="BF142" i="21"/>
  <c r="AX142" i="21"/>
  <c r="AP142" i="21"/>
  <c r="BG142" i="21"/>
  <c r="AY142" i="21"/>
  <c r="AQ142" i="21"/>
  <c r="BI142" i="21"/>
  <c r="BA142" i="21"/>
  <c r="AS142" i="21"/>
  <c r="BJ142" i="21"/>
  <c r="BB142" i="21"/>
  <c r="AT142" i="21"/>
  <c r="BK142" i="21"/>
  <c r="BD142" i="21"/>
  <c r="BC142" i="21"/>
  <c r="BM142" i="21"/>
  <c r="BE142" i="21"/>
  <c r="AK8" i="22"/>
  <c r="AJ8" i="22"/>
  <c r="S12" i="24"/>
  <c r="D15" i="24"/>
  <c r="AR142" i="21"/>
  <c r="AZ142" i="21"/>
  <c r="BH142" i="21"/>
  <c r="V169" i="20"/>
  <c r="V106" i="20"/>
  <c r="V107" i="20"/>
  <c r="V108" i="20"/>
  <c r="V109" i="20"/>
  <c r="V110" i="20"/>
  <c r="V111" i="20"/>
  <c r="V112" i="20"/>
  <c r="V113" i="20"/>
  <c r="V114" i="20"/>
  <c r="V115" i="20"/>
  <c r="V116" i="20"/>
  <c r="V117" i="20"/>
  <c r="V118" i="20"/>
  <c r="V119" i="20"/>
  <c r="V120" i="20"/>
  <c r="V121" i="20"/>
  <c r="V122" i="20"/>
  <c r="V123" i="20"/>
  <c r="V124" i="20"/>
  <c r="V125" i="20"/>
  <c r="V126" i="20"/>
  <c r="V127" i="20"/>
  <c r="V128" i="20"/>
  <c r="V129" i="20"/>
  <c r="V130" i="20"/>
  <c r="V131" i="20"/>
  <c r="V132" i="20"/>
  <c r="V133" i="20"/>
  <c r="V134" i="20"/>
  <c r="V135" i="20"/>
  <c r="V136" i="20"/>
  <c r="V137" i="20"/>
  <c r="V138" i="20"/>
  <c r="V139" i="20"/>
  <c r="V140" i="20"/>
  <c r="V141" i="20"/>
  <c r="V142" i="20"/>
  <c r="V143" i="20"/>
  <c r="V144" i="20"/>
  <c r="V145" i="20"/>
  <c r="V146" i="20"/>
  <c r="V147" i="20"/>
  <c r="V148" i="20"/>
  <c r="V149" i="20"/>
  <c r="V150" i="20"/>
  <c r="V151" i="20"/>
  <c r="V152" i="20"/>
  <c r="V153" i="20"/>
  <c r="V154" i="20"/>
  <c r="V155" i="20"/>
  <c r="V156" i="20"/>
  <c r="V157" i="20"/>
  <c r="V158" i="20"/>
  <c r="V159" i="20"/>
  <c r="V160" i="20"/>
  <c r="V161" i="20"/>
  <c r="V162" i="20"/>
  <c r="V163" i="20"/>
  <c r="V164" i="20"/>
  <c r="V165" i="20"/>
  <c r="V166" i="20"/>
  <c r="V167" i="20"/>
  <c r="V168" i="20"/>
  <c r="V105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V56" i="20"/>
  <c r="V57" i="20"/>
  <c r="V58" i="20"/>
  <c r="V59" i="20"/>
  <c r="V60" i="20"/>
  <c r="V61" i="20"/>
  <c r="V62" i="20"/>
  <c r="V63" i="20"/>
  <c r="V64" i="20"/>
  <c r="V65" i="20"/>
  <c r="V66" i="20"/>
  <c r="V67" i="20"/>
  <c r="V68" i="20"/>
  <c r="V69" i="20"/>
  <c r="V70" i="20"/>
  <c r="V71" i="20"/>
  <c r="V72" i="20"/>
  <c r="V73" i="20"/>
  <c r="V74" i="20"/>
  <c r="V75" i="20"/>
  <c r="V76" i="20"/>
  <c r="V77" i="20"/>
  <c r="V78" i="20"/>
  <c r="V79" i="20"/>
  <c r="V80" i="20"/>
  <c r="V81" i="20"/>
  <c r="V82" i="20"/>
  <c r="V83" i="20"/>
  <c r="V84" i="20"/>
  <c r="V85" i="20"/>
  <c r="V86" i="20"/>
  <c r="V87" i="20"/>
  <c r="V88" i="20"/>
  <c r="V89" i="20"/>
  <c r="V90" i="20"/>
  <c r="V91" i="20"/>
  <c r="V92" i="20"/>
  <c r="V93" i="20"/>
  <c r="V94" i="20"/>
  <c r="V95" i="20"/>
  <c r="V96" i="20"/>
  <c r="V97" i="20"/>
  <c r="V98" i="20"/>
  <c r="V99" i="20"/>
  <c r="V100" i="20"/>
  <c r="V101" i="20"/>
  <c r="V102" i="20"/>
  <c r="V103" i="20"/>
  <c r="V104" i="20"/>
  <c r="V6" i="20"/>
  <c r="S15" i="24" l="1"/>
  <c r="L87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6" i="6"/>
  <c r="I87" i="6"/>
  <c r="L6" i="20"/>
  <c r="I170" i="20"/>
  <c r="K8" i="22"/>
  <c r="L8" i="22"/>
  <c r="H8" i="22"/>
  <c r="I8" i="22"/>
  <c r="J8" i="22"/>
  <c r="H142" i="21"/>
  <c r="I142" i="21"/>
  <c r="J142" i="21"/>
  <c r="K142" i="21"/>
  <c r="L142" i="21"/>
  <c r="J170" i="20"/>
  <c r="K170" i="20"/>
  <c r="H170" i="20"/>
  <c r="D87" i="6"/>
  <c r="J87" i="6"/>
  <c r="K87" i="6"/>
  <c r="H87" i="6"/>
  <c r="I190" i="19"/>
  <c r="J190" i="19"/>
  <c r="K190" i="19"/>
  <c r="L190" i="19"/>
  <c r="H190" i="19"/>
  <c r="AD106" i="19"/>
  <c r="AD107" i="19"/>
  <c r="AD108" i="19"/>
  <c r="AD109" i="19"/>
  <c r="AD110" i="19"/>
  <c r="AD111" i="19"/>
  <c r="AD112" i="19"/>
  <c r="AD113" i="19"/>
  <c r="AD114" i="19"/>
  <c r="AD115" i="19"/>
  <c r="AD116" i="19"/>
  <c r="AD117" i="19"/>
  <c r="AD118" i="19"/>
  <c r="AD119" i="19"/>
  <c r="AD120" i="19"/>
  <c r="AD121" i="19"/>
  <c r="AD122" i="19"/>
  <c r="AD123" i="19"/>
  <c r="AD124" i="19"/>
  <c r="AD125" i="19"/>
  <c r="AD126" i="19"/>
  <c r="AD127" i="19"/>
  <c r="AD128" i="19"/>
  <c r="AD129" i="19"/>
  <c r="AD130" i="19"/>
  <c r="AD131" i="19"/>
  <c r="AD132" i="19"/>
  <c r="AD133" i="19"/>
  <c r="AD134" i="19"/>
  <c r="AD135" i="19"/>
  <c r="AD136" i="19"/>
  <c r="AD137" i="19"/>
  <c r="AD138" i="19"/>
  <c r="AD139" i="19"/>
  <c r="AD140" i="19"/>
  <c r="AD141" i="19"/>
  <c r="AD142" i="19"/>
  <c r="AD143" i="19"/>
  <c r="AD144" i="19"/>
  <c r="AD145" i="19"/>
  <c r="AD146" i="19"/>
  <c r="AD147" i="19"/>
  <c r="AD148" i="19"/>
  <c r="AD149" i="19"/>
  <c r="AD150" i="19"/>
  <c r="AD151" i="19"/>
  <c r="AD152" i="19"/>
  <c r="AD153" i="19"/>
  <c r="AD154" i="19"/>
  <c r="AD155" i="19"/>
  <c r="AD156" i="19"/>
  <c r="AD157" i="19"/>
  <c r="AD158" i="19"/>
  <c r="AD159" i="19"/>
  <c r="AD160" i="19"/>
  <c r="AD161" i="19"/>
  <c r="AD162" i="19"/>
  <c r="AD163" i="19"/>
  <c r="AD164" i="19"/>
  <c r="AD165" i="19"/>
  <c r="AD166" i="19"/>
  <c r="AD167" i="19"/>
  <c r="AD168" i="19"/>
  <c r="AD169" i="19"/>
  <c r="AD170" i="19"/>
  <c r="AD171" i="19"/>
  <c r="AD172" i="19"/>
  <c r="AD173" i="19"/>
  <c r="AD174" i="19"/>
  <c r="AD175" i="19"/>
  <c r="AD176" i="19"/>
  <c r="AD177" i="19"/>
  <c r="AD178" i="19"/>
  <c r="AD179" i="19"/>
  <c r="AD180" i="19"/>
  <c r="AD181" i="19"/>
  <c r="AD182" i="19"/>
  <c r="AD183" i="19"/>
  <c r="AD184" i="19"/>
  <c r="AD185" i="19"/>
  <c r="AD186" i="19"/>
  <c r="AD187" i="19"/>
  <c r="AD188" i="19"/>
  <c r="AD189" i="19"/>
  <c r="AD105" i="19"/>
  <c r="Z106" i="19"/>
  <c r="Z107" i="19"/>
  <c r="Z108" i="19"/>
  <c r="Z109" i="19"/>
  <c r="Z110" i="19"/>
  <c r="Z111" i="19"/>
  <c r="Z112" i="19"/>
  <c r="Z113" i="19"/>
  <c r="Z114" i="19"/>
  <c r="Z115" i="19"/>
  <c r="Z116" i="19"/>
  <c r="Z117" i="19"/>
  <c r="Z118" i="19"/>
  <c r="Z119" i="19"/>
  <c r="Z120" i="19"/>
  <c r="Z121" i="19"/>
  <c r="Z122" i="19"/>
  <c r="Z123" i="19"/>
  <c r="Z124" i="19"/>
  <c r="Z125" i="19"/>
  <c r="Z126" i="19"/>
  <c r="Z127" i="19"/>
  <c r="Z128" i="19"/>
  <c r="Z129" i="19"/>
  <c r="Z130" i="19"/>
  <c r="Z131" i="19"/>
  <c r="Z132" i="19"/>
  <c r="Z133" i="19"/>
  <c r="Z134" i="19"/>
  <c r="Z135" i="19"/>
  <c r="Z136" i="19"/>
  <c r="Z137" i="19"/>
  <c r="Z138" i="19"/>
  <c r="Z139" i="19"/>
  <c r="Z140" i="19"/>
  <c r="Z141" i="19"/>
  <c r="Z142" i="19"/>
  <c r="Z143" i="19"/>
  <c r="Z144" i="19"/>
  <c r="Z145" i="19"/>
  <c r="Z146" i="19"/>
  <c r="Z147" i="19"/>
  <c r="Z148" i="19"/>
  <c r="Z149" i="19"/>
  <c r="Z150" i="19"/>
  <c r="Z151" i="19"/>
  <c r="Z152" i="19"/>
  <c r="Z153" i="19"/>
  <c r="Z154" i="19"/>
  <c r="Z155" i="19"/>
  <c r="Z156" i="19"/>
  <c r="Z157" i="19"/>
  <c r="Z158" i="19"/>
  <c r="Z159" i="19"/>
  <c r="Z160" i="19"/>
  <c r="Z161" i="19"/>
  <c r="Z162" i="19"/>
  <c r="Z163" i="19"/>
  <c r="Z164" i="19"/>
  <c r="Z165" i="19"/>
  <c r="Z166" i="19"/>
  <c r="Z167" i="19"/>
  <c r="Z168" i="19"/>
  <c r="Z169" i="19"/>
  <c r="Z170" i="19"/>
  <c r="Z171" i="19"/>
  <c r="Z172" i="19"/>
  <c r="Z173" i="19"/>
  <c r="Z174" i="19"/>
  <c r="Z175" i="19"/>
  <c r="Z176" i="19"/>
  <c r="Z177" i="19"/>
  <c r="Z178" i="19"/>
  <c r="Z179" i="19"/>
  <c r="Z180" i="19"/>
  <c r="Z181" i="19"/>
  <c r="Z182" i="19"/>
  <c r="Z183" i="19"/>
  <c r="Z184" i="19"/>
  <c r="Z185" i="19"/>
  <c r="Z186" i="19"/>
  <c r="Z187" i="19"/>
  <c r="Z188" i="19"/>
  <c r="Z189" i="19"/>
  <c r="Z105" i="19"/>
  <c r="AD7" i="19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D64" i="19"/>
  <c r="AD65" i="19"/>
  <c r="AD66" i="19"/>
  <c r="AD67" i="19"/>
  <c r="AD68" i="19"/>
  <c r="AD69" i="19"/>
  <c r="AD70" i="19"/>
  <c r="AD71" i="19"/>
  <c r="AD72" i="19"/>
  <c r="AD73" i="19"/>
  <c r="AD74" i="19"/>
  <c r="AD75" i="19"/>
  <c r="AD76" i="19"/>
  <c r="AD77" i="19"/>
  <c r="AD78" i="19"/>
  <c r="AD79" i="19"/>
  <c r="AD80" i="19"/>
  <c r="AD81" i="19"/>
  <c r="AD82" i="19"/>
  <c r="AD83" i="19"/>
  <c r="AD84" i="19"/>
  <c r="AD85" i="19"/>
  <c r="AD86" i="19"/>
  <c r="AD87" i="19"/>
  <c r="AD88" i="19"/>
  <c r="AD89" i="19"/>
  <c r="AD90" i="19"/>
  <c r="AD91" i="19"/>
  <c r="AD92" i="19"/>
  <c r="AD93" i="19"/>
  <c r="AD94" i="19"/>
  <c r="AD95" i="19"/>
  <c r="AD96" i="19"/>
  <c r="AD97" i="19"/>
  <c r="AD98" i="19"/>
  <c r="AD99" i="19"/>
  <c r="AD100" i="19"/>
  <c r="AD101" i="19"/>
  <c r="AD102" i="19"/>
  <c r="AD103" i="19"/>
  <c r="AD104" i="19"/>
  <c r="AD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Z101" i="19"/>
  <c r="Z102" i="19"/>
  <c r="Z103" i="19"/>
  <c r="Z104" i="19"/>
  <c r="Z6" i="19"/>
  <c r="V106" i="19"/>
  <c r="V107" i="19"/>
  <c r="V108" i="19"/>
  <c r="V109" i="19"/>
  <c r="V110" i="19"/>
  <c r="V111" i="19"/>
  <c r="V112" i="19"/>
  <c r="V113" i="19"/>
  <c r="V114" i="19"/>
  <c r="V115" i="19"/>
  <c r="V116" i="19"/>
  <c r="V117" i="19"/>
  <c r="V118" i="19"/>
  <c r="V119" i="19"/>
  <c r="V120" i="19"/>
  <c r="V121" i="19"/>
  <c r="V122" i="19"/>
  <c r="V123" i="19"/>
  <c r="V124" i="19"/>
  <c r="V125" i="19"/>
  <c r="V126" i="19"/>
  <c r="V127" i="19"/>
  <c r="V128" i="19"/>
  <c r="V129" i="19"/>
  <c r="V130" i="19"/>
  <c r="V131" i="19"/>
  <c r="V132" i="19"/>
  <c r="V133" i="19"/>
  <c r="V134" i="19"/>
  <c r="V135" i="19"/>
  <c r="V136" i="19"/>
  <c r="V137" i="19"/>
  <c r="V138" i="19"/>
  <c r="V139" i="19"/>
  <c r="V140" i="19"/>
  <c r="V141" i="19"/>
  <c r="V142" i="19"/>
  <c r="V143" i="19"/>
  <c r="V144" i="19"/>
  <c r="V145" i="19"/>
  <c r="V146" i="19"/>
  <c r="V147" i="19"/>
  <c r="V148" i="19"/>
  <c r="V149" i="19"/>
  <c r="V150" i="19"/>
  <c r="V151" i="19"/>
  <c r="V152" i="19"/>
  <c r="V153" i="19"/>
  <c r="V154" i="19"/>
  <c r="V155" i="19"/>
  <c r="V156" i="19"/>
  <c r="V157" i="19"/>
  <c r="V158" i="19"/>
  <c r="V159" i="19"/>
  <c r="V160" i="19"/>
  <c r="V161" i="19"/>
  <c r="V162" i="19"/>
  <c r="V163" i="19"/>
  <c r="V164" i="19"/>
  <c r="V165" i="19"/>
  <c r="V166" i="19"/>
  <c r="V167" i="19"/>
  <c r="V168" i="19"/>
  <c r="V169" i="19"/>
  <c r="V170" i="19"/>
  <c r="V171" i="19"/>
  <c r="V172" i="19"/>
  <c r="V173" i="19"/>
  <c r="V174" i="19"/>
  <c r="V175" i="19"/>
  <c r="V176" i="19"/>
  <c r="V177" i="19"/>
  <c r="V178" i="19"/>
  <c r="V179" i="19"/>
  <c r="V180" i="19"/>
  <c r="V181" i="19"/>
  <c r="V182" i="19"/>
  <c r="V183" i="19"/>
  <c r="V184" i="19"/>
  <c r="V185" i="19"/>
  <c r="V186" i="19"/>
  <c r="V187" i="19"/>
  <c r="V188" i="19"/>
  <c r="V189" i="19"/>
  <c r="V105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82" i="19"/>
  <c r="V83" i="19"/>
  <c r="V84" i="19"/>
  <c r="V85" i="19"/>
  <c r="V86" i="19"/>
  <c r="V87" i="19"/>
  <c r="V88" i="19"/>
  <c r="V89" i="19"/>
  <c r="V90" i="19"/>
  <c r="V91" i="19"/>
  <c r="V92" i="19"/>
  <c r="V93" i="19"/>
  <c r="V94" i="19"/>
  <c r="V95" i="19"/>
  <c r="V96" i="19"/>
  <c r="V97" i="19"/>
  <c r="V98" i="19"/>
  <c r="V99" i="19"/>
  <c r="V100" i="19"/>
  <c r="V101" i="19"/>
  <c r="V102" i="19"/>
  <c r="V103" i="19"/>
  <c r="V104" i="19"/>
  <c r="V6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05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6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36" i="19"/>
  <c r="N137" i="19"/>
  <c r="N138" i="19"/>
  <c r="N139" i="19"/>
  <c r="N140" i="19"/>
  <c r="N141" i="19"/>
  <c r="N142" i="19"/>
  <c r="N143" i="19"/>
  <c r="N144" i="19"/>
  <c r="N145" i="19"/>
  <c r="N146" i="19"/>
  <c r="N147" i="19"/>
  <c r="N148" i="19"/>
  <c r="N149" i="19"/>
  <c r="N150" i="19"/>
  <c r="N151" i="19"/>
  <c r="N152" i="19"/>
  <c r="N153" i="19"/>
  <c r="N154" i="19"/>
  <c r="N155" i="19"/>
  <c r="N156" i="19"/>
  <c r="N157" i="19"/>
  <c r="N158" i="19"/>
  <c r="N159" i="19"/>
  <c r="N160" i="19"/>
  <c r="N161" i="19"/>
  <c r="N162" i="19"/>
  <c r="N163" i="19"/>
  <c r="N164" i="19"/>
  <c r="N165" i="19"/>
  <c r="N166" i="19"/>
  <c r="N167" i="19"/>
  <c r="N168" i="19"/>
  <c r="N169" i="19"/>
  <c r="N170" i="19"/>
  <c r="N171" i="19"/>
  <c r="N172" i="19"/>
  <c r="N173" i="19"/>
  <c r="N174" i="19"/>
  <c r="N175" i="19"/>
  <c r="N176" i="19"/>
  <c r="N177" i="19"/>
  <c r="N178" i="19"/>
  <c r="N179" i="19"/>
  <c r="N180" i="19"/>
  <c r="N181" i="19"/>
  <c r="N182" i="19"/>
  <c r="N183" i="19"/>
  <c r="N184" i="19"/>
  <c r="N185" i="19"/>
  <c r="N186" i="19"/>
  <c r="N187" i="19"/>
  <c r="N188" i="19"/>
  <c r="N189" i="19"/>
  <c r="N105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4" i="19"/>
  <c r="N13" i="19"/>
  <c r="N7" i="19"/>
  <c r="N8" i="19"/>
  <c r="N9" i="19"/>
  <c r="N10" i="19"/>
  <c r="N11" i="19"/>
  <c r="N6" i="19"/>
  <c r="D8" i="22" l="1"/>
  <c r="D142" i="21"/>
  <c r="D170" i="20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R6" i="6"/>
  <c r="N6" i="6"/>
  <c r="AD7" i="22"/>
  <c r="Z7" i="22"/>
  <c r="V7" i="22"/>
  <c r="R7" i="22"/>
  <c r="N7" i="22"/>
  <c r="AD6" i="22"/>
  <c r="Z6" i="22"/>
  <c r="V6" i="22"/>
  <c r="R6" i="22"/>
  <c r="N6" i="22"/>
  <c r="AD106" i="21"/>
  <c r="AD107" i="21"/>
  <c r="AD108" i="21"/>
  <c r="AD109" i="21"/>
  <c r="AD110" i="21"/>
  <c r="AD111" i="21"/>
  <c r="AD112" i="21"/>
  <c r="AD113" i="21"/>
  <c r="AD114" i="21"/>
  <c r="AD115" i="21"/>
  <c r="AD116" i="21"/>
  <c r="AD117" i="21"/>
  <c r="AD118" i="21"/>
  <c r="AD119" i="21"/>
  <c r="AD120" i="21"/>
  <c r="AD121" i="21"/>
  <c r="AD122" i="21"/>
  <c r="AD123" i="21"/>
  <c r="AD124" i="21"/>
  <c r="AD125" i="21"/>
  <c r="AD126" i="21"/>
  <c r="AD127" i="21"/>
  <c r="AD128" i="21"/>
  <c r="AD129" i="21"/>
  <c r="AD130" i="21"/>
  <c r="AD131" i="21"/>
  <c r="AD132" i="21"/>
  <c r="AD133" i="21"/>
  <c r="AD134" i="21"/>
  <c r="AD135" i="21"/>
  <c r="AD136" i="21"/>
  <c r="AD137" i="21"/>
  <c r="AD138" i="21"/>
  <c r="AD139" i="21"/>
  <c r="AD140" i="21"/>
  <c r="AD141" i="21"/>
  <c r="AD105" i="21"/>
  <c r="Z106" i="21"/>
  <c r="Z107" i="21"/>
  <c r="Z108" i="21"/>
  <c r="Z109" i="21"/>
  <c r="Z110" i="21"/>
  <c r="Z111" i="21"/>
  <c r="Z112" i="21"/>
  <c r="Z113" i="21"/>
  <c r="Z114" i="21"/>
  <c r="Z115" i="21"/>
  <c r="Z116" i="21"/>
  <c r="Z117" i="21"/>
  <c r="Z118" i="21"/>
  <c r="Z119" i="21"/>
  <c r="Z120" i="21"/>
  <c r="Z121" i="21"/>
  <c r="Z122" i="21"/>
  <c r="Z123" i="21"/>
  <c r="Z124" i="21"/>
  <c r="Z125" i="21"/>
  <c r="Z126" i="21"/>
  <c r="Z127" i="21"/>
  <c r="Z128" i="21"/>
  <c r="Z129" i="21"/>
  <c r="Z130" i="21"/>
  <c r="Z131" i="21"/>
  <c r="Z132" i="21"/>
  <c r="Z133" i="21"/>
  <c r="Z134" i="21"/>
  <c r="Z135" i="21"/>
  <c r="Z136" i="21"/>
  <c r="Z137" i="21"/>
  <c r="Z138" i="21"/>
  <c r="Z139" i="21"/>
  <c r="Z140" i="21"/>
  <c r="Z141" i="21"/>
  <c r="Z105" i="21"/>
  <c r="V106" i="21"/>
  <c r="V107" i="21"/>
  <c r="V108" i="21"/>
  <c r="V109" i="21"/>
  <c r="V110" i="21"/>
  <c r="V111" i="21"/>
  <c r="V112" i="21"/>
  <c r="V113" i="21"/>
  <c r="V114" i="21"/>
  <c r="V115" i="21"/>
  <c r="V116" i="21"/>
  <c r="V117" i="21"/>
  <c r="V118" i="21"/>
  <c r="V119" i="21"/>
  <c r="V120" i="21"/>
  <c r="V121" i="21"/>
  <c r="V122" i="21"/>
  <c r="V123" i="21"/>
  <c r="V124" i="21"/>
  <c r="V125" i="21"/>
  <c r="V126" i="21"/>
  <c r="V127" i="21"/>
  <c r="V128" i="21"/>
  <c r="V129" i="21"/>
  <c r="V130" i="21"/>
  <c r="V131" i="21"/>
  <c r="V132" i="21"/>
  <c r="V133" i="21"/>
  <c r="V134" i="21"/>
  <c r="V135" i="21"/>
  <c r="V136" i="21"/>
  <c r="V137" i="21"/>
  <c r="V138" i="21"/>
  <c r="V139" i="21"/>
  <c r="V140" i="21"/>
  <c r="V141" i="21"/>
  <c r="V105" i="21"/>
  <c r="R106" i="21"/>
  <c r="R107" i="21"/>
  <c r="R108" i="21"/>
  <c r="R109" i="21"/>
  <c r="R110" i="21"/>
  <c r="R111" i="21"/>
  <c r="R112" i="21"/>
  <c r="R113" i="21"/>
  <c r="R114" i="21"/>
  <c r="R115" i="21"/>
  <c r="R116" i="21"/>
  <c r="R117" i="21"/>
  <c r="R118" i="21"/>
  <c r="R119" i="21"/>
  <c r="R120" i="21"/>
  <c r="R121" i="21"/>
  <c r="R122" i="21"/>
  <c r="R123" i="21"/>
  <c r="R124" i="21"/>
  <c r="R125" i="21"/>
  <c r="R126" i="21"/>
  <c r="R127" i="21"/>
  <c r="R128" i="21"/>
  <c r="R129" i="21"/>
  <c r="R130" i="21"/>
  <c r="R131" i="21"/>
  <c r="R132" i="21"/>
  <c r="R133" i="21"/>
  <c r="R134" i="21"/>
  <c r="R135" i="21"/>
  <c r="R136" i="21"/>
  <c r="R137" i="21"/>
  <c r="R138" i="21"/>
  <c r="R139" i="21"/>
  <c r="R140" i="21"/>
  <c r="R141" i="21"/>
  <c r="R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120" i="21"/>
  <c r="N121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05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64" i="21"/>
  <c r="AD65" i="21"/>
  <c r="AD66" i="21"/>
  <c r="AD67" i="21"/>
  <c r="AD68" i="21"/>
  <c r="AD69" i="21"/>
  <c r="AD70" i="21"/>
  <c r="AD71" i="21"/>
  <c r="AD72" i="21"/>
  <c r="AD73" i="21"/>
  <c r="AD74" i="21"/>
  <c r="AD75" i="21"/>
  <c r="AD76" i="21"/>
  <c r="AD77" i="21"/>
  <c r="AD78" i="21"/>
  <c r="AD79" i="21"/>
  <c r="AD80" i="21"/>
  <c r="AD81" i="21"/>
  <c r="AD82" i="21"/>
  <c r="AD83" i="21"/>
  <c r="AD84" i="21"/>
  <c r="AD85" i="21"/>
  <c r="AD86" i="21"/>
  <c r="AD87" i="21"/>
  <c r="AD88" i="21"/>
  <c r="AD89" i="21"/>
  <c r="AD90" i="21"/>
  <c r="AD91" i="21"/>
  <c r="AD92" i="21"/>
  <c r="AD93" i="21"/>
  <c r="AD94" i="21"/>
  <c r="AD95" i="21"/>
  <c r="AD96" i="21"/>
  <c r="AD97" i="21"/>
  <c r="AD98" i="21"/>
  <c r="AD99" i="21"/>
  <c r="AD100" i="21"/>
  <c r="AD101" i="21"/>
  <c r="AD102" i="21"/>
  <c r="AD103" i="21"/>
  <c r="AD104" i="21"/>
  <c r="Z7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Z102" i="21"/>
  <c r="Z103" i="21"/>
  <c r="Z104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80" i="21"/>
  <c r="V81" i="21"/>
  <c r="V82" i="21"/>
  <c r="V83" i="21"/>
  <c r="V84" i="21"/>
  <c r="V85" i="21"/>
  <c r="V86" i="21"/>
  <c r="V87" i="21"/>
  <c r="V88" i="21"/>
  <c r="V89" i="21"/>
  <c r="V90" i="21"/>
  <c r="V91" i="21"/>
  <c r="V92" i="21"/>
  <c r="V93" i="21"/>
  <c r="V94" i="21"/>
  <c r="V95" i="21"/>
  <c r="V96" i="21"/>
  <c r="V97" i="21"/>
  <c r="V98" i="21"/>
  <c r="V99" i="21"/>
  <c r="V100" i="21"/>
  <c r="V101" i="21"/>
  <c r="V102" i="21"/>
  <c r="V103" i="21"/>
  <c r="V104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AD6" i="21"/>
  <c r="Z6" i="21"/>
  <c r="V6" i="21"/>
  <c r="R6" i="21"/>
  <c r="N6" i="21"/>
  <c r="N12" i="19"/>
  <c r="AD106" i="20"/>
  <c r="AD107" i="20"/>
  <c r="AD108" i="20"/>
  <c r="AD109" i="20"/>
  <c r="AD110" i="20"/>
  <c r="AD111" i="20"/>
  <c r="AD112" i="20"/>
  <c r="AD113" i="20"/>
  <c r="AD114" i="20"/>
  <c r="AD115" i="20"/>
  <c r="AD116" i="20"/>
  <c r="AD117" i="20"/>
  <c r="AD118" i="20"/>
  <c r="AD119" i="20"/>
  <c r="AD120" i="20"/>
  <c r="AD121" i="20"/>
  <c r="AD122" i="20"/>
  <c r="AD123" i="20"/>
  <c r="AD124" i="20"/>
  <c r="AD125" i="20"/>
  <c r="AD126" i="20"/>
  <c r="AD127" i="20"/>
  <c r="AD128" i="20"/>
  <c r="AD129" i="20"/>
  <c r="AD130" i="20"/>
  <c r="AD131" i="20"/>
  <c r="AD132" i="20"/>
  <c r="AD133" i="20"/>
  <c r="AD134" i="20"/>
  <c r="AD135" i="20"/>
  <c r="AD136" i="20"/>
  <c r="AD137" i="20"/>
  <c r="AD138" i="20"/>
  <c r="AD139" i="20"/>
  <c r="AD140" i="20"/>
  <c r="AD141" i="20"/>
  <c r="AD142" i="20"/>
  <c r="AD143" i="20"/>
  <c r="AD144" i="20"/>
  <c r="AD145" i="20"/>
  <c r="AD146" i="20"/>
  <c r="AD147" i="20"/>
  <c r="AD148" i="20"/>
  <c r="AD149" i="20"/>
  <c r="AD150" i="20"/>
  <c r="AD151" i="20"/>
  <c r="AD152" i="20"/>
  <c r="AD153" i="20"/>
  <c r="AD154" i="20"/>
  <c r="AD155" i="20"/>
  <c r="AD156" i="20"/>
  <c r="AD157" i="20"/>
  <c r="AD158" i="20"/>
  <c r="AD159" i="20"/>
  <c r="AD160" i="20"/>
  <c r="AD161" i="20"/>
  <c r="AD162" i="20"/>
  <c r="AD163" i="20"/>
  <c r="AD164" i="20"/>
  <c r="AD165" i="20"/>
  <c r="AD166" i="20"/>
  <c r="AD167" i="20"/>
  <c r="AD168" i="20"/>
  <c r="AD169" i="20"/>
  <c r="AD105" i="20"/>
  <c r="AD88" i="20"/>
  <c r="AD89" i="20"/>
  <c r="AD90" i="20"/>
  <c r="AD91" i="20"/>
  <c r="AD92" i="20"/>
  <c r="AD93" i="20"/>
  <c r="AD94" i="20"/>
  <c r="AD95" i="20"/>
  <c r="AD96" i="20"/>
  <c r="AD97" i="20"/>
  <c r="AD98" i="20"/>
  <c r="AD99" i="20"/>
  <c r="AD100" i="20"/>
  <c r="AD101" i="20"/>
  <c r="AD102" i="20"/>
  <c r="AD103" i="20"/>
  <c r="AD104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74" i="20"/>
  <c r="AD75" i="20"/>
  <c r="AD76" i="20"/>
  <c r="AD77" i="20"/>
  <c r="AD78" i="20"/>
  <c r="AD79" i="20"/>
  <c r="AD80" i="20"/>
  <c r="AD81" i="20"/>
  <c r="AD82" i="20"/>
  <c r="AD83" i="20"/>
  <c r="AD84" i="20"/>
  <c r="AD85" i="20"/>
  <c r="AD86" i="20"/>
  <c r="AD87" i="20"/>
  <c r="AD6" i="20"/>
  <c r="Z106" i="20"/>
  <c r="Z107" i="20"/>
  <c r="Z108" i="20"/>
  <c r="Z109" i="20"/>
  <c r="Z110" i="20"/>
  <c r="Z111" i="20"/>
  <c r="Z112" i="20"/>
  <c r="Z113" i="20"/>
  <c r="Z114" i="20"/>
  <c r="Z115" i="20"/>
  <c r="Z116" i="20"/>
  <c r="Z117" i="20"/>
  <c r="Z118" i="20"/>
  <c r="Z119" i="20"/>
  <c r="Z120" i="20"/>
  <c r="Z121" i="20"/>
  <c r="Z122" i="20"/>
  <c r="Z123" i="20"/>
  <c r="Z124" i="20"/>
  <c r="Z125" i="20"/>
  <c r="Z126" i="20"/>
  <c r="Z127" i="20"/>
  <c r="Z128" i="20"/>
  <c r="Z129" i="20"/>
  <c r="Z130" i="20"/>
  <c r="Z131" i="20"/>
  <c r="Z132" i="20"/>
  <c r="Z133" i="20"/>
  <c r="Z134" i="20"/>
  <c r="Z135" i="20"/>
  <c r="Z136" i="20"/>
  <c r="Z137" i="20"/>
  <c r="Z138" i="20"/>
  <c r="Z139" i="20"/>
  <c r="Z140" i="20"/>
  <c r="Z141" i="20"/>
  <c r="Z142" i="20"/>
  <c r="Z143" i="20"/>
  <c r="Z144" i="20"/>
  <c r="Z145" i="20"/>
  <c r="Z146" i="20"/>
  <c r="Z147" i="20"/>
  <c r="Z148" i="20"/>
  <c r="Z149" i="20"/>
  <c r="Z150" i="20"/>
  <c r="Z151" i="20"/>
  <c r="Z152" i="20"/>
  <c r="Z153" i="20"/>
  <c r="Z154" i="20"/>
  <c r="Z155" i="20"/>
  <c r="Z156" i="20"/>
  <c r="Z157" i="20"/>
  <c r="Z158" i="20"/>
  <c r="Z159" i="20"/>
  <c r="Z160" i="20"/>
  <c r="Z161" i="20"/>
  <c r="Z162" i="20"/>
  <c r="Z163" i="20"/>
  <c r="Z164" i="20"/>
  <c r="Z165" i="20"/>
  <c r="Z166" i="20"/>
  <c r="Z167" i="20"/>
  <c r="Z168" i="20"/>
  <c r="Z169" i="20"/>
  <c r="Z105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1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55" i="20"/>
  <c r="Z56" i="20"/>
  <c r="Z57" i="20"/>
  <c r="Z58" i="20"/>
  <c r="Z59" i="20"/>
  <c r="Z60" i="20"/>
  <c r="Z61" i="20"/>
  <c r="Z62" i="20"/>
  <c r="Z63" i="20"/>
  <c r="Z64" i="20"/>
  <c r="Z65" i="20"/>
  <c r="Z66" i="20"/>
  <c r="Z67" i="20"/>
  <c r="Z68" i="20"/>
  <c r="Z69" i="20"/>
  <c r="Z70" i="20"/>
  <c r="Z71" i="20"/>
  <c r="Z72" i="20"/>
  <c r="Z73" i="20"/>
  <c r="Z74" i="20"/>
  <c r="Z75" i="20"/>
  <c r="Z76" i="20"/>
  <c r="Z77" i="20"/>
  <c r="Z78" i="20"/>
  <c r="Z79" i="20"/>
  <c r="Z80" i="20"/>
  <c r="Z81" i="20"/>
  <c r="Z82" i="20"/>
  <c r="Z83" i="20"/>
  <c r="Z84" i="20"/>
  <c r="Z85" i="20"/>
  <c r="Z86" i="20"/>
  <c r="Z87" i="20"/>
  <c r="Z88" i="20"/>
  <c r="Z89" i="20"/>
  <c r="Z90" i="20"/>
  <c r="Z91" i="20"/>
  <c r="Z92" i="20"/>
  <c r="Z93" i="20"/>
  <c r="Z94" i="20"/>
  <c r="Z95" i="20"/>
  <c r="Z96" i="20"/>
  <c r="Z97" i="20"/>
  <c r="Z98" i="20"/>
  <c r="Z99" i="20"/>
  <c r="Z100" i="20"/>
  <c r="Z101" i="20"/>
  <c r="Z102" i="20"/>
  <c r="Z103" i="20"/>
  <c r="Z104" i="20"/>
  <c r="Z6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R130" i="20"/>
  <c r="R131" i="20"/>
  <c r="R132" i="20"/>
  <c r="R133" i="20"/>
  <c r="R134" i="20"/>
  <c r="R135" i="20"/>
  <c r="R136" i="20"/>
  <c r="R137" i="20"/>
  <c r="R138" i="20"/>
  <c r="R139" i="20"/>
  <c r="R140" i="20"/>
  <c r="R141" i="20"/>
  <c r="R142" i="20"/>
  <c r="R143" i="20"/>
  <c r="R144" i="20"/>
  <c r="R145" i="20"/>
  <c r="R146" i="20"/>
  <c r="R147" i="20"/>
  <c r="R148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05" i="20"/>
  <c r="N106" i="20"/>
  <c r="N107" i="20"/>
  <c r="N108" i="20"/>
  <c r="N109" i="20"/>
  <c r="N110" i="20"/>
  <c r="N111" i="20"/>
  <c r="N112" i="20"/>
  <c r="N113" i="20"/>
  <c r="N114" i="20"/>
  <c r="N115" i="20"/>
  <c r="N116" i="20"/>
  <c r="N117" i="20"/>
  <c r="N118" i="20"/>
  <c r="N119" i="20"/>
  <c r="N120" i="20"/>
  <c r="N121" i="20"/>
  <c r="N122" i="20"/>
  <c r="N123" i="20"/>
  <c r="N124" i="20"/>
  <c r="N125" i="20"/>
  <c r="N126" i="20"/>
  <c r="N127" i="20"/>
  <c r="N128" i="20"/>
  <c r="N129" i="20"/>
  <c r="N130" i="20"/>
  <c r="N131" i="20"/>
  <c r="N132" i="20"/>
  <c r="N133" i="20"/>
  <c r="N134" i="20"/>
  <c r="N135" i="20"/>
  <c r="N136" i="20"/>
  <c r="N137" i="20"/>
  <c r="N138" i="20"/>
  <c r="N139" i="20"/>
  <c r="N140" i="20"/>
  <c r="N141" i="20"/>
  <c r="N142" i="20"/>
  <c r="N143" i="20"/>
  <c r="N144" i="20"/>
  <c r="N145" i="20"/>
  <c r="N146" i="20"/>
  <c r="N147" i="20"/>
  <c r="N148" i="20"/>
  <c r="N149" i="20"/>
  <c r="N150" i="20"/>
  <c r="N151" i="20"/>
  <c r="N152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05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6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6" i="20"/>
  <c r="L7" i="22" l="1"/>
  <c r="L6" i="22"/>
  <c r="L141" i="21"/>
  <c r="L140" i="21"/>
  <c r="L139" i="21"/>
  <c r="L138" i="21"/>
  <c r="L137" i="21"/>
  <c r="L136" i="21"/>
  <c r="L135" i="21"/>
  <c r="L134" i="21"/>
  <c r="L133" i="21"/>
  <c r="L132" i="21"/>
  <c r="L131" i="21"/>
  <c r="L130" i="21"/>
  <c r="L129" i="21"/>
  <c r="L128" i="21"/>
  <c r="L127" i="21"/>
  <c r="L126" i="21"/>
  <c r="L125" i="21"/>
  <c r="L124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26" i="19"/>
  <c r="L62" i="19"/>
  <c r="L150" i="19"/>
  <c r="L178" i="19"/>
  <c r="L120" i="19"/>
  <c r="L123" i="19"/>
  <c r="L169" i="19"/>
  <c r="L170" i="19"/>
  <c r="L21" i="19"/>
  <c r="L8" i="19"/>
  <c r="L53" i="19"/>
  <c r="L16" i="19"/>
  <c r="L188" i="19"/>
  <c r="L15" i="19"/>
  <c r="L17" i="19"/>
  <c r="L89" i="19"/>
  <c r="L104" i="19"/>
  <c r="L114" i="19"/>
  <c r="L7" i="19"/>
  <c r="L54" i="19"/>
  <c r="D190" i="19"/>
  <c r="L169" i="20"/>
  <c r="L168" i="20"/>
  <c r="L167" i="20"/>
  <c r="L166" i="20"/>
  <c r="L165" i="20"/>
  <c r="L164" i="20"/>
  <c r="L163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L130" i="20"/>
  <c r="L129" i="20"/>
  <c r="L128" i="20"/>
  <c r="L127" i="20"/>
  <c r="L126" i="20"/>
  <c r="L125" i="20"/>
  <c r="L124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0" i="19"/>
  <c r="L14" i="19"/>
  <c r="L36" i="19"/>
  <c r="L25" i="19"/>
  <c r="L66" i="19"/>
  <c r="L93" i="19"/>
  <c r="L18" i="19"/>
  <c r="L24" i="19"/>
  <c r="L90" i="19"/>
  <c r="L95" i="19"/>
  <c r="L151" i="19"/>
  <c r="L101" i="19"/>
  <c r="L58" i="19"/>
  <c r="L160" i="19"/>
  <c r="L174" i="19"/>
  <c r="L94" i="19"/>
  <c r="L34" i="19"/>
  <c r="L119" i="19"/>
  <c r="L74" i="19"/>
  <c r="L182" i="19"/>
  <c r="L85" i="19"/>
  <c r="L171" i="19"/>
  <c r="L166" i="19"/>
  <c r="L167" i="19"/>
  <c r="L175" i="19"/>
  <c r="L172" i="19"/>
  <c r="L147" i="19"/>
  <c r="L183" i="19"/>
  <c r="L12" i="19"/>
  <c r="L176" i="19"/>
  <c r="L180" i="19"/>
  <c r="L163" i="19"/>
  <c r="L168" i="19"/>
  <c r="L181" i="19"/>
  <c r="L133" i="19"/>
  <c r="L134" i="19"/>
  <c r="L177" i="19"/>
  <c r="L164" i="19"/>
  <c r="L129" i="19"/>
  <c r="L122" i="19"/>
  <c r="L121" i="19"/>
  <c r="L138" i="19"/>
  <c r="L165" i="19"/>
  <c r="L61" i="19"/>
  <c r="L179" i="19"/>
  <c r="L128" i="19"/>
  <c r="L162" i="19"/>
  <c r="L148" i="19"/>
  <c r="L173" i="19"/>
  <c r="L139" i="19"/>
  <c r="L28" i="19"/>
  <c r="L158" i="19"/>
  <c r="L140" i="19"/>
  <c r="L144" i="19"/>
  <c r="L142" i="19"/>
  <c r="L187" i="19"/>
  <c r="L189" i="19"/>
  <c r="L145" i="19"/>
  <c r="L152" i="19"/>
  <c r="L153" i="19"/>
  <c r="L39" i="19"/>
  <c r="L131" i="19"/>
  <c r="L154" i="19"/>
  <c r="L186" i="19"/>
  <c r="L29" i="19"/>
  <c r="L37" i="19"/>
  <c r="L136" i="19"/>
  <c r="L137" i="19"/>
  <c r="L38" i="19"/>
  <c r="L155" i="19"/>
  <c r="L157" i="19"/>
  <c r="L146" i="19"/>
  <c r="L185" i="19"/>
  <c r="L143" i="19"/>
  <c r="L161" i="19"/>
  <c r="L159" i="19"/>
  <c r="L141" i="19"/>
  <c r="L184" i="19"/>
  <c r="L112" i="19"/>
  <c r="L22" i="19"/>
  <c r="L117" i="19"/>
  <c r="L67" i="19"/>
  <c r="L48" i="19"/>
  <c r="L40" i="19"/>
  <c r="L52" i="19"/>
  <c r="L47" i="19"/>
  <c r="L108" i="19"/>
  <c r="L113" i="19"/>
  <c r="L30" i="19"/>
  <c r="L59" i="19"/>
  <c r="L75" i="19"/>
  <c r="L107" i="19"/>
  <c r="L81" i="19"/>
  <c r="L23" i="19"/>
  <c r="L33" i="19"/>
  <c r="L111" i="19"/>
  <c r="L115" i="19"/>
  <c r="L105" i="19"/>
  <c r="L13" i="19"/>
  <c r="L99" i="19"/>
  <c r="L132" i="19"/>
  <c r="L10" i="19"/>
  <c r="L97" i="19"/>
  <c r="L49" i="19"/>
  <c r="L65" i="19"/>
  <c r="L86" i="19"/>
  <c r="L72" i="19"/>
  <c r="L68" i="19"/>
  <c r="L103" i="19"/>
  <c r="L80" i="19"/>
  <c r="L110" i="19"/>
  <c r="L116" i="19"/>
  <c r="L31" i="19"/>
  <c r="L50" i="19"/>
  <c r="L43" i="19"/>
  <c r="L63" i="19"/>
  <c r="L55" i="19"/>
  <c r="L135" i="19"/>
  <c r="L83" i="19"/>
  <c r="L71" i="19"/>
  <c r="L32" i="19"/>
  <c r="L156" i="19"/>
  <c r="L77" i="19"/>
  <c r="L79" i="19"/>
  <c r="L45" i="19"/>
  <c r="L98" i="19"/>
  <c r="L64" i="19"/>
  <c r="L130" i="19"/>
  <c r="L76" i="19"/>
  <c r="L96" i="19"/>
  <c r="L118" i="19"/>
  <c r="L106" i="19"/>
  <c r="L51" i="19"/>
  <c r="L20" i="19"/>
  <c r="L125" i="19"/>
  <c r="L56" i="19"/>
  <c r="L11" i="19"/>
  <c r="L92" i="19"/>
  <c r="L126" i="19"/>
  <c r="L84" i="19"/>
  <c r="L42" i="19"/>
  <c r="L124" i="19"/>
  <c r="L127" i="19"/>
  <c r="L9" i="19"/>
  <c r="L19" i="19"/>
  <c r="L35" i="19"/>
  <c r="L149" i="19"/>
  <c r="L100" i="19"/>
  <c r="L57" i="19"/>
  <c r="L73" i="19"/>
  <c r="L6" i="19"/>
  <c r="L27" i="19"/>
  <c r="L44" i="19"/>
  <c r="L91" i="19"/>
  <c r="L70" i="19"/>
  <c r="L41" i="19"/>
  <c r="L88" i="19"/>
  <c r="L78" i="19"/>
  <c r="L109" i="19"/>
  <c r="L69" i="19"/>
  <c r="L87" i="19"/>
  <c r="L82" i="19"/>
  <c r="L46" i="19"/>
  <c r="L102" i="19"/>
  <c r="L170" i="20" l="1"/>
  <c r="AT190" i="19"/>
  <c r="BC190" i="19"/>
  <c r="AU190" i="19"/>
  <c r="BB190" i="19" l="1"/>
  <c r="BK190" i="19"/>
  <c r="AQ190" i="19"/>
  <c r="BI190" i="19"/>
  <c r="AO190" i="19"/>
  <c r="AY190" i="19"/>
  <c r="AW190" i="19"/>
  <c r="BG190" i="19"/>
  <c r="BE190" i="19"/>
  <c r="AR190" i="19"/>
  <c r="AN190" i="19"/>
  <c r="BM190" i="19"/>
  <c r="AZ190" i="19"/>
  <c r="AV190" i="19"/>
  <c r="AP190" i="19"/>
  <c r="BH190" i="19"/>
  <c r="BD190" i="19"/>
  <c r="AX190" i="19"/>
  <c r="AS190" i="19"/>
  <c r="BJ190" i="19"/>
  <c r="BL190" i="19"/>
  <c r="BF190" i="19"/>
  <c r="BA190" i="19"/>
  <c r="AH170" i="20"/>
  <c r="AI170" i="20"/>
  <c r="AK170" i="20"/>
  <c r="AL170" i="20"/>
  <c r="AJ170" i="20"/>
  <c r="BE170" i="20"/>
  <c r="AQ170" i="20"/>
  <c r="BH170" i="20"/>
  <c r="AU170" i="20"/>
  <c r="BM170" i="20"/>
  <c r="AY170" i="20"/>
  <c r="AS170" i="20"/>
  <c r="BC170" i="20"/>
  <c r="BL170" i="20"/>
  <c r="BG170" i="20"/>
  <c r="BA170" i="20"/>
  <c r="BK170" i="20"/>
  <c r="AP170" i="20"/>
  <c r="BI170" i="20"/>
  <c r="AN170" i="20"/>
  <c r="AX170" i="20"/>
  <c r="AV170" i="20"/>
  <c r="AT170" i="20"/>
  <c r="BF170" i="20"/>
  <c r="BB170" i="20"/>
  <c r="AW170" i="20"/>
  <c r="AZ170" i="20"/>
  <c r="AO170" i="20"/>
  <c r="BD170" i="20"/>
  <c r="AR170" i="20"/>
  <c r="BJ170" i="20"/>
  <c r="AH190" i="19"/>
  <c r="AJ190" i="19"/>
  <c r="AL190" i="19"/>
  <c r="AK190" i="19" l="1"/>
  <c r="AI190" i="19"/>
  <c r="F62" i="14" l="1"/>
  <c r="L61" i="14"/>
  <c r="F59" i="14"/>
  <c r="L58" i="14"/>
  <c r="AJ10" i="18"/>
  <c r="X10" i="18"/>
  <c r="AD10" i="18"/>
  <c r="R10" i="18"/>
  <c r="L10" i="18"/>
  <c r="AJ9" i="18"/>
  <c r="AD9" i="18"/>
  <c r="AD12" i="18"/>
  <c r="X9" i="18"/>
  <c r="R9" i="18"/>
  <c r="R12" i="18"/>
  <c r="L9" i="18"/>
  <c r="X149" i="17"/>
  <c r="AD149" i="17"/>
  <c r="R149" i="17"/>
  <c r="L149" i="17"/>
  <c r="X148" i="17"/>
  <c r="AD148" i="17"/>
  <c r="R148" i="17"/>
  <c r="L148" i="17"/>
  <c r="X147" i="17"/>
  <c r="AD147" i="17"/>
  <c r="R147" i="17"/>
  <c r="L147" i="17"/>
  <c r="X146" i="17"/>
  <c r="AD146" i="17"/>
  <c r="R146" i="17"/>
  <c r="L146" i="17"/>
  <c r="X145" i="17"/>
  <c r="AD145" i="17"/>
  <c r="R145" i="17"/>
  <c r="L145" i="17"/>
  <c r="X144" i="17"/>
  <c r="AD144" i="17"/>
  <c r="R144" i="17"/>
  <c r="L144" i="17"/>
  <c r="X143" i="17"/>
  <c r="AD143" i="17"/>
  <c r="R143" i="17"/>
  <c r="L143" i="17"/>
  <c r="X142" i="17"/>
  <c r="AD142" i="17"/>
  <c r="R142" i="17"/>
  <c r="L142" i="17"/>
  <c r="X141" i="17"/>
  <c r="AD141" i="17"/>
  <c r="R141" i="17"/>
  <c r="L141" i="17"/>
  <c r="X140" i="17"/>
  <c r="AD140" i="17"/>
  <c r="R140" i="17"/>
  <c r="L140" i="17"/>
  <c r="X139" i="17"/>
  <c r="AD139" i="17"/>
  <c r="R139" i="17"/>
  <c r="L139" i="17"/>
  <c r="X138" i="17"/>
  <c r="AD138" i="17"/>
  <c r="R138" i="17"/>
  <c r="L138" i="17"/>
  <c r="X137" i="17"/>
  <c r="AD137" i="17"/>
  <c r="R137" i="17"/>
  <c r="L137" i="17"/>
  <c r="X136" i="17"/>
  <c r="AD136" i="17"/>
  <c r="R136" i="17"/>
  <c r="L136" i="17"/>
  <c r="X135" i="17"/>
  <c r="AD135" i="17"/>
  <c r="R135" i="17"/>
  <c r="L135" i="17"/>
  <c r="X134" i="17"/>
  <c r="AD134" i="17"/>
  <c r="R134" i="17"/>
  <c r="L134" i="17"/>
  <c r="X133" i="17"/>
  <c r="AD133" i="17"/>
  <c r="R133" i="17"/>
  <c r="L133" i="17"/>
  <c r="X132" i="17"/>
  <c r="AD132" i="17"/>
  <c r="R132" i="17"/>
  <c r="L132" i="17"/>
  <c r="X131" i="17"/>
  <c r="AD131" i="17"/>
  <c r="R131" i="17"/>
  <c r="L131" i="17"/>
  <c r="X130" i="17"/>
  <c r="AD130" i="17"/>
  <c r="R130" i="17"/>
  <c r="L130" i="17"/>
  <c r="X129" i="17"/>
  <c r="AD129" i="17"/>
  <c r="R129" i="17"/>
  <c r="L129" i="17"/>
  <c r="X128" i="17"/>
  <c r="AD128" i="17"/>
  <c r="R128" i="17"/>
  <c r="L128" i="17"/>
  <c r="X127" i="17"/>
  <c r="AD127" i="17"/>
  <c r="R127" i="17"/>
  <c r="L127" i="17"/>
  <c r="X126" i="17"/>
  <c r="AD126" i="17"/>
  <c r="R126" i="17"/>
  <c r="L126" i="17"/>
  <c r="X125" i="17"/>
  <c r="AD125" i="17"/>
  <c r="R125" i="17"/>
  <c r="L125" i="17"/>
  <c r="X124" i="17"/>
  <c r="AD124" i="17"/>
  <c r="R124" i="17"/>
  <c r="L124" i="17"/>
  <c r="X123" i="17"/>
  <c r="AD123" i="17"/>
  <c r="R123" i="17"/>
  <c r="L123" i="17"/>
  <c r="X122" i="17"/>
  <c r="AD122" i="17"/>
  <c r="R122" i="17"/>
  <c r="L122" i="17"/>
  <c r="X121" i="17"/>
  <c r="AD121" i="17"/>
  <c r="R121" i="17"/>
  <c r="L121" i="17"/>
  <c r="X120" i="17"/>
  <c r="AD120" i="17"/>
  <c r="R120" i="17"/>
  <c r="L120" i="17"/>
  <c r="X119" i="17"/>
  <c r="AD119" i="17"/>
  <c r="R119" i="17"/>
  <c r="L119" i="17"/>
  <c r="X118" i="17"/>
  <c r="AD118" i="17"/>
  <c r="R118" i="17"/>
  <c r="L118" i="17"/>
  <c r="X117" i="17"/>
  <c r="AD117" i="17"/>
  <c r="R117" i="17"/>
  <c r="L117" i="17"/>
  <c r="X116" i="17"/>
  <c r="AD116" i="17"/>
  <c r="R116" i="17"/>
  <c r="L116" i="17"/>
  <c r="X115" i="17"/>
  <c r="AD115" i="17"/>
  <c r="R115" i="17"/>
  <c r="L115" i="17"/>
  <c r="X114" i="17"/>
  <c r="AD114" i="17"/>
  <c r="R114" i="17"/>
  <c r="L114" i="17"/>
  <c r="X113" i="17"/>
  <c r="AD113" i="17"/>
  <c r="R113" i="17"/>
  <c r="L113" i="17"/>
  <c r="X112" i="17"/>
  <c r="AD112" i="17"/>
  <c r="R112" i="17"/>
  <c r="L112" i="17"/>
  <c r="X111" i="17"/>
  <c r="AD111" i="17"/>
  <c r="R111" i="17"/>
  <c r="L111" i="17"/>
  <c r="X110" i="17"/>
  <c r="AD110" i="17"/>
  <c r="R110" i="17"/>
  <c r="L110" i="17"/>
  <c r="X109" i="17"/>
  <c r="AD109" i="17"/>
  <c r="R109" i="17"/>
  <c r="L109" i="17"/>
  <c r="X108" i="17"/>
  <c r="AD108" i="17"/>
  <c r="R108" i="17"/>
  <c r="L108" i="17"/>
  <c r="X107" i="17"/>
  <c r="AD107" i="17"/>
  <c r="R107" i="17"/>
  <c r="L107" i="17"/>
  <c r="X106" i="17"/>
  <c r="AD106" i="17"/>
  <c r="R106" i="17"/>
  <c r="L106" i="17"/>
  <c r="X105" i="17"/>
  <c r="AD105" i="17"/>
  <c r="R105" i="17"/>
  <c r="L105" i="17"/>
  <c r="X104" i="17"/>
  <c r="AD104" i="17"/>
  <c r="R104" i="17"/>
  <c r="L104" i="17"/>
  <c r="X103" i="17"/>
  <c r="AD103" i="17"/>
  <c r="R103" i="17"/>
  <c r="L103" i="17"/>
  <c r="AJ102" i="17"/>
  <c r="X102" i="17"/>
  <c r="AD102" i="17"/>
  <c r="R102" i="17"/>
  <c r="L102" i="17"/>
  <c r="AJ101" i="17"/>
  <c r="X101" i="17"/>
  <c r="AD101" i="17"/>
  <c r="R101" i="17"/>
  <c r="L101" i="17"/>
  <c r="AJ100" i="17"/>
  <c r="X100" i="17"/>
  <c r="AD100" i="17"/>
  <c r="R100" i="17"/>
  <c r="L100" i="17"/>
  <c r="AJ99" i="17"/>
  <c r="X99" i="17"/>
  <c r="AD99" i="17"/>
  <c r="R99" i="17"/>
  <c r="L99" i="17"/>
  <c r="AJ98" i="17"/>
  <c r="X98" i="17"/>
  <c r="AD98" i="17"/>
  <c r="R98" i="17"/>
  <c r="L98" i="17"/>
  <c r="AJ97" i="17"/>
  <c r="X97" i="17"/>
  <c r="AD97" i="17"/>
  <c r="R97" i="17"/>
  <c r="L97" i="17"/>
  <c r="AJ96" i="17"/>
  <c r="X96" i="17"/>
  <c r="AD96" i="17"/>
  <c r="R96" i="17"/>
  <c r="L96" i="17"/>
  <c r="AJ95" i="17"/>
  <c r="X95" i="17"/>
  <c r="AD95" i="17"/>
  <c r="R95" i="17"/>
  <c r="L95" i="17"/>
  <c r="AJ94" i="17"/>
  <c r="X94" i="17"/>
  <c r="AD94" i="17"/>
  <c r="R94" i="17"/>
  <c r="L94" i="17"/>
  <c r="AJ93" i="17"/>
  <c r="AD93" i="17"/>
  <c r="X93" i="17"/>
  <c r="R93" i="17"/>
  <c r="L93" i="17"/>
  <c r="AJ92" i="17"/>
  <c r="X92" i="17"/>
  <c r="AD92" i="17"/>
  <c r="R92" i="17"/>
  <c r="L92" i="17"/>
  <c r="AJ91" i="17"/>
  <c r="X91" i="17"/>
  <c r="AD91" i="17"/>
  <c r="R91" i="17"/>
  <c r="L91" i="17"/>
  <c r="AJ90" i="17"/>
  <c r="X90" i="17"/>
  <c r="AD90" i="17"/>
  <c r="R90" i="17"/>
  <c r="L90" i="17"/>
  <c r="AJ89" i="17"/>
  <c r="X89" i="17"/>
  <c r="AD89" i="17"/>
  <c r="R89" i="17"/>
  <c r="L89" i="17"/>
  <c r="AJ88" i="17"/>
  <c r="X88" i="17"/>
  <c r="AD88" i="17"/>
  <c r="R88" i="17"/>
  <c r="L88" i="17"/>
  <c r="AJ87" i="17"/>
  <c r="X87" i="17"/>
  <c r="AD87" i="17"/>
  <c r="R87" i="17"/>
  <c r="L87" i="17"/>
  <c r="AJ86" i="17"/>
  <c r="X86" i="17"/>
  <c r="AD86" i="17"/>
  <c r="R86" i="17"/>
  <c r="L86" i="17"/>
  <c r="AJ85" i="17"/>
  <c r="AD85" i="17"/>
  <c r="X85" i="17"/>
  <c r="R85" i="17"/>
  <c r="L85" i="17"/>
  <c r="AJ84" i="17"/>
  <c r="X84" i="17"/>
  <c r="AD84" i="17"/>
  <c r="R84" i="17"/>
  <c r="L84" i="17"/>
  <c r="AJ83" i="17"/>
  <c r="X83" i="17"/>
  <c r="AD83" i="17"/>
  <c r="R83" i="17"/>
  <c r="L83" i="17"/>
  <c r="L82" i="17"/>
  <c r="AJ81" i="17"/>
  <c r="X81" i="17"/>
  <c r="AD81" i="17"/>
  <c r="R81" i="17"/>
  <c r="L81" i="17"/>
  <c r="AJ80" i="17"/>
  <c r="X80" i="17"/>
  <c r="AD80" i="17"/>
  <c r="R80" i="17"/>
  <c r="L80" i="17"/>
  <c r="AJ79" i="17"/>
  <c r="X79" i="17"/>
  <c r="AD79" i="17"/>
  <c r="R79" i="17"/>
  <c r="L79" i="17"/>
  <c r="AJ78" i="17"/>
  <c r="X78" i="17"/>
  <c r="AD78" i="17"/>
  <c r="R78" i="17"/>
  <c r="L78" i="17"/>
  <c r="AJ77" i="17"/>
  <c r="X77" i="17"/>
  <c r="AD77" i="17"/>
  <c r="R77" i="17"/>
  <c r="L77" i="17"/>
  <c r="AJ76" i="17"/>
  <c r="X76" i="17"/>
  <c r="AD76" i="17"/>
  <c r="R76" i="17"/>
  <c r="L76" i="17"/>
  <c r="AJ75" i="17"/>
  <c r="X75" i="17"/>
  <c r="AD75" i="17"/>
  <c r="R75" i="17"/>
  <c r="L75" i="17"/>
  <c r="AJ74" i="17"/>
  <c r="X74" i="17"/>
  <c r="AD74" i="17"/>
  <c r="R74" i="17"/>
  <c r="L74" i="17"/>
  <c r="AJ73" i="17"/>
  <c r="X73" i="17"/>
  <c r="AD73" i="17"/>
  <c r="R73" i="17"/>
  <c r="L73" i="17"/>
  <c r="AJ72" i="17"/>
  <c r="X72" i="17"/>
  <c r="AD72" i="17"/>
  <c r="R72" i="17"/>
  <c r="L72" i="17"/>
  <c r="AJ71" i="17"/>
  <c r="X71" i="17"/>
  <c r="AD71" i="17"/>
  <c r="R71" i="17"/>
  <c r="L71" i="17"/>
  <c r="AJ70" i="17"/>
  <c r="X70" i="17"/>
  <c r="AD70" i="17"/>
  <c r="R70" i="17"/>
  <c r="L70" i="17"/>
  <c r="AJ69" i="17"/>
  <c r="X69" i="17"/>
  <c r="AD69" i="17"/>
  <c r="R69" i="17"/>
  <c r="L69" i="17"/>
  <c r="AJ68" i="17"/>
  <c r="X68" i="17"/>
  <c r="AD68" i="17"/>
  <c r="R68" i="17"/>
  <c r="L68" i="17"/>
  <c r="AJ67" i="17"/>
  <c r="X67" i="17"/>
  <c r="AD67" i="17"/>
  <c r="R67" i="17"/>
  <c r="L67" i="17"/>
  <c r="AJ66" i="17"/>
  <c r="X66" i="17"/>
  <c r="AD66" i="17"/>
  <c r="R66" i="17"/>
  <c r="F66" i="17"/>
  <c r="L66" i="17"/>
  <c r="AJ65" i="17"/>
  <c r="X65" i="17"/>
  <c r="AD65" i="17"/>
  <c r="R65" i="17"/>
  <c r="L65" i="17"/>
  <c r="AJ64" i="17"/>
  <c r="AD64" i="17"/>
  <c r="X64" i="17"/>
  <c r="R64" i="17"/>
  <c r="L64" i="17"/>
  <c r="AJ63" i="17"/>
  <c r="X63" i="17"/>
  <c r="AD63" i="17"/>
  <c r="R63" i="17"/>
  <c r="L63" i="17"/>
  <c r="AJ62" i="17"/>
  <c r="X62" i="17"/>
  <c r="AD62" i="17"/>
  <c r="R62" i="17"/>
  <c r="L62" i="17"/>
  <c r="AJ61" i="17"/>
  <c r="X61" i="17"/>
  <c r="AD61" i="17"/>
  <c r="R61" i="17"/>
  <c r="L61" i="17"/>
  <c r="AJ60" i="17"/>
  <c r="X60" i="17"/>
  <c r="AD60" i="17"/>
  <c r="R60" i="17"/>
  <c r="L60" i="17"/>
  <c r="AJ59" i="17"/>
  <c r="X59" i="17"/>
  <c r="AD59" i="17"/>
  <c r="R59" i="17"/>
  <c r="L59" i="17"/>
  <c r="AJ58" i="17"/>
  <c r="X58" i="17"/>
  <c r="AD58" i="17"/>
  <c r="R58" i="17"/>
  <c r="L58" i="17"/>
  <c r="AJ57" i="17"/>
  <c r="X57" i="17"/>
  <c r="AD57" i="17"/>
  <c r="R57" i="17"/>
  <c r="L57" i="17"/>
  <c r="AJ56" i="17"/>
  <c r="X56" i="17"/>
  <c r="AD56" i="17"/>
  <c r="R56" i="17"/>
  <c r="L56" i="17"/>
  <c r="AJ55" i="17"/>
  <c r="X55" i="17"/>
  <c r="AD55" i="17"/>
  <c r="R55" i="17"/>
  <c r="F55" i="17"/>
  <c r="L55" i="17"/>
  <c r="AJ54" i="17"/>
  <c r="X54" i="17"/>
  <c r="AD54" i="17"/>
  <c r="R54" i="17"/>
  <c r="L54" i="17"/>
  <c r="AJ53" i="17"/>
  <c r="X53" i="17"/>
  <c r="AD53" i="17"/>
  <c r="R53" i="17"/>
  <c r="L53" i="17"/>
  <c r="AJ52" i="17"/>
  <c r="X52" i="17"/>
  <c r="AD52" i="17"/>
  <c r="R52" i="17"/>
  <c r="L52" i="17"/>
  <c r="AJ51" i="17"/>
  <c r="X51" i="17"/>
  <c r="AD51" i="17"/>
  <c r="R51" i="17"/>
  <c r="F51" i="17"/>
  <c r="L51" i="17"/>
  <c r="AJ50" i="17"/>
  <c r="X50" i="17"/>
  <c r="AD50" i="17"/>
  <c r="R50" i="17"/>
  <c r="F50" i="17"/>
  <c r="L50" i="17"/>
  <c r="AJ49" i="17"/>
  <c r="X49" i="17"/>
  <c r="AD49" i="17"/>
  <c r="R49" i="17"/>
  <c r="L49" i="17"/>
  <c r="AJ48" i="17"/>
  <c r="X48" i="17"/>
  <c r="AD48" i="17"/>
  <c r="R48" i="17"/>
  <c r="L48" i="17"/>
  <c r="AJ47" i="17"/>
  <c r="X47" i="17"/>
  <c r="AD47" i="17"/>
  <c r="R47" i="17"/>
  <c r="L47" i="17"/>
  <c r="AJ46" i="17"/>
  <c r="X46" i="17"/>
  <c r="AD46" i="17"/>
  <c r="R46" i="17"/>
  <c r="L46" i="17"/>
  <c r="AJ45" i="17"/>
  <c r="X45" i="17"/>
  <c r="AD45" i="17"/>
  <c r="R45" i="17"/>
  <c r="L45" i="17"/>
  <c r="AJ44" i="17"/>
  <c r="X44" i="17"/>
  <c r="AD44" i="17"/>
  <c r="R44" i="17"/>
  <c r="L44" i="17"/>
  <c r="AJ43" i="17"/>
  <c r="X43" i="17"/>
  <c r="AD43" i="17"/>
  <c r="R43" i="17"/>
  <c r="L43" i="17"/>
  <c r="AJ42" i="17"/>
  <c r="X42" i="17"/>
  <c r="AD42" i="17"/>
  <c r="R42" i="17"/>
  <c r="L42" i="17"/>
  <c r="AJ41" i="17"/>
  <c r="X41" i="17"/>
  <c r="AD41" i="17"/>
  <c r="R41" i="17"/>
  <c r="F41" i="17"/>
  <c r="L41" i="17"/>
  <c r="AJ40" i="17"/>
  <c r="X40" i="17"/>
  <c r="AD40" i="17"/>
  <c r="R40" i="17"/>
  <c r="L40" i="17"/>
  <c r="AJ39" i="17"/>
  <c r="X39" i="17"/>
  <c r="AD39" i="17"/>
  <c r="R39" i="17"/>
  <c r="L39" i="17"/>
  <c r="AJ38" i="17"/>
  <c r="X38" i="17"/>
  <c r="AD38" i="17"/>
  <c r="R38" i="17"/>
  <c r="L38" i="17"/>
  <c r="AJ37" i="17"/>
  <c r="X37" i="17"/>
  <c r="AD37" i="17"/>
  <c r="R37" i="17"/>
  <c r="L37" i="17"/>
  <c r="AJ36" i="17"/>
  <c r="X36" i="17"/>
  <c r="AD36" i="17"/>
  <c r="R36" i="17"/>
  <c r="L36" i="17"/>
  <c r="AJ35" i="17"/>
  <c r="X35" i="17"/>
  <c r="AD35" i="17"/>
  <c r="R35" i="17"/>
  <c r="L35" i="17"/>
  <c r="AJ34" i="17"/>
  <c r="X34" i="17"/>
  <c r="AD34" i="17"/>
  <c r="R34" i="17"/>
  <c r="L34" i="17"/>
  <c r="AJ33" i="17"/>
  <c r="X33" i="17"/>
  <c r="AD33" i="17"/>
  <c r="R33" i="17"/>
  <c r="L33" i="17"/>
  <c r="AJ32" i="17"/>
  <c r="X32" i="17"/>
  <c r="AD32" i="17"/>
  <c r="R32" i="17"/>
  <c r="L32" i="17"/>
  <c r="AJ31" i="17"/>
  <c r="X31" i="17"/>
  <c r="AD31" i="17"/>
  <c r="R31" i="17"/>
  <c r="L31" i="17"/>
  <c r="AJ30" i="17"/>
  <c r="X30" i="17"/>
  <c r="AD30" i="17"/>
  <c r="R30" i="17"/>
  <c r="L30" i="17"/>
  <c r="AJ29" i="17"/>
  <c r="X29" i="17"/>
  <c r="AD29" i="17"/>
  <c r="R29" i="17"/>
  <c r="L29" i="17"/>
  <c r="AJ28" i="17"/>
  <c r="X28" i="17"/>
  <c r="AD28" i="17"/>
  <c r="R28" i="17"/>
  <c r="F28" i="17"/>
  <c r="L28" i="17"/>
  <c r="AJ27" i="17"/>
  <c r="X27" i="17"/>
  <c r="AD27" i="17"/>
  <c r="R27" i="17"/>
  <c r="L27" i="17"/>
  <c r="AJ26" i="17"/>
  <c r="X26" i="17"/>
  <c r="AD26" i="17"/>
  <c r="R26" i="17"/>
  <c r="L26" i="17"/>
  <c r="AJ25" i="17"/>
  <c r="X25" i="17"/>
  <c r="AD25" i="17"/>
  <c r="R25" i="17"/>
  <c r="L25" i="17"/>
  <c r="AJ24" i="17"/>
  <c r="X24" i="17"/>
  <c r="AD24" i="17"/>
  <c r="R24" i="17"/>
  <c r="L24" i="17"/>
  <c r="AJ23" i="17"/>
  <c r="X23" i="17"/>
  <c r="AD23" i="17"/>
  <c r="R23" i="17"/>
  <c r="L23" i="17"/>
  <c r="AJ22" i="17"/>
  <c r="X22" i="17"/>
  <c r="AD22" i="17"/>
  <c r="R22" i="17"/>
  <c r="L22" i="17"/>
  <c r="AJ21" i="17"/>
  <c r="X21" i="17"/>
  <c r="AD21" i="17"/>
  <c r="R21" i="17"/>
  <c r="L21" i="17"/>
  <c r="AJ20" i="17"/>
  <c r="X20" i="17"/>
  <c r="AD20" i="17"/>
  <c r="R20" i="17"/>
  <c r="L20" i="17"/>
  <c r="AJ19" i="17"/>
  <c r="X19" i="17"/>
  <c r="AD19" i="17"/>
  <c r="R19" i="17"/>
  <c r="L19" i="17"/>
  <c r="AJ18" i="17"/>
  <c r="X18" i="17"/>
  <c r="AD18" i="17"/>
  <c r="R18" i="17"/>
  <c r="L18" i="17"/>
  <c r="AJ17" i="17"/>
  <c r="X17" i="17"/>
  <c r="AD17" i="17"/>
  <c r="R17" i="17"/>
  <c r="L17" i="17"/>
  <c r="AJ16" i="17"/>
  <c r="X16" i="17"/>
  <c r="AD16" i="17"/>
  <c r="R16" i="17"/>
  <c r="L16" i="17"/>
  <c r="AJ15" i="17"/>
  <c r="X15" i="17"/>
  <c r="AD15" i="17"/>
  <c r="R15" i="17"/>
  <c r="L15" i="17"/>
  <c r="AJ14" i="17"/>
  <c r="X14" i="17"/>
  <c r="AD14" i="17"/>
  <c r="R14" i="17"/>
  <c r="L14" i="17"/>
  <c r="AJ13" i="17"/>
  <c r="X13" i="17"/>
  <c r="AD13" i="17"/>
  <c r="R13" i="17"/>
  <c r="L13" i="17"/>
  <c r="AJ12" i="17"/>
  <c r="X12" i="17"/>
  <c r="AD12" i="17"/>
  <c r="R12" i="17"/>
  <c r="F12" i="17"/>
  <c r="L12" i="17"/>
  <c r="AJ9" i="17"/>
  <c r="AD9" i="17"/>
  <c r="X9" i="17"/>
  <c r="R9" i="17"/>
  <c r="L9" i="17"/>
  <c r="AJ192" i="16"/>
  <c r="AJ194" i="16"/>
  <c r="AD192" i="16"/>
  <c r="AD194" i="16"/>
  <c r="X192" i="16"/>
  <c r="X194" i="16"/>
  <c r="R192" i="16"/>
  <c r="L192" i="16"/>
  <c r="AJ191" i="16"/>
  <c r="AD191" i="16"/>
  <c r="X191" i="16"/>
  <c r="R191" i="16"/>
  <c r="L191" i="16"/>
  <c r="AJ190" i="16"/>
  <c r="AD190" i="16"/>
  <c r="X190" i="16"/>
  <c r="R190" i="16"/>
  <c r="L190" i="16"/>
  <c r="AJ189" i="16"/>
  <c r="AD189" i="16"/>
  <c r="X189" i="16"/>
  <c r="R189" i="16"/>
  <c r="L189" i="16"/>
  <c r="AJ188" i="16"/>
  <c r="AD188" i="16"/>
  <c r="X188" i="16"/>
  <c r="R188" i="16"/>
  <c r="L188" i="16"/>
  <c r="AJ187" i="16"/>
  <c r="AD187" i="16"/>
  <c r="X187" i="16"/>
  <c r="R187" i="16"/>
  <c r="L187" i="16"/>
  <c r="AJ186" i="16"/>
  <c r="AD186" i="16"/>
  <c r="X186" i="16"/>
  <c r="R186" i="16"/>
  <c r="L186" i="16"/>
  <c r="AJ185" i="16"/>
  <c r="AD185" i="16"/>
  <c r="X185" i="16"/>
  <c r="R185" i="16"/>
  <c r="L185" i="16"/>
  <c r="AJ184" i="16"/>
  <c r="AD184" i="16"/>
  <c r="X184" i="16"/>
  <c r="R184" i="16"/>
  <c r="L184" i="16"/>
  <c r="AJ183" i="16"/>
  <c r="AD183" i="16"/>
  <c r="X183" i="16"/>
  <c r="R183" i="16"/>
  <c r="L183" i="16"/>
  <c r="AJ182" i="16"/>
  <c r="AD182" i="16"/>
  <c r="X182" i="16"/>
  <c r="R182" i="16"/>
  <c r="L182" i="16"/>
  <c r="AJ181" i="16"/>
  <c r="AD181" i="16"/>
  <c r="X181" i="16"/>
  <c r="R181" i="16"/>
  <c r="L181" i="16"/>
  <c r="AJ180" i="16"/>
  <c r="AD180" i="16"/>
  <c r="X180" i="16"/>
  <c r="R180" i="16"/>
  <c r="L180" i="16"/>
  <c r="AJ179" i="16"/>
  <c r="AD179" i="16"/>
  <c r="X179" i="16"/>
  <c r="R179" i="16"/>
  <c r="L179" i="16"/>
  <c r="AJ178" i="16"/>
  <c r="AD178" i="16"/>
  <c r="X178" i="16"/>
  <c r="R178" i="16"/>
  <c r="L178" i="16"/>
  <c r="AJ177" i="16"/>
  <c r="AD177" i="16"/>
  <c r="X177" i="16"/>
  <c r="R177" i="16"/>
  <c r="L177" i="16"/>
  <c r="AJ176" i="16"/>
  <c r="AD176" i="16"/>
  <c r="X176" i="16"/>
  <c r="R176" i="16"/>
  <c r="L176" i="16"/>
  <c r="AJ175" i="16"/>
  <c r="AD175" i="16"/>
  <c r="X175" i="16"/>
  <c r="R175" i="16"/>
  <c r="L175" i="16"/>
  <c r="AJ174" i="16"/>
  <c r="AD174" i="16"/>
  <c r="X174" i="16"/>
  <c r="R174" i="16"/>
  <c r="L174" i="16"/>
  <c r="AJ173" i="16"/>
  <c r="AD173" i="16"/>
  <c r="X173" i="16"/>
  <c r="R173" i="16"/>
  <c r="L173" i="16"/>
  <c r="AJ172" i="16"/>
  <c r="AD172" i="16"/>
  <c r="X172" i="16"/>
  <c r="R172" i="16"/>
  <c r="L172" i="16"/>
  <c r="AJ171" i="16"/>
  <c r="AD171" i="16"/>
  <c r="X171" i="16"/>
  <c r="R171" i="16"/>
  <c r="L171" i="16"/>
  <c r="AJ170" i="16"/>
  <c r="AD170" i="16"/>
  <c r="X170" i="16"/>
  <c r="R170" i="16"/>
  <c r="L170" i="16"/>
  <c r="AJ169" i="16"/>
  <c r="AD169" i="16"/>
  <c r="X169" i="16"/>
  <c r="R169" i="16"/>
  <c r="L169" i="16"/>
  <c r="AJ168" i="16"/>
  <c r="AD168" i="16"/>
  <c r="X168" i="16"/>
  <c r="R168" i="16"/>
  <c r="L168" i="16"/>
  <c r="AJ167" i="16"/>
  <c r="AD167" i="16"/>
  <c r="X167" i="16"/>
  <c r="R167" i="16"/>
  <c r="L167" i="16"/>
  <c r="AJ166" i="16"/>
  <c r="AD166" i="16"/>
  <c r="X166" i="16"/>
  <c r="R166" i="16"/>
  <c r="L166" i="16"/>
  <c r="AJ165" i="16"/>
  <c r="AD165" i="16"/>
  <c r="X165" i="16"/>
  <c r="R165" i="16"/>
  <c r="L165" i="16"/>
  <c r="AJ164" i="16"/>
  <c r="AD164" i="16"/>
  <c r="X164" i="16"/>
  <c r="R164" i="16"/>
  <c r="L164" i="16"/>
  <c r="AJ163" i="16"/>
  <c r="AD163" i="16"/>
  <c r="X163" i="16"/>
  <c r="R163" i="16"/>
  <c r="L163" i="16"/>
  <c r="AJ162" i="16"/>
  <c r="AD162" i="16"/>
  <c r="X162" i="16"/>
  <c r="R162" i="16"/>
  <c r="L162" i="16"/>
  <c r="AJ161" i="16"/>
  <c r="AD161" i="16"/>
  <c r="X161" i="16"/>
  <c r="R161" i="16"/>
  <c r="L161" i="16"/>
  <c r="AJ160" i="16"/>
  <c r="AD160" i="16"/>
  <c r="X160" i="16"/>
  <c r="R160" i="16"/>
  <c r="L160" i="16"/>
  <c r="AJ159" i="16"/>
  <c r="AD159" i="16"/>
  <c r="X159" i="16"/>
  <c r="R159" i="16"/>
  <c r="L159" i="16"/>
  <c r="AJ158" i="16"/>
  <c r="AD158" i="16"/>
  <c r="X158" i="16"/>
  <c r="R158" i="16"/>
  <c r="L158" i="16"/>
  <c r="AJ157" i="16"/>
  <c r="AD157" i="16"/>
  <c r="X157" i="16"/>
  <c r="R157" i="16"/>
  <c r="L157" i="16"/>
  <c r="AJ156" i="16"/>
  <c r="AD156" i="16"/>
  <c r="X156" i="16"/>
  <c r="R156" i="16"/>
  <c r="L156" i="16"/>
  <c r="AJ155" i="16"/>
  <c r="AD155" i="16"/>
  <c r="X155" i="16"/>
  <c r="R155" i="16"/>
  <c r="L155" i="16"/>
  <c r="AJ154" i="16"/>
  <c r="AD154" i="16"/>
  <c r="X154" i="16"/>
  <c r="R154" i="16"/>
  <c r="L154" i="16"/>
  <c r="AJ153" i="16"/>
  <c r="AD153" i="16"/>
  <c r="X153" i="16"/>
  <c r="R153" i="16"/>
  <c r="L153" i="16"/>
  <c r="AJ152" i="16"/>
  <c r="AD152" i="16"/>
  <c r="X152" i="16"/>
  <c r="R152" i="16"/>
  <c r="L152" i="16"/>
  <c r="AJ151" i="16"/>
  <c r="AD151" i="16"/>
  <c r="X151" i="16"/>
  <c r="R151" i="16"/>
  <c r="L151" i="16"/>
  <c r="AJ150" i="16"/>
  <c r="AD150" i="16"/>
  <c r="X150" i="16"/>
  <c r="R150" i="16"/>
  <c r="L150" i="16"/>
  <c r="AJ149" i="16"/>
  <c r="AD149" i="16"/>
  <c r="X149" i="16"/>
  <c r="R149" i="16"/>
  <c r="L149" i="16"/>
  <c r="AJ148" i="16"/>
  <c r="AD148" i="16"/>
  <c r="X148" i="16"/>
  <c r="R148" i="16"/>
  <c r="L148" i="16"/>
  <c r="AJ147" i="16"/>
  <c r="AD147" i="16"/>
  <c r="X147" i="16"/>
  <c r="R147" i="16"/>
  <c r="L147" i="16"/>
  <c r="AJ146" i="16"/>
  <c r="AD146" i="16"/>
  <c r="X146" i="16"/>
  <c r="R146" i="16"/>
  <c r="L146" i="16"/>
  <c r="AJ145" i="16"/>
  <c r="AD145" i="16"/>
  <c r="X145" i="16"/>
  <c r="R145" i="16"/>
  <c r="L145" i="16"/>
  <c r="AJ144" i="16"/>
  <c r="AD144" i="16"/>
  <c r="X144" i="16"/>
  <c r="R144" i="16"/>
  <c r="L144" i="16"/>
  <c r="AJ143" i="16"/>
  <c r="AD143" i="16"/>
  <c r="X143" i="16"/>
  <c r="R143" i="16"/>
  <c r="L143" i="16"/>
  <c r="AJ142" i="16"/>
  <c r="AD142" i="16"/>
  <c r="X142" i="16"/>
  <c r="R142" i="16"/>
  <c r="L142" i="16"/>
  <c r="AJ141" i="16"/>
  <c r="AD141" i="16"/>
  <c r="X141" i="16"/>
  <c r="R141" i="16"/>
  <c r="L141" i="16"/>
  <c r="AJ140" i="16"/>
  <c r="AD140" i="16"/>
  <c r="X140" i="16"/>
  <c r="R140" i="16"/>
  <c r="L140" i="16"/>
  <c r="AJ139" i="16"/>
  <c r="AD139" i="16"/>
  <c r="X139" i="16"/>
  <c r="R139" i="16"/>
  <c r="L139" i="16"/>
  <c r="AJ138" i="16"/>
  <c r="AD138" i="16"/>
  <c r="X138" i="16"/>
  <c r="R138" i="16"/>
  <c r="L138" i="16"/>
  <c r="AJ137" i="16"/>
  <c r="AD137" i="16"/>
  <c r="X137" i="16"/>
  <c r="R137" i="16"/>
  <c r="L137" i="16"/>
  <c r="AJ136" i="16"/>
  <c r="AD136" i="16"/>
  <c r="X136" i="16"/>
  <c r="R136" i="16"/>
  <c r="L136" i="16"/>
  <c r="AJ135" i="16"/>
  <c r="AD135" i="16"/>
  <c r="X135" i="16"/>
  <c r="R135" i="16"/>
  <c r="L135" i="16"/>
  <c r="AJ134" i="16"/>
  <c r="AD134" i="16"/>
  <c r="X134" i="16"/>
  <c r="R134" i="16"/>
  <c r="L134" i="16"/>
  <c r="AJ133" i="16"/>
  <c r="AD133" i="16"/>
  <c r="X133" i="16"/>
  <c r="R133" i="16"/>
  <c r="L133" i="16"/>
  <c r="AJ132" i="16"/>
  <c r="AD132" i="16"/>
  <c r="X132" i="16"/>
  <c r="R132" i="16"/>
  <c r="L132" i="16"/>
  <c r="AJ131" i="16"/>
  <c r="AD131" i="16"/>
  <c r="X131" i="16"/>
  <c r="R131" i="16"/>
  <c r="L131" i="16"/>
  <c r="AJ130" i="16"/>
  <c r="AD130" i="16"/>
  <c r="X130" i="16"/>
  <c r="R130" i="16"/>
  <c r="L130" i="16"/>
  <c r="AJ129" i="16"/>
  <c r="AD129" i="16"/>
  <c r="X129" i="16"/>
  <c r="R129" i="16"/>
  <c r="L129" i="16"/>
  <c r="AJ128" i="16"/>
  <c r="AD128" i="16"/>
  <c r="X128" i="16"/>
  <c r="R128" i="16"/>
  <c r="L128" i="16"/>
  <c r="AJ127" i="16"/>
  <c r="AD127" i="16"/>
  <c r="X127" i="16"/>
  <c r="R127" i="16"/>
  <c r="L127" i="16"/>
  <c r="AJ126" i="16"/>
  <c r="AD126" i="16"/>
  <c r="X126" i="16"/>
  <c r="R126" i="16"/>
  <c r="L126" i="16"/>
  <c r="AJ125" i="16"/>
  <c r="AD125" i="16"/>
  <c r="X125" i="16"/>
  <c r="R125" i="16"/>
  <c r="L125" i="16"/>
  <c r="AJ124" i="16"/>
  <c r="AD124" i="16"/>
  <c r="X124" i="16"/>
  <c r="R124" i="16"/>
  <c r="L124" i="16"/>
  <c r="AJ123" i="16"/>
  <c r="AD123" i="16"/>
  <c r="X123" i="16"/>
  <c r="R123" i="16"/>
  <c r="L123" i="16"/>
  <c r="AJ122" i="16"/>
  <c r="AD122" i="16"/>
  <c r="X122" i="16"/>
  <c r="R122" i="16"/>
  <c r="L122" i="16"/>
  <c r="AJ121" i="16"/>
  <c r="AD121" i="16"/>
  <c r="X121" i="16"/>
  <c r="R121" i="16"/>
  <c r="L121" i="16"/>
  <c r="AJ120" i="16"/>
  <c r="AD120" i="16"/>
  <c r="X120" i="16"/>
  <c r="R120" i="16"/>
  <c r="L120" i="16"/>
  <c r="AJ119" i="16"/>
  <c r="AD119" i="16"/>
  <c r="X119" i="16"/>
  <c r="R119" i="16"/>
  <c r="L119" i="16"/>
  <c r="AJ118" i="16"/>
  <c r="AD118" i="16"/>
  <c r="X118" i="16"/>
  <c r="R118" i="16"/>
  <c r="L118" i="16"/>
  <c r="AJ117" i="16"/>
  <c r="AD117" i="16"/>
  <c r="X117" i="16"/>
  <c r="R117" i="16"/>
  <c r="L117" i="16"/>
  <c r="AJ116" i="16"/>
  <c r="AD116" i="16"/>
  <c r="X116" i="16"/>
  <c r="R116" i="16"/>
  <c r="L116" i="16"/>
  <c r="AJ115" i="16"/>
  <c r="AD115" i="16"/>
  <c r="X115" i="16"/>
  <c r="R115" i="16"/>
  <c r="L115" i="16"/>
  <c r="AJ114" i="16"/>
  <c r="AD114" i="16"/>
  <c r="X114" i="16"/>
  <c r="R114" i="16"/>
  <c r="L114" i="16"/>
  <c r="AJ113" i="16"/>
  <c r="AD113" i="16"/>
  <c r="X113" i="16"/>
  <c r="R113" i="16"/>
  <c r="L113" i="16"/>
  <c r="AJ112" i="16"/>
  <c r="AD112" i="16"/>
  <c r="X112" i="16"/>
  <c r="R112" i="16"/>
  <c r="L112" i="16"/>
  <c r="AJ111" i="16"/>
  <c r="AD111" i="16"/>
  <c r="X111" i="16"/>
  <c r="R111" i="16"/>
  <c r="L111" i="16"/>
  <c r="AJ110" i="16"/>
  <c r="AD110" i="16"/>
  <c r="X110" i="16"/>
  <c r="R110" i="16"/>
  <c r="L110" i="16"/>
  <c r="AJ109" i="16"/>
  <c r="AD109" i="16"/>
  <c r="X109" i="16"/>
  <c r="R109" i="16"/>
  <c r="L109" i="16"/>
  <c r="AJ108" i="16"/>
  <c r="AD108" i="16"/>
  <c r="X108" i="16"/>
  <c r="R108" i="16"/>
  <c r="L108" i="16"/>
  <c r="AJ107" i="16"/>
  <c r="AD107" i="16"/>
  <c r="X107" i="16"/>
  <c r="R107" i="16"/>
  <c r="L107" i="16"/>
  <c r="AJ106" i="16"/>
  <c r="AD106" i="16"/>
  <c r="X106" i="16"/>
  <c r="R106" i="16"/>
  <c r="L106" i="16"/>
  <c r="AJ105" i="16"/>
  <c r="AD105" i="16"/>
  <c r="X105" i="16"/>
  <c r="R105" i="16"/>
  <c r="L105" i="16"/>
  <c r="AJ104" i="16"/>
  <c r="AD104" i="16"/>
  <c r="X104" i="16"/>
  <c r="R104" i="16"/>
  <c r="L104" i="16"/>
  <c r="AJ103" i="16"/>
  <c r="AD103" i="16"/>
  <c r="X103" i="16"/>
  <c r="R103" i="16"/>
  <c r="L103" i="16"/>
  <c r="AJ102" i="16"/>
  <c r="AD102" i="16"/>
  <c r="X102" i="16"/>
  <c r="R102" i="16"/>
  <c r="L102" i="16"/>
  <c r="AJ101" i="16"/>
  <c r="AD101" i="16"/>
  <c r="X101" i="16"/>
  <c r="R101" i="16"/>
  <c r="L101" i="16"/>
  <c r="AJ100" i="16"/>
  <c r="AD100" i="16"/>
  <c r="X100" i="16"/>
  <c r="R100" i="16"/>
  <c r="L100" i="16"/>
  <c r="AJ99" i="16"/>
  <c r="AD99" i="16"/>
  <c r="X99" i="16"/>
  <c r="R99" i="16"/>
  <c r="L99" i="16"/>
  <c r="AJ98" i="16"/>
  <c r="AD98" i="16"/>
  <c r="X98" i="16"/>
  <c r="R98" i="16"/>
  <c r="L98" i="16"/>
  <c r="AJ97" i="16"/>
  <c r="AD97" i="16"/>
  <c r="X97" i="16"/>
  <c r="R97" i="16"/>
  <c r="L97" i="16"/>
  <c r="AJ96" i="16"/>
  <c r="AD96" i="16"/>
  <c r="X96" i="16"/>
  <c r="R96" i="16"/>
  <c r="L96" i="16"/>
  <c r="AJ95" i="16"/>
  <c r="AD95" i="16"/>
  <c r="X95" i="16"/>
  <c r="R95" i="16"/>
  <c r="L95" i="16"/>
  <c r="AJ94" i="16"/>
  <c r="AD94" i="16"/>
  <c r="X94" i="16"/>
  <c r="R94" i="16"/>
  <c r="L94" i="16"/>
  <c r="AJ93" i="16"/>
  <c r="AD93" i="16"/>
  <c r="X93" i="16"/>
  <c r="R93" i="16"/>
  <c r="L93" i="16"/>
  <c r="AJ92" i="16"/>
  <c r="AD92" i="16"/>
  <c r="X92" i="16"/>
  <c r="R92" i="16"/>
  <c r="L92" i="16"/>
  <c r="AJ91" i="16"/>
  <c r="AD91" i="16"/>
  <c r="X91" i="16"/>
  <c r="R91" i="16"/>
  <c r="L91" i="16"/>
  <c r="AJ90" i="16"/>
  <c r="AD90" i="16"/>
  <c r="X90" i="16"/>
  <c r="R90" i="16"/>
  <c r="L90" i="16"/>
  <c r="AJ89" i="16"/>
  <c r="AD89" i="16"/>
  <c r="X89" i="16"/>
  <c r="R89" i="16"/>
  <c r="L89" i="16"/>
  <c r="AJ88" i="16"/>
  <c r="AD88" i="16"/>
  <c r="X88" i="16"/>
  <c r="R88" i="16"/>
  <c r="L88" i="16"/>
  <c r="AJ87" i="16"/>
  <c r="AD87" i="16"/>
  <c r="X87" i="16"/>
  <c r="R87" i="16"/>
  <c r="L87" i="16"/>
  <c r="AJ86" i="16"/>
  <c r="AD86" i="16"/>
  <c r="X86" i="16"/>
  <c r="R86" i="16"/>
  <c r="L86" i="16"/>
  <c r="AJ85" i="16"/>
  <c r="AD85" i="16"/>
  <c r="X85" i="16"/>
  <c r="R85" i="16"/>
  <c r="L85" i="16"/>
  <c r="AJ84" i="16"/>
  <c r="AD84" i="16"/>
  <c r="X84" i="16"/>
  <c r="R84" i="16"/>
  <c r="L84" i="16"/>
  <c r="AJ83" i="16"/>
  <c r="AD83" i="16"/>
  <c r="X83" i="16"/>
  <c r="R83" i="16"/>
  <c r="L83" i="16"/>
  <c r="AJ82" i="16"/>
  <c r="AD82" i="16"/>
  <c r="X82" i="16"/>
  <c r="R82" i="16"/>
  <c r="L82" i="16"/>
  <c r="AJ81" i="16"/>
  <c r="AD81" i="16"/>
  <c r="X81" i="16"/>
  <c r="R81" i="16"/>
  <c r="L81" i="16"/>
  <c r="AJ80" i="16"/>
  <c r="AD80" i="16"/>
  <c r="X80" i="16"/>
  <c r="R80" i="16"/>
  <c r="L80" i="16"/>
  <c r="AJ79" i="16"/>
  <c r="AD79" i="16"/>
  <c r="X79" i="16"/>
  <c r="R79" i="16"/>
  <c r="L79" i="16"/>
  <c r="AJ78" i="16"/>
  <c r="AD78" i="16"/>
  <c r="X78" i="16"/>
  <c r="R78" i="16"/>
  <c r="L78" i="16"/>
  <c r="AJ77" i="16"/>
  <c r="AD77" i="16"/>
  <c r="X77" i="16"/>
  <c r="R77" i="16"/>
  <c r="L77" i="16"/>
  <c r="AJ76" i="16"/>
  <c r="AD76" i="16"/>
  <c r="X76" i="16"/>
  <c r="R76" i="16"/>
  <c r="L76" i="16"/>
  <c r="AJ75" i="16"/>
  <c r="AD75" i="16"/>
  <c r="X75" i="16"/>
  <c r="R75" i="16"/>
  <c r="L75" i="16"/>
  <c r="AJ74" i="16"/>
  <c r="AD74" i="16"/>
  <c r="X74" i="16"/>
  <c r="R74" i="16"/>
  <c r="L74" i="16"/>
  <c r="AJ73" i="16"/>
  <c r="AD73" i="16"/>
  <c r="X73" i="16"/>
  <c r="R73" i="16"/>
  <c r="L73" i="16"/>
  <c r="AJ72" i="16"/>
  <c r="AD72" i="16"/>
  <c r="X72" i="16"/>
  <c r="R72" i="16"/>
  <c r="L72" i="16"/>
  <c r="AJ71" i="16"/>
  <c r="AD71" i="16"/>
  <c r="X71" i="16"/>
  <c r="R71" i="16"/>
  <c r="L71" i="16"/>
  <c r="AJ70" i="16"/>
  <c r="AD70" i="16"/>
  <c r="X70" i="16"/>
  <c r="R70" i="16"/>
  <c r="L70" i="16"/>
  <c r="AJ69" i="16"/>
  <c r="AD69" i="16"/>
  <c r="X69" i="16"/>
  <c r="R69" i="16"/>
  <c r="L69" i="16"/>
  <c r="AJ68" i="16"/>
  <c r="AD68" i="16"/>
  <c r="X68" i="16"/>
  <c r="R68" i="16"/>
  <c r="L68" i="16"/>
  <c r="AJ67" i="16"/>
  <c r="AD67" i="16"/>
  <c r="X67" i="16"/>
  <c r="R67" i="16"/>
  <c r="L67" i="16"/>
  <c r="AJ66" i="16"/>
  <c r="AD66" i="16"/>
  <c r="X66" i="16"/>
  <c r="R66" i="16"/>
  <c r="L66" i="16"/>
  <c r="AJ65" i="16"/>
  <c r="AD65" i="16"/>
  <c r="X65" i="16"/>
  <c r="R65" i="16"/>
  <c r="L65" i="16"/>
  <c r="AJ64" i="16"/>
  <c r="AD64" i="16"/>
  <c r="X64" i="16"/>
  <c r="R64" i="16"/>
  <c r="L64" i="16"/>
  <c r="AJ63" i="16"/>
  <c r="AD63" i="16"/>
  <c r="X63" i="16"/>
  <c r="R63" i="16"/>
  <c r="L63" i="16"/>
  <c r="AJ62" i="16"/>
  <c r="AD62" i="16"/>
  <c r="X62" i="16"/>
  <c r="R62" i="16"/>
  <c r="L62" i="16"/>
  <c r="AJ61" i="16"/>
  <c r="AD61" i="16"/>
  <c r="X61" i="16"/>
  <c r="R61" i="16"/>
  <c r="L61" i="16"/>
  <c r="AJ60" i="16"/>
  <c r="AD60" i="16"/>
  <c r="X60" i="16"/>
  <c r="R60" i="16"/>
  <c r="L60" i="16"/>
  <c r="AJ59" i="16"/>
  <c r="AD59" i="16"/>
  <c r="X59" i="16"/>
  <c r="R59" i="16"/>
  <c r="L59" i="16"/>
  <c r="AJ58" i="16"/>
  <c r="AD58" i="16"/>
  <c r="X58" i="16"/>
  <c r="R58" i="16"/>
  <c r="L58" i="16"/>
  <c r="AJ57" i="16"/>
  <c r="AD57" i="16"/>
  <c r="X57" i="16"/>
  <c r="R57" i="16"/>
  <c r="L57" i="16"/>
  <c r="AJ56" i="16"/>
  <c r="AD56" i="16"/>
  <c r="X56" i="16"/>
  <c r="R56" i="16"/>
  <c r="L56" i="16"/>
  <c r="AJ55" i="16"/>
  <c r="AD55" i="16"/>
  <c r="X55" i="16"/>
  <c r="R55" i="16"/>
  <c r="L55" i="16"/>
  <c r="AJ54" i="16"/>
  <c r="AD54" i="16"/>
  <c r="X54" i="16"/>
  <c r="R54" i="16"/>
  <c r="L54" i="16"/>
  <c r="AJ53" i="16"/>
  <c r="AD53" i="16"/>
  <c r="X53" i="16"/>
  <c r="R53" i="16"/>
  <c r="L53" i="16"/>
  <c r="AJ52" i="16"/>
  <c r="AD52" i="16"/>
  <c r="X52" i="16"/>
  <c r="R52" i="16"/>
  <c r="L52" i="16"/>
  <c r="AJ51" i="16"/>
  <c r="AD51" i="16"/>
  <c r="X51" i="16"/>
  <c r="R51" i="16"/>
  <c r="L51" i="16"/>
  <c r="AJ50" i="16"/>
  <c r="AD50" i="16"/>
  <c r="X50" i="16"/>
  <c r="R50" i="16"/>
  <c r="L50" i="16"/>
  <c r="AJ49" i="16"/>
  <c r="AD49" i="16"/>
  <c r="X49" i="16"/>
  <c r="R49" i="16"/>
  <c r="L49" i="16"/>
  <c r="AJ48" i="16"/>
  <c r="AD48" i="16"/>
  <c r="X48" i="16"/>
  <c r="R48" i="16"/>
  <c r="L48" i="16"/>
  <c r="AJ47" i="16"/>
  <c r="AD47" i="16"/>
  <c r="X47" i="16"/>
  <c r="R47" i="16"/>
  <c r="L47" i="16"/>
  <c r="AJ46" i="16"/>
  <c r="AD46" i="16"/>
  <c r="X46" i="16"/>
  <c r="R46" i="16"/>
  <c r="L46" i="16"/>
  <c r="AJ45" i="16"/>
  <c r="AD45" i="16"/>
  <c r="X45" i="16"/>
  <c r="R45" i="16"/>
  <c r="L45" i="16"/>
  <c r="AJ44" i="16"/>
  <c r="AD44" i="16"/>
  <c r="X44" i="16"/>
  <c r="R44" i="16"/>
  <c r="L44" i="16"/>
  <c r="AJ43" i="16"/>
  <c r="AD43" i="16"/>
  <c r="X43" i="16"/>
  <c r="R43" i="16"/>
  <c r="L43" i="16"/>
  <c r="AJ42" i="16"/>
  <c r="AD42" i="16"/>
  <c r="X42" i="16"/>
  <c r="R42" i="16"/>
  <c r="L42" i="16"/>
  <c r="AJ41" i="16"/>
  <c r="AD41" i="16"/>
  <c r="X41" i="16"/>
  <c r="R41" i="16"/>
  <c r="L41" i="16"/>
  <c r="AJ40" i="16"/>
  <c r="AD40" i="16"/>
  <c r="X40" i="16"/>
  <c r="R40" i="16"/>
  <c r="L40" i="16"/>
  <c r="AJ39" i="16"/>
  <c r="AD39" i="16"/>
  <c r="X39" i="16"/>
  <c r="R39" i="16"/>
  <c r="L39" i="16"/>
  <c r="AJ38" i="16"/>
  <c r="AD38" i="16"/>
  <c r="X38" i="16"/>
  <c r="R38" i="16"/>
  <c r="L38" i="16"/>
  <c r="AJ37" i="16"/>
  <c r="AD37" i="16"/>
  <c r="X37" i="16"/>
  <c r="R37" i="16"/>
  <c r="L37" i="16"/>
  <c r="AJ36" i="16"/>
  <c r="AD36" i="16"/>
  <c r="X36" i="16"/>
  <c r="R36" i="16"/>
  <c r="L36" i="16"/>
  <c r="AJ35" i="16"/>
  <c r="AD35" i="16"/>
  <c r="X35" i="16"/>
  <c r="R35" i="16"/>
  <c r="L35" i="16"/>
  <c r="AJ34" i="16"/>
  <c r="AD34" i="16"/>
  <c r="X34" i="16"/>
  <c r="R34" i="16"/>
  <c r="L34" i="16"/>
  <c r="AJ33" i="16"/>
  <c r="AD33" i="16"/>
  <c r="X33" i="16"/>
  <c r="R33" i="16"/>
  <c r="L33" i="16"/>
  <c r="AJ32" i="16"/>
  <c r="AD32" i="16"/>
  <c r="X32" i="16"/>
  <c r="R32" i="16"/>
  <c r="L32" i="16"/>
  <c r="AJ31" i="16"/>
  <c r="AD31" i="16"/>
  <c r="X31" i="16"/>
  <c r="R31" i="16"/>
  <c r="L31" i="16"/>
  <c r="AJ30" i="16"/>
  <c r="AD30" i="16"/>
  <c r="X30" i="16"/>
  <c r="R30" i="16"/>
  <c r="L30" i="16"/>
  <c r="AJ29" i="16"/>
  <c r="AD29" i="16"/>
  <c r="X29" i="16"/>
  <c r="R29" i="16"/>
  <c r="L29" i="16"/>
  <c r="AJ28" i="16"/>
  <c r="AD28" i="16"/>
  <c r="X28" i="16"/>
  <c r="R28" i="16"/>
  <c r="L28" i="16"/>
  <c r="AJ27" i="16"/>
  <c r="AD27" i="16"/>
  <c r="X27" i="16"/>
  <c r="R27" i="16"/>
  <c r="L27" i="16"/>
  <c r="AJ26" i="16"/>
  <c r="AD26" i="16"/>
  <c r="X26" i="16"/>
  <c r="R26" i="16"/>
  <c r="L26" i="16"/>
  <c r="AJ25" i="16"/>
  <c r="AD25" i="16"/>
  <c r="X25" i="16"/>
  <c r="R25" i="16"/>
  <c r="L25" i="16"/>
  <c r="AJ24" i="16"/>
  <c r="AD24" i="16"/>
  <c r="X24" i="16"/>
  <c r="R24" i="16"/>
  <c r="L24" i="16"/>
  <c r="AJ23" i="16"/>
  <c r="AD23" i="16"/>
  <c r="X23" i="16"/>
  <c r="R23" i="16"/>
  <c r="L23" i="16"/>
  <c r="AJ22" i="16"/>
  <c r="AD22" i="16"/>
  <c r="X22" i="16"/>
  <c r="R22" i="16"/>
  <c r="L22" i="16"/>
  <c r="AJ21" i="16"/>
  <c r="AD21" i="16"/>
  <c r="X21" i="16"/>
  <c r="R21" i="16"/>
  <c r="L21" i="16"/>
  <c r="AJ20" i="16"/>
  <c r="AD20" i="16"/>
  <c r="X20" i="16"/>
  <c r="R20" i="16"/>
  <c r="L20" i="16"/>
  <c r="AJ19" i="16"/>
  <c r="AD19" i="16"/>
  <c r="X19" i="16"/>
  <c r="R19" i="16"/>
  <c r="L19" i="16"/>
  <c r="AJ18" i="16"/>
  <c r="AD18" i="16"/>
  <c r="X18" i="16"/>
  <c r="R18" i="16"/>
  <c r="L18" i="16"/>
  <c r="AJ17" i="16"/>
  <c r="AD17" i="16"/>
  <c r="X17" i="16"/>
  <c r="R17" i="16"/>
  <c r="L17" i="16"/>
  <c r="AJ16" i="16"/>
  <c r="AD16" i="16"/>
  <c r="X16" i="16"/>
  <c r="R16" i="16"/>
  <c r="L16" i="16"/>
  <c r="AJ15" i="16"/>
  <c r="AD15" i="16"/>
  <c r="X15" i="16"/>
  <c r="R15" i="16"/>
  <c r="L15" i="16"/>
  <c r="AJ14" i="16"/>
  <c r="AD14" i="16"/>
  <c r="X14" i="16"/>
  <c r="R14" i="16"/>
  <c r="L14" i="16"/>
  <c r="AJ13" i="16"/>
  <c r="AD13" i="16"/>
  <c r="X13" i="16"/>
  <c r="R13" i="16"/>
  <c r="L13" i="16"/>
  <c r="AJ12" i="16"/>
  <c r="AD12" i="16"/>
  <c r="X12" i="16"/>
  <c r="R12" i="16"/>
  <c r="L12" i="16"/>
  <c r="AJ11" i="16"/>
  <c r="AD11" i="16"/>
  <c r="X11" i="16"/>
  <c r="R11" i="16"/>
  <c r="L11" i="16"/>
  <c r="AJ10" i="16"/>
  <c r="AD10" i="16"/>
  <c r="X10" i="16"/>
  <c r="R10" i="16"/>
  <c r="L10" i="16"/>
  <c r="AJ9" i="16"/>
  <c r="AD9" i="16"/>
  <c r="X9" i="16"/>
  <c r="R9" i="16"/>
  <c r="L9" i="16"/>
  <c r="AJ183" i="15"/>
  <c r="X183" i="15"/>
  <c r="AD183" i="15"/>
  <c r="R183" i="15"/>
  <c r="L183" i="15"/>
  <c r="AJ182" i="15"/>
  <c r="X182" i="15"/>
  <c r="AD182" i="15"/>
  <c r="R182" i="15"/>
  <c r="L182" i="15"/>
  <c r="AJ181" i="15"/>
  <c r="X181" i="15"/>
  <c r="AD181" i="15"/>
  <c r="R181" i="15"/>
  <c r="L181" i="15"/>
  <c r="AJ180" i="15"/>
  <c r="X180" i="15"/>
  <c r="AD180" i="15"/>
  <c r="R180" i="15"/>
  <c r="L180" i="15"/>
  <c r="AJ179" i="15"/>
  <c r="X179" i="15"/>
  <c r="AD179" i="15"/>
  <c r="R179" i="15"/>
  <c r="L179" i="15"/>
  <c r="AJ178" i="15"/>
  <c r="X178" i="15"/>
  <c r="AD178" i="15"/>
  <c r="R178" i="15"/>
  <c r="L178" i="15"/>
  <c r="AJ177" i="15"/>
  <c r="X177" i="15"/>
  <c r="AD177" i="15"/>
  <c r="R177" i="15"/>
  <c r="L177" i="15"/>
  <c r="AJ176" i="15"/>
  <c r="X176" i="15"/>
  <c r="AD176" i="15"/>
  <c r="R176" i="15"/>
  <c r="L176" i="15"/>
  <c r="AJ175" i="15"/>
  <c r="X175" i="15"/>
  <c r="AD175" i="15"/>
  <c r="R175" i="15"/>
  <c r="L175" i="15"/>
  <c r="AJ174" i="15"/>
  <c r="X174" i="15"/>
  <c r="AD174" i="15"/>
  <c r="R174" i="15"/>
  <c r="L174" i="15"/>
  <c r="AJ173" i="15"/>
  <c r="X173" i="15"/>
  <c r="AD173" i="15"/>
  <c r="R173" i="15"/>
  <c r="L173" i="15"/>
  <c r="AJ172" i="15"/>
  <c r="X172" i="15"/>
  <c r="AD172" i="15"/>
  <c r="R172" i="15"/>
  <c r="L172" i="15"/>
  <c r="AJ171" i="15"/>
  <c r="X171" i="15"/>
  <c r="AD171" i="15"/>
  <c r="R171" i="15"/>
  <c r="L171" i="15"/>
  <c r="AJ170" i="15"/>
  <c r="AD170" i="15"/>
  <c r="X170" i="15"/>
  <c r="R170" i="15"/>
  <c r="L170" i="15"/>
  <c r="AJ169" i="15"/>
  <c r="X169" i="15"/>
  <c r="AD169" i="15"/>
  <c r="R169" i="15"/>
  <c r="L169" i="15"/>
  <c r="AJ168" i="15"/>
  <c r="X168" i="15"/>
  <c r="AD168" i="15"/>
  <c r="R168" i="15"/>
  <c r="L168" i="15"/>
  <c r="AJ167" i="15"/>
  <c r="X167" i="15"/>
  <c r="AD167" i="15"/>
  <c r="R167" i="15"/>
  <c r="L167" i="15"/>
  <c r="AJ166" i="15"/>
  <c r="X166" i="15"/>
  <c r="AD166" i="15"/>
  <c r="R166" i="15"/>
  <c r="L166" i="15"/>
  <c r="AJ165" i="15"/>
  <c r="X165" i="15"/>
  <c r="AD165" i="15"/>
  <c r="R165" i="15"/>
  <c r="L165" i="15"/>
  <c r="AJ164" i="15"/>
  <c r="X164" i="15"/>
  <c r="AD164" i="15"/>
  <c r="R164" i="15"/>
  <c r="L164" i="15"/>
  <c r="AJ163" i="15"/>
  <c r="X163" i="15"/>
  <c r="AD163" i="15"/>
  <c r="R163" i="15"/>
  <c r="L163" i="15"/>
  <c r="AJ162" i="15"/>
  <c r="X162" i="15"/>
  <c r="AD162" i="15"/>
  <c r="R162" i="15"/>
  <c r="L162" i="15"/>
  <c r="AJ161" i="15"/>
  <c r="X161" i="15"/>
  <c r="AD161" i="15"/>
  <c r="R161" i="15"/>
  <c r="L161" i="15"/>
  <c r="AJ160" i="15"/>
  <c r="X160" i="15"/>
  <c r="AD160" i="15"/>
  <c r="R160" i="15"/>
  <c r="L160" i="15"/>
  <c r="AJ159" i="15"/>
  <c r="X159" i="15"/>
  <c r="AD159" i="15"/>
  <c r="R159" i="15"/>
  <c r="L159" i="15"/>
  <c r="AJ158" i="15"/>
  <c r="X158" i="15"/>
  <c r="AD158" i="15"/>
  <c r="R158" i="15"/>
  <c r="L158" i="15"/>
  <c r="AJ157" i="15"/>
  <c r="X157" i="15"/>
  <c r="AD157" i="15"/>
  <c r="R157" i="15"/>
  <c r="L157" i="15"/>
  <c r="AJ156" i="15"/>
  <c r="X156" i="15"/>
  <c r="AD156" i="15"/>
  <c r="R156" i="15"/>
  <c r="L156" i="15"/>
  <c r="AJ155" i="15"/>
  <c r="X155" i="15"/>
  <c r="AD155" i="15"/>
  <c r="R155" i="15"/>
  <c r="L155" i="15"/>
  <c r="AJ154" i="15"/>
  <c r="X154" i="15"/>
  <c r="AD154" i="15"/>
  <c r="R154" i="15"/>
  <c r="L154" i="15"/>
  <c r="AJ153" i="15"/>
  <c r="X153" i="15"/>
  <c r="AD153" i="15"/>
  <c r="R153" i="15"/>
  <c r="L153" i="15"/>
  <c r="AJ152" i="15"/>
  <c r="X152" i="15"/>
  <c r="AD152" i="15"/>
  <c r="R152" i="15"/>
  <c r="L152" i="15"/>
  <c r="AJ151" i="15"/>
  <c r="X151" i="15"/>
  <c r="AD151" i="15"/>
  <c r="R151" i="15"/>
  <c r="L151" i="15"/>
  <c r="AJ150" i="15"/>
  <c r="X150" i="15"/>
  <c r="AD150" i="15"/>
  <c r="R150" i="15"/>
  <c r="L150" i="15"/>
  <c r="AJ149" i="15"/>
  <c r="X149" i="15"/>
  <c r="AD149" i="15"/>
  <c r="R149" i="15"/>
  <c r="L149" i="15"/>
  <c r="AJ148" i="15"/>
  <c r="X148" i="15"/>
  <c r="AD148" i="15"/>
  <c r="R148" i="15"/>
  <c r="L148" i="15"/>
  <c r="AJ147" i="15"/>
  <c r="X147" i="15"/>
  <c r="AD147" i="15"/>
  <c r="R147" i="15"/>
  <c r="L147" i="15"/>
  <c r="AJ146" i="15"/>
  <c r="X146" i="15"/>
  <c r="AD146" i="15"/>
  <c r="R146" i="15"/>
  <c r="L146" i="15"/>
  <c r="AJ145" i="15"/>
  <c r="X145" i="15"/>
  <c r="AD145" i="15"/>
  <c r="R145" i="15"/>
  <c r="L145" i="15"/>
  <c r="AJ144" i="15"/>
  <c r="X144" i="15"/>
  <c r="AD144" i="15"/>
  <c r="R144" i="15"/>
  <c r="L144" i="15"/>
  <c r="AJ143" i="15"/>
  <c r="X143" i="15"/>
  <c r="AD143" i="15"/>
  <c r="R143" i="15"/>
  <c r="L143" i="15"/>
  <c r="AJ142" i="15"/>
  <c r="X142" i="15"/>
  <c r="AD142" i="15"/>
  <c r="R142" i="15"/>
  <c r="L142" i="15"/>
  <c r="AJ141" i="15"/>
  <c r="X141" i="15"/>
  <c r="AD141" i="15"/>
  <c r="R141" i="15"/>
  <c r="L141" i="15"/>
  <c r="AJ140" i="15"/>
  <c r="X140" i="15"/>
  <c r="AD140" i="15"/>
  <c r="R140" i="15"/>
  <c r="L140" i="15"/>
  <c r="AJ139" i="15"/>
  <c r="X139" i="15"/>
  <c r="AD139" i="15"/>
  <c r="R139" i="15"/>
  <c r="L139" i="15"/>
  <c r="AJ138" i="15"/>
  <c r="X138" i="15"/>
  <c r="AD138" i="15"/>
  <c r="R138" i="15"/>
  <c r="L138" i="15"/>
  <c r="AJ137" i="15"/>
  <c r="X137" i="15"/>
  <c r="AD137" i="15"/>
  <c r="R137" i="15"/>
  <c r="L137" i="15"/>
  <c r="AJ136" i="15"/>
  <c r="X136" i="15"/>
  <c r="AD136" i="15"/>
  <c r="R136" i="15"/>
  <c r="L136" i="15"/>
  <c r="AJ135" i="15"/>
  <c r="AD135" i="15"/>
  <c r="X135" i="15"/>
  <c r="R135" i="15"/>
  <c r="L135" i="15"/>
  <c r="AJ134" i="15"/>
  <c r="X134" i="15"/>
  <c r="AD134" i="15"/>
  <c r="R134" i="15"/>
  <c r="L134" i="15"/>
  <c r="AJ133" i="15"/>
  <c r="X133" i="15"/>
  <c r="AD133" i="15"/>
  <c r="R133" i="15"/>
  <c r="L133" i="15"/>
  <c r="AJ132" i="15"/>
  <c r="X132" i="15"/>
  <c r="AD132" i="15"/>
  <c r="R132" i="15"/>
  <c r="L132" i="15"/>
  <c r="AJ131" i="15"/>
  <c r="X131" i="15"/>
  <c r="AD131" i="15"/>
  <c r="R131" i="15"/>
  <c r="L131" i="15"/>
  <c r="AJ130" i="15"/>
  <c r="X130" i="15"/>
  <c r="AD130" i="15"/>
  <c r="R130" i="15"/>
  <c r="L130" i="15"/>
  <c r="AJ129" i="15"/>
  <c r="X129" i="15"/>
  <c r="AD129" i="15"/>
  <c r="R129" i="15"/>
  <c r="L129" i="15"/>
  <c r="AJ128" i="15"/>
  <c r="X128" i="15"/>
  <c r="AD128" i="15"/>
  <c r="R128" i="15"/>
  <c r="L128" i="15"/>
  <c r="AJ127" i="15"/>
  <c r="X127" i="15"/>
  <c r="AD127" i="15"/>
  <c r="R127" i="15"/>
  <c r="L127" i="15"/>
  <c r="AJ126" i="15"/>
  <c r="X126" i="15"/>
  <c r="AD126" i="15"/>
  <c r="R126" i="15"/>
  <c r="L126" i="15"/>
  <c r="AJ125" i="15"/>
  <c r="X125" i="15"/>
  <c r="AD125" i="15"/>
  <c r="R125" i="15"/>
  <c r="L125" i="15"/>
  <c r="AJ124" i="15"/>
  <c r="X124" i="15"/>
  <c r="AD124" i="15"/>
  <c r="R124" i="15"/>
  <c r="L124" i="15"/>
  <c r="AJ123" i="15"/>
  <c r="X123" i="15"/>
  <c r="AD123" i="15"/>
  <c r="R123" i="15"/>
  <c r="L123" i="15"/>
  <c r="AJ122" i="15"/>
  <c r="X122" i="15"/>
  <c r="AD122" i="15"/>
  <c r="R122" i="15"/>
  <c r="L122" i="15"/>
  <c r="AJ121" i="15"/>
  <c r="X121" i="15"/>
  <c r="AD121" i="15"/>
  <c r="R121" i="15"/>
  <c r="L121" i="15"/>
  <c r="AJ120" i="15"/>
  <c r="X120" i="15"/>
  <c r="AD120" i="15"/>
  <c r="R120" i="15"/>
  <c r="L120" i="15"/>
  <c r="AJ119" i="15"/>
  <c r="X119" i="15"/>
  <c r="AD119" i="15"/>
  <c r="R119" i="15"/>
  <c r="L119" i="15"/>
  <c r="AJ118" i="15"/>
  <c r="X118" i="15"/>
  <c r="AD118" i="15"/>
  <c r="R118" i="15"/>
  <c r="L118" i="15"/>
  <c r="AJ117" i="15"/>
  <c r="X117" i="15"/>
  <c r="AD117" i="15"/>
  <c r="R117" i="15"/>
  <c r="L117" i="15"/>
  <c r="AJ116" i="15"/>
  <c r="X116" i="15"/>
  <c r="AD116" i="15"/>
  <c r="R116" i="15"/>
  <c r="L116" i="15"/>
  <c r="AJ115" i="15"/>
  <c r="X115" i="15"/>
  <c r="AD115" i="15"/>
  <c r="R115" i="15"/>
  <c r="L115" i="15"/>
  <c r="AJ114" i="15"/>
  <c r="X114" i="15"/>
  <c r="AD114" i="15"/>
  <c r="R114" i="15"/>
  <c r="L114" i="15"/>
  <c r="AJ113" i="15"/>
  <c r="X113" i="15"/>
  <c r="AD113" i="15"/>
  <c r="R113" i="15"/>
  <c r="L113" i="15"/>
  <c r="AJ112" i="15"/>
  <c r="X112" i="15"/>
  <c r="AD112" i="15"/>
  <c r="R112" i="15"/>
  <c r="L112" i="15"/>
  <c r="AJ111" i="15"/>
  <c r="X111" i="15"/>
  <c r="AD111" i="15"/>
  <c r="R111" i="15"/>
  <c r="L111" i="15"/>
  <c r="AJ110" i="15"/>
  <c r="X110" i="15"/>
  <c r="AD110" i="15"/>
  <c r="R110" i="15"/>
  <c r="L110" i="15"/>
  <c r="AJ109" i="15"/>
  <c r="X109" i="15"/>
  <c r="AD109" i="15"/>
  <c r="R109" i="15"/>
  <c r="L109" i="15"/>
  <c r="AJ108" i="15"/>
  <c r="X108" i="15"/>
  <c r="AD108" i="15"/>
  <c r="R108" i="15"/>
  <c r="L108" i="15"/>
  <c r="AJ107" i="15"/>
  <c r="X107" i="15"/>
  <c r="AD107" i="15"/>
  <c r="R107" i="15"/>
  <c r="L107" i="15"/>
  <c r="AJ106" i="15"/>
  <c r="X106" i="15"/>
  <c r="AD106" i="15"/>
  <c r="R106" i="15"/>
  <c r="L106" i="15"/>
  <c r="AJ105" i="15"/>
  <c r="X105" i="15"/>
  <c r="AD105" i="15"/>
  <c r="R105" i="15"/>
  <c r="L105" i="15"/>
  <c r="AJ104" i="15"/>
  <c r="X104" i="15"/>
  <c r="AD104" i="15"/>
  <c r="R104" i="15"/>
  <c r="L104" i="15"/>
  <c r="AJ103" i="15"/>
  <c r="X103" i="15"/>
  <c r="AD103" i="15"/>
  <c r="R103" i="15"/>
  <c r="L103" i="15"/>
  <c r="AJ102" i="15"/>
  <c r="X102" i="15"/>
  <c r="AD102" i="15"/>
  <c r="R102" i="15"/>
  <c r="L102" i="15"/>
  <c r="AJ101" i="15"/>
  <c r="X101" i="15"/>
  <c r="AD101" i="15"/>
  <c r="R101" i="15"/>
  <c r="L101" i="15"/>
  <c r="AJ100" i="15"/>
  <c r="X100" i="15"/>
  <c r="AD100" i="15"/>
  <c r="R100" i="15"/>
  <c r="L100" i="15"/>
  <c r="AJ99" i="15"/>
  <c r="X99" i="15"/>
  <c r="AD99" i="15"/>
  <c r="R99" i="15"/>
  <c r="L99" i="15"/>
  <c r="AJ98" i="15"/>
  <c r="X98" i="15"/>
  <c r="AD98" i="15"/>
  <c r="R98" i="15"/>
  <c r="L98" i="15"/>
  <c r="AJ97" i="15"/>
  <c r="X97" i="15"/>
  <c r="AD97" i="15"/>
  <c r="R97" i="15"/>
  <c r="L97" i="15"/>
  <c r="AJ96" i="15"/>
  <c r="X96" i="15"/>
  <c r="AD96" i="15"/>
  <c r="R96" i="15"/>
  <c r="L96" i="15"/>
  <c r="AJ95" i="15"/>
  <c r="X95" i="15"/>
  <c r="AD95" i="15"/>
  <c r="R95" i="15"/>
  <c r="L95" i="15"/>
  <c r="AJ94" i="15"/>
  <c r="X94" i="15"/>
  <c r="AD94" i="15"/>
  <c r="R94" i="15"/>
  <c r="L94" i="15"/>
  <c r="AJ93" i="15"/>
  <c r="X93" i="15"/>
  <c r="AD93" i="15"/>
  <c r="R93" i="15"/>
  <c r="L93" i="15"/>
  <c r="AJ92" i="15"/>
  <c r="X92" i="15"/>
  <c r="AD92" i="15"/>
  <c r="R92" i="15"/>
  <c r="L92" i="15"/>
  <c r="AJ91" i="15"/>
  <c r="X91" i="15"/>
  <c r="AD91" i="15"/>
  <c r="R91" i="15"/>
  <c r="L91" i="15"/>
  <c r="AJ90" i="15"/>
  <c r="X90" i="15"/>
  <c r="AD90" i="15"/>
  <c r="R90" i="15"/>
  <c r="L90" i="15"/>
  <c r="AJ89" i="15"/>
  <c r="X89" i="15"/>
  <c r="AD89" i="15"/>
  <c r="R89" i="15"/>
  <c r="L89" i="15"/>
  <c r="AJ88" i="15"/>
  <c r="X88" i="15"/>
  <c r="AD88" i="15"/>
  <c r="R88" i="15"/>
  <c r="L88" i="15"/>
  <c r="AJ87" i="15"/>
  <c r="X87" i="15"/>
  <c r="AD87" i="15"/>
  <c r="R87" i="15"/>
  <c r="L87" i="15"/>
  <c r="AJ86" i="15"/>
  <c r="X86" i="15"/>
  <c r="AD86" i="15"/>
  <c r="R86" i="15"/>
  <c r="L86" i="15"/>
  <c r="AJ85" i="15"/>
  <c r="X85" i="15"/>
  <c r="AD85" i="15"/>
  <c r="R85" i="15"/>
  <c r="L85" i="15"/>
  <c r="AJ84" i="15"/>
  <c r="X84" i="15"/>
  <c r="AD84" i="15"/>
  <c r="R84" i="15"/>
  <c r="L84" i="15"/>
  <c r="AJ83" i="15"/>
  <c r="X83" i="15"/>
  <c r="AD83" i="15"/>
  <c r="R83" i="15"/>
  <c r="L83" i="15"/>
  <c r="AJ82" i="15"/>
  <c r="X82" i="15"/>
  <c r="AD82" i="15"/>
  <c r="R82" i="15"/>
  <c r="L82" i="15"/>
  <c r="AJ81" i="15"/>
  <c r="X81" i="15"/>
  <c r="AD81" i="15"/>
  <c r="R81" i="15"/>
  <c r="L81" i="15"/>
  <c r="AJ80" i="15"/>
  <c r="X80" i="15"/>
  <c r="AD80" i="15"/>
  <c r="R80" i="15"/>
  <c r="L80" i="15"/>
  <c r="AJ79" i="15"/>
  <c r="X79" i="15"/>
  <c r="AD79" i="15"/>
  <c r="R79" i="15"/>
  <c r="L79" i="15"/>
  <c r="AJ78" i="15"/>
  <c r="X78" i="15"/>
  <c r="AD78" i="15"/>
  <c r="R78" i="15"/>
  <c r="L78" i="15"/>
  <c r="AJ77" i="15"/>
  <c r="X77" i="15"/>
  <c r="AD77" i="15"/>
  <c r="R77" i="15"/>
  <c r="L77" i="15"/>
  <c r="AJ76" i="15"/>
  <c r="X76" i="15"/>
  <c r="AD76" i="15"/>
  <c r="R76" i="15"/>
  <c r="L76" i="15"/>
  <c r="AJ75" i="15"/>
  <c r="X75" i="15"/>
  <c r="AD75" i="15"/>
  <c r="R75" i="15"/>
  <c r="L75" i="15"/>
  <c r="AJ74" i="15"/>
  <c r="X74" i="15"/>
  <c r="AD74" i="15"/>
  <c r="R74" i="15"/>
  <c r="L74" i="15"/>
  <c r="AJ73" i="15"/>
  <c r="X73" i="15"/>
  <c r="AD73" i="15"/>
  <c r="R73" i="15"/>
  <c r="L73" i="15"/>
  <c r="AJ72" i="15"/>
  <c r="X72" i="15"/>
  <c r="AD72" i="15"/>
  <c r="R72" i="15"/>
  <c r="L72" i="15"/>
  <c r="AJ71" i="15"/>
  <c r="X71" i="15"/>
  <c r="AD71" i="15"/>
  <c r="R71" i="15"/>
  <c r="L71" i="15"/>
  <c r="AJ70" i="15"/>
  <c r="X70" i="15"/>
  <c r="AD70" i="15"/>
  <c r="R70" i="15"/>
  <c r="L70" i="15"/>
  <c r="AJ69" i="15"/>
  <c r="X69" i="15"/>
  <c r="AD69" i="15"/>
  <c r="R69" i="15"/>
  <c r="L69" i="15"/>
  <c r="AJ68" i="15"/>
  <c r="X68" i="15"/>
  <c r="AD68" i="15"/>
  <c r="R68" i="15"/>
  <c r="L68" i="15"/>
  <c r="AJ67" i="15"/>
  <c r="X67" i="15"/>
  <c r="AD67" i="15"/>
  <c r="R67" i="15"/>
  <c r="L67" i="15"/>
  <c r="AJ66" i="15"/>
  <c r="X66" i="15"/>
  <c r="AD66" i="15"/>
  <c r="R66" i="15"/>
  <c r="L66" i="15"/>
  <c r="AJ65" i="15"/>
  <c r="X65" i="15"/>
  <c r="AD65" i="15"/>
  <c r="R65" i="15"/>
  <c r="L65" i="15"/>
  <c r="AJ64" i="15"/>
  <c r="X64" i="15"/>
  <c r="AD64" i="15"/>
  <c r="R64" i="15"/>
  <c r="L64" i="15"/>
  <c r="AJ63" i="15"/>
  <c r="X63" i="15"/>
  <c r="AD63" i="15"/>
  <c r="R63" i="15"/>
  <c r="L63" i="15"/>
  <c r="AJ62" i="15"/>
  <c r="X62" i="15"/>
  <c r="AD62" i="15"/>
  <c r="R62" i="15"/>
  <c r="L62" i="15"/>
  <c r="AJ61" i="15"/>
  <c r="X61" i="15"/>
  <c r="AD61" i="15"/>
  <c r="R61" i="15"/>
  <c r="L61" i="15"/>
  <c r="AJ60" i="15"/>
  <c r="X60" i="15"/>
  <c r="AD60" i="15"/>
  <c r="R60" i="15"/>
  <c r="L60" i="15"/>
  <c r="AJ59" i="15"/>
  <c r="X59" i="15"/>
  <c r="AD59" i="15"/>
  <c r="R59" i="15"/>
  <c r="L59" i="15"/>
  <c r="AJ58" i="15"/>
  <c r="X58" i="15"/>
  <c r="AD58" i="15"/>
  <c r="R58" i="15"/>
  <c r="L58" i="15"/>
  <c r="AJ57" i="15"/>
  <c r="X57" i="15"/>
  <c r="AD57" i="15"/>
  <c r="R57" i="15"/>
  <c r="L57" i="15"/>
  <c r="AJ56" i="15"/>
  <c r="X56" i="15"/>
  <c r="AD56" i="15"/>
  <c r="R56" i="15"/>
  <c r="L56" i="15"/>
  <c r="AJ55" i="15"/>
  <c r="X55" i="15"/>
  <c r="AD55" i="15"/>
  <c r="R55" i="15"/>
  <c r="L55" i="15"/>
  <c r="AJ54" i="15"/>
  <c r="X54" i="15"/>
  <c r="AD54" i="15"/>
  <c r="R54" i="15"/>
  <c r="L54" i="15"/>
  <c r="AJ53" i="15"/>
  <c r="X53" i="15"/>
  <c r="AD53" i="15"/>
  <c r="R53" i="15"/>
  <c r="L53" i="15"/>
  <c r="AJ52" i="15"/>
  <c r="X52" i="15"/>
  <c r="AD52" i="15"/>
  <c r="R52" i="15"/>
  <c r="L52" i="15"/>
  <c r="AJ51" i="15"/>
  <c r="X51" i="15"/>
  <c r="AD51" i="15"/>
  <c r="R51" i="15"/>
  <c r="L51" i="15"/>
  <c r="AJ50" i="15"/>
  <c r="X50" i="15"/>
  <c r="AD50" i="15"/>
  <c r="R50" i="15"/>
  <c r="L50" i="15"/>
  <c r="AJ49" i="15"/>
  <c r="X49" i="15"/>
  <c r="AD49" i="15"/>
  <c r="R49" i="15"/>
  <c r="L49" i="15"/>
  <c r="AJ48" i="15"/>
  <c r="X48" i="15"/>
  <c r="AD48" i="15"/>
  <c r="R48" i="15"/>
  <c r="L48" i="15"/>
  <c r="AJ47" i="15"/>
  <c r="X47" i="15"/>
  <c r="AD47" i="15"/>
  <c r="R47" i="15"/>
  <c r="L47" i="15"/>
  <c r="AJ46" i="15"/>
  <c r="X46" i="15"/>
  <c r="AD46" i="15"/>
  <c r="R46" i="15"/>
  <c r="L46" i="15"/>
  <c r="AJ45" i="15"/>
  <c r="X45" i="15"/>
  <c r="AD45" i="15"/>
  <c r="R45" i="15"/>
  <c r="L45" i="15"/>
  <c r="AJ44" i="15"/>
  <c r="X44" i="15"/>
  <c r="AD44" i="15"/>
  <c r="R44" i="15"/>
  <c r="L44" i="15"/>
  <c r="AJ43" i="15"/>
  <c r="X43" i="15"/>
  <c r="AD43" i="15"/>
  <c r="R43" i="15"/>
  <c r="L43" i="15"/>
  <c r="AJ42" i="15"/>
  <c r="X42" i="15"/>
  <c r="AD42" i="15"/>
  <c r="R42" i="15"/>
  <c r="L42" i="15"/>
  <c r="AJ41" i="15"/>
  <c r="X41" i="15"/>
  <c r="AD41" i="15"/>
  <c r="R41" i="15"/>
  <c r="L41" i="15"/>
  <c r="AJ40" i="15"/>
  <c r="X40" i="15"/>
  <c r="AD40" i="15"/>
  <c r="R40" i="15"/>
  <c r="L40" i="15"/>
  <c r="AJ39" i="15"/>
  <c r="X39" i="15"/>
  <c r="AD39" i="15"/>
  <c r="R39" i="15"/>
  <c r="L39" i="15"/>
  <c r="AJ38" i="15"/>
  <c r="X38" i="15"/>
  <c r="AD38" i="15"/>
  <c r="R38" i="15"/>
  <c r="L38" i="15"/>
  <c r="AJ37" i="15"/>
  <c r="X37" i="15"/>
  <c r="AD37" i="15"/>
  <c r="R37" i="15"/>
  <c r="L37" i="15"/>
  <c r="AJ36" i="15"/>
  <c r="X36" i="15"/>
  <c r="AD36" i="15"/>
  <c r="R36" i="15"/>
  <c r="L36" i="15"/>
  <c r="AJ35" i="15"/>
  <c r="X35" i="15"/>
  <c r="AD35" i="15"/>
  <c r="R35" i="15"/>
  <c r="L35" i="15"/>
  <c r="AJ34" i="15"/>
  <c r="X34" i="15"/>
  <c r="AD34" i="15"/>
  <c r="R34" i="15"/>
  <c r="L34" i="15"/>
  <c r="AJ33" i="15"/>
  <c r="X33" i="15"/>
  <c r="AD33" i="15"/>
  <c r="R33" i="15"/>
  <c r="L33" i="15"/>
  <c r="AJ32" i="15"/>
  <c r="X32" i="15"/>
  <c r="AD32" i="15"/>
  <c r="R32" i="15"/>
  <c r="L32" i="15"/>
  <c r="AJ31" i="15"/>
  <c r="X31" i="15"/>
  <c r="AD31" i="15"/>
  <c r="R31" i="15"/>
  <c r="L31" i="15"/>
  <c r="AJ30" i="15"/>
  <c r="X30" i="15"/>
  <c r="AD30" i="15"/>
  <c r="R30" i="15"/>
  <c r="L30" i="15"/>
  <c r="AJ29" i="15"/>
  <c r="X29" i="15"/>
  <c r="AD29" i="15"/>
  <c r="R29" i="15"/>
  <c r="L29" i="15"/>
  <c r="AJ28" i="15"/>
  <c r="X28" i="15"/>
  <c r="AD28" i="15"/>
  <c r="R28" i="15"/>
  <c r="L28" i="15"/>
  <c r="AJ27" i="15"/>
  <c r="X27" i="15"/>
  <c r="AD27" i="15"/>
  <c r="R27" i="15"/>
  <c r="L27" i="15"/>
  <c r="AJ26" i="15"/>
  <c r="X26" i="15"/>
  <c r="AD26" i="15"/>
  <c r="R26" i="15"/>
  <c r="L26" i="15"/>
  <c r="AJ25" i="15"/>
  <c r="X25" i="15"/>
  <c r="AD25" i="15"/>
  <c r="R25" i="15"/>
  <c r="L25" i="15"/>
  <c r="AJ24" i="15"/>
  <c r="X24" i="15"/>
  <c r="AD24" i="15"/>
  <c r="R24" i="15"/>
  <c r="L24" i="15"/>
  <c r="AJ23" i="15"/>
  <c r="X23" i="15"/>
  <c r="AD23" i="15"/>
  <c r="R23" i="15"/>
  <c r="L23" i="15"/>
  <c r="AJ22" i="15"/>
  <c r="X22" i="15"/>
  <c r="AD22" i="15"/>
  <c r="R22" i="15"/>
  <c r="L22" i="15"/>
  <c r="AJ21" i="15"/>
  <c r="X21" i="15"/>
  <c r="AD21" i="15"/>
  <c r="R21" i="15"/>
  <c r="L21" i="15"/>
  <c r="AJ20" i="15"/>
  <c r="X20" i="15"/>
  <c r="AD20" i="15"/>
  <c r="R20" i="15"/>
  <c r="L20" i="15"/>
  <c r="AJ19" i="15"/>
  <c r="X19" i="15"/>
  <c r="AD19" i="15"/>
  <c r="R19" i="15"/>
  <c r="L19" i="15"/>
  <c r="AJ18" i="15"/>
  <c r="X18" i="15"/>
  <c r="AD18" i="15"/>
  <c r="R18" i="15"/>
  <c r="L18" i="15"/>
  <c r="AJ17" i="15"/>
  <c r="X17" i="15"/>
  <c r="AD17" i="15"/>
  <c r="R17" i="15"/>
  <c r="L17" i="15"/>
  <c r="AJ16" i="15"/>
  <c r="X16" i="15"/>
  <c r="AD16" i="15"/>
  <c r="R16" i="15"/>
  <c r="L16" i="15"/>
  <c r="AJ15" i="15"/>
  <c r="X15" i="15"/>
  <c r="AD15" i="15"/>
  <c r="R15" i="15"/>
  <c r="L15" i="15"/>
  <c r="AJ14" i="15"/>
  <c r="X14" i="15"/>
  <c r="AD14" i="15"/>
  <c r="R14" i="15"/>
  <c r="L14" i="15"/>
  <c r="AJ13" i="15"/>
  <c r="X13" i="15"/>
  <c r="AD13" i="15"/>
  <c r="R13" i="15"/>
  <c r="L13" i="15"/>
  <c r="AJ12" i="15"/>
  <c r="X12" i="15"/>
  <c r="AD12" i="15"/>
  <c r="R12" i="15"/>
  <c r="L12" i="15"/>
  <c r="AJ11" i="15"/>
  <c r="X11" i="15"/>
  <c r="AD11" i="15"/>
  <c r="R11" i="15"/>
  <c r="L11" i="15"/>
  <c r="AJ10" i="15"/>
  <c r="X10" i="15"/>
  <c r="AD10" i="15"/>
  <c r="R10" i="15"/>
  <c r="L10" i="15"/>
  <c r="AJ9" i="15"/>
  <c r="AD9" i="15"/>
  <c r="X9" i="15"/>
  <c r="R9" i="15"/>
  <c r="L9" i="15"/>
  <c r="F105" i="14"/>
  <c r="AJ103" i="14"/>
  <c r="X103" i="14"/>
  <c r="AD103" i="14"/>
  <c r="R103" i="14"/>
  <c r="L103" i="14"/>
  <c r="AJ102" i="14"/>
  <c r="X102" i="14"/>
  <c r="AD102" i="14"/>
  <c r="R102" i="14"/>
  <c r="F103" i="14"/>
  <c r="L102" i="14"/>
  <c r="AJ101" i="14"/>
  <c r="X101" i="14"/>
  <c r="AD101" i="14"/>
  <c r="R101" i="14"/>
  <c r="L101" i="14"/>
  <c r="AJ100" i="14"/>
  <c r="X100" i="14"/>
  <c r="AD100" i="14"/>
  <c r="R100" i="14"/>
  <c r="L100" i="14"/>
  <c r="AJ99" i="14"/>
  <c r="X99" i="14"/>
  <c r="AD99" i="14"/>
  <c r="R99" i="14"/>
  <c r="L99" i="14"/>
  <c r="AJ98" i="14"/>
  <c r="X98" i="14"/>
  <c r="AD98" i="14"/>
  <c r="R98" i="14"/>
  <c r="L98" i="14"/>
  <c r="AJ97" i="14"/>
  <c r="X97" i="14"/>
  <c r="AD97" i="14"/>
  <c r="R97" i="14"/>
  <c r="L97" i="14"/>
  <c r="AJ96" i="14"/>
  <c r="X96" i="14"/>
  <c r="AD96" i="14"/>
  <c r="R96" i="14"/>
  <c r="L96" i="14"/>
  <c r="AJ95" i="14"/>
  <c r="X95" i="14"/>
  <c r="AD95" i="14"/>
  <c r="R95" i="14"/>
  <c r="L95" i="14"/>
  <c r="AJ94" i="14"/>
  <c r="X94" i="14"/>
  <c r="AD94" i="14"/>
  <c r="R94" i="14"/>
  <c r="L94" i="14"/>
  <c r="AJ93" i="14"/>
  <c r="X93" i="14"/>
  <c r="AD93" i="14"/>
  <c r="R93" i="14"/>
  <c r="L93" i="14"/>
  <c r="AJ92" i="14"/>
  <c r="X92" i="14"/>
  <c r="AD92" i="14"/>
  <c r="R92" i="14"/>
  <c r="L92" i="14"/>
  <c r="AJ91" i="14"/>
  <c r="X91" i="14"/>
  <c r="AD91" i="14"/>
  <c r="R91" i="14"/>
  <c r="L91" i="14"/>
  <c r="AJ90" i="14"/>
  <c r="X90" i="14"/>
  <c r="AD90" i="14"/>
  <c r="R90" i="14"/>
  <c r="L90" i="14"/>
  <c r="AJ89" i="14"/>
  <c r="X89" i="14"/>
  <c r="AD89" i="14"/>
  <c r="R89" i="14"/>
  <c r="L89" i="14"/>
  <c r="AJ88" i="14"/>
  <c r="X88" i="14"/>
  <c r="AD88" i="14"/>
  <c r="R88" i="14"/>
  <c r="L88" i="14"/>
  <c r="AJ87" i="14"/>
  <c r="X87" i="14"/>
  <c r="AD87" i="14"/>
  <c r="R87" i="14"/>
  <c r="L87" i="14"/>
  <c r="AJ86" i="14"/>
  <c r="X86" i="14"/>
  <c r="AD86" i="14"/>
  <c r="R86" i="14"/>
  <c r="L86" i="14"/>
  <c r="AJ85" i="14"/>
  <c r="X85" i="14"/>
  <c r="AD85" i="14"/>
  <c r="R85" i="14"/>
  <c r="L85" i="14"/>
  <c r="AJ84" i="14"/>
  <c r="X84" i="14"/>
  <c r="AD84" i="14"/>
  <c r="R84" i="14"/>
  <c r="L84" i="14"/>
  <c r="AJ83" i="14"/>
  <c r="X83" i="14"/>
  <c r="AD83" i="14"/>
  <c r="R83" i="14"/>
  <c r="L83" i="14"/>
  <c r="AJ82" i="14"/>
  <c r="X82" i="14"/>
  <c r="AD82" i="14"/>
  <c r="R82" i="14"/>
  <c r="L82" i="14"/>
  <c r="AJ81" i="14"/>
  <c r="X81" i="14"/>
  <c r="AD81" i="14"/>
  <c r="R81" i="14"/>
  <c r="L81" i="14"/>
  <c r="AJ80" i="14"/>
  <c r="X80" i="14"/>
  <c r="AD80" i="14"/>
  <c r="R80" i="14"/>
  <c r="L80" i="14"/>
  <c r="AJ79" i="14"/>
  <c r="X79" i="14"/>
  <c r="AD79" i="14"/>
  <c r="R79" i="14"/>
  <c r="L79" i="14"/>
  <c r="AJ78" i="14"/>
  <c r="X78" i="14"/>
  <c r="AD78" i="14"/>
  <c r="R78" i="14"/>
  <c r="L78" i="14"/>
  <c r="AJ77" i="14"/>
  <c r="X77" i="14"/>
  <c r="AD77" i="14"/>
  <c r="R77" i="14"/>
  <c r="L77" i="14"/>
  <c r="AJ76" i="14"/>
  <c r="X76" i="14"/>
  <c r="AD76" i="14"/>
  <c r="R76" i="14"/>
  <c r="L76" i="14"/>
  <c r="AJ75" i="14"/>
  <c r="X75" i="14"/>
  <c r="AD75" i="14"/>
  <c r="R75" i="14"/>
  <c r="L75" i="14"/>
  <c r="AJ74" i="14"/>
  <c r="X74" i="14"/>
  <c r="AD74" i="14"/>
  <c r="R74" i="14"/>
  <c r="L74" i="14"/>
  <c r="AJ73" i="14"/>
  <c r="X73" i="14"/>
  <c r="AD73" i="14"/>
  <c r="R73" i="14"/>
  <c r="L73" i="14"/>
  <c r="AJ72" i="14"/>
  <c r="X72" i="14"/>
  <c r="AD72" i="14"/>
  <c r="R72" i="14"/>
  <c r="L72" i="14"/>
  <c r="AJ71" i="14"/>
  <c r="X71" i="14"/>
  <c r="AD71" i="14"/>
  <c r="R71" i="14"/>
  <c r="L71" i="14"/>
  <c r="L70" i="14"/>
  <c r="AJ69" i="14"/>
  <c r="X69" i="14"/>
  <c r="AD69" i="14"/>
  <c r="R69" i="14"/>
  <c r="L69" i="14"/>
  <c r="AJ68" i="14"/>
  <c r="X68" i="14"/>
  <c r="AD68" i="14"/>
  <c r="R68" i="14"/>
  <c r="L68" i="14"/>
  <c r="AJ67" i="14"/>
  <c r="X67" i="14"/>
  <c r="AD67" i="14"/>
  <c r="R67" i="14"/>
  <c r="L67" i="14"/>
  <c r="AJ66" i="14"/>
  <c r="X66" i="14"/>
  <c r="AD66" i="14"/>
  <c r="R66" i="14"/>
  <c r="L66" i="14"/>
  <c r="AJ65" i="14"/>
  <c r="X65" i="14"/>
  <c r="AD65" i="14"/>
  <c r="R65" i="14"/>
  <c r="F66" i="14"/>
  <c r="L65" i="14"/>
  <c r="L64" i="14"/>
  <c r="AJ63" i="14"/>
  <c r="X63" i="14"/>
  <c r="AD63" i="14"/>
  <c r="R63" i="14"/>
  <c r="F64" i="14"/>
  <c r="L63" i="14"/>
  <c r="AJ62" i="14"/>
  <c r="X62" i="14"/>
  <c r="AD62" i="14"/>
  <c r="R62" i="14"/>
  <c r="F63" i="14"/>
  <c r="L62" i="14"/>
  <c r="AJ61" i="14"/>
  <c r="X61" i="14"/>
  <c r="AD61" i="14"/>
  <c r="R61" i="14"/>
  <c r="AJ60" i="14"/>
  <c r="X60" i="14"/>
  <c r="AD60" i="14"/>
  <c r="R60" i="14"/>
  <c r="L60" i="14"/>
  <c r="AJ59" i="14"/>
  <c r="X59" i="14"/>
  <c r="AD59" i="14"/>
  <c r="R59" i="14"/>
  <c r="L59" i="14"/>
  <c r="AJ58" i="14"/>
  <c r="X58" i="14"/>
  <c r="AD58" i="14"/>
  <c r="R58" i="14"/>
  <c r="AJ57" i="14"/>
  <c r="X57" i="14"/>
  <c r="AD57" i="14"/>
  <c r="R57" i="14"/>
  <c r="L57" i="14"/>
  <c r="AJ56" i="14"/>
  <c r="X56" i="14"/>
  <c r="AD56" i="14"/>
  <c r="R56" i="14"/>
  <c r="L56" i="14"/>
  <c r="AJ55" i="14"/>
  <c r="X55" i="14"/>
  <c r="AD55" i="14"/>
  <c r="R55" i="14"/>
  <c r="L55" i="14"/>
  <c r="AJ54" i="14"/>
  <c r="X54" i="14"/>
  <c r="AD54" i="14"/>
  <c r="R54" i="14"/>
  <c r="L54" i="14"/>
  <c r="AJ53" i="14"/>
  <c r="X53" i="14"/>
  <c r="AD53" i="14"/>
  <c r="R53" i="14"/>
  <c r="L53" i="14"/>
  <c r="AJ52" i="14"/>
  <c r="X52" i="14"/>
  <c r="AD52" i="14"/>
  <c r="R52" i="14"/>
  <c r="L52" i="14"/>
  <c r="AJ51" i="14"/>
  <c r="X51" i="14"/>
  <c r="AD51" i="14"/>
  <c r="R51" i="14"/>
  <c r="L51" i="14"/>
  <c r="AJ50" i="14"/>
  <c r="X50" i="14"/>
  <c r="AD50" i="14"/>
  <c r="R50" i="14"/>
  <c r="L50" i="14"/>
  <c r="AJ49" i="14"/>
  <c r="X49" i="14"/>
  <c r="AD49" i="14"/>
  <c r="R49" i="14"/>
  <c r="L49" i="14"/>
  <c r="AJ48" i="14"/>
  <c r="X48" i="14"/>
  <c r="AD48" i="14"/>
  <c r="R48" i="14"/>
  <c r="L48" i="14"/>
  <c r="AJ47" i="14"/>
  <c r="X47" i="14"/>
  <c r="AD47" i="14"/>
  <c r="R47" i="14"/>
  <c r="L47" i="14"/>
  <c r="AJ46" i="14"/>
  <c r="X46" i="14"/>
  <c r="AD46" i="14"/>
  <c r="R46" i="14"/>
  <c r="L46" i="14"/>
  <c r="AJ45" i="14"/>
  <c r="X45" i="14"/>
  <c r="AD45" i="14"/>
  <c r="R45" i="14"/>
  <c r="L45" i="14"/>
  <c r="AJ44" i="14"/>
  <c r="X44" i="14"/>
  <c r="AD44" i="14"/>
  <c r="R44" i="14"/>
  <c r="L44" i="14"/>
  <c r="AJ43" i="14"/>
  <c r="X43" i="14"/>
  <c r="AD43" i="14"/>
  <c r="R43" i="14"/>
  <c r="L43" i="14"/>
  <c r="AJ42" i="14"/>
  <c r="X42" i="14"/>
  <c r="AD42" i="14"/>
  <c r="R42" i="14"/>
  <c r="L42" i="14"/>
  <c r="AJ41" i="14"/>
  <c r="X41" i="14"/>
  <c r="AD41" i="14"/>
  <c r="R41" i="14"/>
  <c r="L41" i="14"/>
  <c r="AJ40" i="14"/>
  <c r="X40" i="14"/>
  <c r="AD40" i="14"/>
  <c r="R40" i="14"/>
  <c r="L40" i="14"/>
  <c r="AJ39" i="14"/>
  <c r="X39" i="14"/>
  <c r="AD39" i="14"/>
  <c r="R39" i="14"/>
  <c r="L39" i="14"/>
  <c r="AJ38" i="14"/>
  <c r="X38" i="14"/>
  <c r="AD38" i="14"/>
  <c r="R38" i="14"/>
  <c r="L38" i="14"/>
  <c r="AJ37" i="14"/>
  <c r="X37" i="14"/>
  <c r="AD37" i="14"/>
  <c r="R37" i="14"/>
  <c r="L37" i="14"/>
  <c r="AJ36" i="14"/>
  <c r="X36" i="14"/>
  <c r="AD36" i="14"/>
  <c r="R36" i="14"/>
  <c r="L36" i="14"/>
  <c r="AJ35" i="14"/>
  <c r="X35" i="14"/>
  <c r="AD35" i="14"/>
  <c r="R35" i="14"/>
  <c r="L35" i="14"/>
  <c r="AJ34" i="14"/>
  <c r="X34" i="14"/>
  <c r="AD34" i="14"/>
  <c r="R34" i="14"/>
  <c r="L34" i="14"/>
  <c r="AJ33" i="14"/>
  <c r="X33" i="14"/>
  <c r="AD33" i="14"/>
  <c r="R33" i="14"/>
  <c r="L33" i="14"/>
  <c r="AJ32" i="14"/>
  <c r="X32" i="14"/>
  <c r="AD32" i="14"/>
  <c r="R32" i="14"/>
  <c r="L32" i="14"/>
  <c r="AJ31" i="14"/>
  <c r="X31" i="14"/>
  <c r="AD31" i="14"/>
  <c r="R31" i="14"/>
  <c r="L31" i="14"/>
  <c r="AJ30" i="14"/>
  <c r="X30" i="14"/>
  <c r="AD30" i="14"/>
  <c r="R30" i="14"/>
  <c r="L30" i="14"/>
  <c r="AJ29" i="14"/>
  <c r="X29" i="14"/>
  <c r="AD29" i="14"/>
  <c r="R29" i="14"/>
  <c r="L29" i="14"/>
  <c r="AJ28" i="14"/>
  <c r="X28" i="14"/>
  <c r="AD28" i="14"/>
  <c r="R28" i="14"/>
  <c r="L28" i="14"/>
  <c r="AJ27" i="14"/>
  <c r="X27" i="14"/>
  <c r="AD27" i="14"/>
  <c r="R27" i="14"/>
  <c r="L27" i="14"/>
  <c r="AJ26" i="14"/>
  <c r="X26" i="14"/>
  <c r="AD26" i="14"/>
  <c r="R26" i="14"/>
  <c r="L26" i="14"/>
  <c r="AJ25" i="14"/>
  <c r="X25" i="14"/>
  <c r="AD25" i="14"/>
  <c r="R25" i="14"/>
  <c r="L25" i="14"/>
  <c r="AJ24" i="14"/>
  <c r="X24" i="14"/>
  <c r="AD24" i="14"/>
  <c r="R24" i="14"/>
  <c r="L24" i="14"/>
  <c r="AJ23" i="14"/>
  <c r="X23" i="14"/>
  <c r="AD23" i="14"/>
  <c r="R23" i="14"/>
  <c r="L23" i="14"/>
  <c r="AJ22" i="14"/>
  <c r="X22" i="14"/>
  <c r="AD22" i="14"/>
  <c r="R22" i="14"/>
  <c r="L22" i="14"/>
  <c r="AJ21" i="14"/>
  <c r="X21" i="14"/>
  <c r="AD21" i="14"/>
  <c r="R21" i="14"/>
  <c r="L21" i="14"/>
  <c r="AJ20" i="14"/>
  <c r="X20" i="14"/>
  <c r="AD20" i="14"/>
  <c r="R20" i="14"/>
  <c r="L20" i="14"/>
  <c r="AJ19" i="14"/>
  <c r="X19" i="14"/>
  <c r="AD19" i="14"/>
  <c r="R19" i="14"/>
  <c r="L19" i="14"/>
  <c r="AJ18" i="14"/>
  <c r="X18" i="14"/>
  <c r="AD18" i="14"/>
  <c r="R18" i="14"/>
  <c r="L18" i="14"/>
  <c r="AJ17" i="14"/>
  <c r="X17" i="14"/>
  <c r="AD17" i="14"/>
  <c r="R17" i="14"/>
  <c r="L17" i="14"/>
  <c r="AJ16" i="14"/>
  <c r="X16" i="14"/>
  <c r="AD16" i="14"/>
  <c r="R16" i="14"/>
  <c r="L16" i="14"/>
  <c r="L15" i="14"/>
  <c r="AJ14" i="14"/>
  <c r="X14" i="14"/>
  <c r="AD14" i="14"/>
  <c r="R14" i="14"/>
  <c r="L14" i="14"/>
  <c r="F13" i="14"/>
  <c r="AJ12" i="14"/>
  <c r="X12" i="14"/>
  <c r="AD12" i="14"/>
  <c r="R12" i="14"/>
  <c r="F12" i="14"/>
  <c r="L12" i="14"/>
  <c r="AJ11" i="14"/>
  <c r="X11" i="14"/>
  <c r="AD11" i="14"/>
  <c r="R11" i="14"/>
  <c r="L11" i="14"/>
  <c r="AJ9" i="14"/>
  <c r="AD9" i="14"/>
  <c r="X9" i="14"/>
  <c r="R9" i="14"/>
  <c r="L9" i="14"/>
  <c r="AJ104" i="17"/>
  <c r="AJ105" i="17"/>
  <c r="AJ106" i="17"/>
  <c r="AJ106" i="14"/>
  <c r="X12" i="18"/>
  <c r="L151" i="17"/>
  <c r="R151" i="17"/>
  <c r="AJ12" i="18"/>
  <c r="R186" i="15"/>
  <c r="L12" i="18"/>
  <c r="X186" i="15"/>
  <c r="L194" i="16"/>
  <c r="X151" i="17"/>
  <c r="R194" i="16"/>
  <c r="R106" i="14"/>
  <c r="X106" i="14"/>
  <c r="AD151" i="17"/>
  <c r="L186" i="15"/>
  <c r="AJ187" i="15"/>
  <c r="AD186" i="15"/>
  <c r="AD106" i="14"/>
  <c r="L106" i="14"/>
  <c r="AJ107" i="17"/>
  <c r="AJ108" i="17"/>
  <c r="AJ109" i="17"/>
  <c r="AJ110" i="17"/>
  <c r="AJ111" i="17"/>
  <c r="AJ112" i="17"/>
  <c r="AJ113" i="17"/>
  <c r="AJ114" i="17"/>
  <c r="AJ115" i="17"/>
  <c r="AJ116" i="17"/>
  <c r="AJ117" i="17"/>
  <c r="AJ118" i="17"/>
  <c r="AJ119" i="17"/>
  <c r="AJ120" i="17"/>
  <c r="AJ121" i="17"/>
  <c r="AJ122" i="17"/>
  <c r="AJ123" i="17"/>
  <c r="AJ124" i="17"/>
  <c r="AJ125" i="17"/>
  <c r="AJ126" i="17"/>
  <c r="AJ127" i="17"/>
  <c r="AJ128" i="17"/>
  <c r="AJ129" i="17"/>
  <c r="AJ130" i="17"/>
  <c r="AJ131" i="17"/>
  <c r="AJ132" i="17"/>
  <c r="AJ133" i="17"/>
  <c r="AJ134" i="17"/>
  <c r="AJ135" i="17"/>
  <c r="AJ136" i="17"/>
  <c r="AJ137" i="17"/>
  <c r="AJ138" i="17"/>
  <c r="AJ139" i="17"/>
  <c r="AJ140" i="17"/>
  <c r="AJ141" i="17"/>
  <c r="AJ142" i="17"/>
  <c r="AJ143" i="17"/>
  <c r="AJ144" i="17"/>
  <c r="AJ145" i="17"/>
  <c r="AJ146" i="17"/>
  <c r="AJ147" i="17"/>
  <c r="AJ148" i="17"/>
  <c r="AJ149" i="17"/>
  <c r="AJ151" i="17"/>
  <c r="AL87" i="6" l="1"/>
  <c r="AH87" i="6"/>
  <c r="AI87" i="6"/>
  <c r="AK87" i="6"/>
  <c r="AJ87" i="6"/>
  <c r="BH87" i="6"/>
  <c r="AY87" i="6"/>
  <c r="BE87" i="6"/>
  <c r="BD87" i="6"/>
  <c r="AO87" i="6"/>
  <c r="AU87" i="6"/>
  <c r="BM87" i="6"/>
  <c r="AV87" i="6"/>
  <c r="AW87" i="6"/>
  <c r="AR87" i="6"/>
  <c r="BG87" i="6"/>
  <c r="BJ87" i="6"/>
  <c r="AZ87" i="6"/>
  <c r="BA87" i="6"/>
  <c r="AP87" i="6"/>
  <c r="AS87" i="6"/>
  <c r="BI87" i="6"/>
  <c r="AQ87" i="6"/>
  <c r="BF87" i="6"/>
  <c r="AX87" i="6"/>
  <c r="BB87" i="6"/>
  <c r="BC87" i="6"/>
  <c r="AN87" i="6"/>
  <c r="BL87" i="6"/>
  <c r="AT87" i="6"/>
  <c r="BK87" i="6"/>
</calcChain>
</file>

<file path=xl/sharedStrings.xml><?xml version="1.0" encoding="utf-8"?>
<sst xmlns="http://schemas.openxmlformats.org/spreadsheetml/2006/main" count="4062" uniqueCount="2664">
  <si>
    <t>WARD</t>
  </si>
  <si>
    <t>SITE NAME</t>
  </si>
  <si>
    <t>ADDRESS</t>
  </si>
  <si>
    <t>SQ FT</t>
  </si>
  <si>
    <t>11th &amp; Monroe Park</t>
  </si>
  <si>
    <t>1100 Monroe Street, NW</t>
  </si>
  <si>
    <t>Harrison Recreation Center (Do not mow field</t>
  </si>
  <si>
    <t>1330 V Street NW</t>
  </si>
  <si>
    <t>3149 16th Street NW</t>
  </si>
  <si>
    <t>1117 10th Street NW</t>
  </si>
  <si>
    <t>Columbia Heights Community Center (Community Center/playground)</t>
  </si>
  <si>
    <t>1480 Girard Street NW</t>
  </si>
  <si>
    <t>1400 Euclid Street, NW</t>
  </si>
  <si>
    <t>Columbia Heights Civic Plaza</t>
  </si>
  <si>
    <t>1300 Park Road, NW</t>
  </si>
  <si>
    <t>Park</t>
  </si>
  <si>
    <t>1300 Girard St, NW</t>
  </si>
  <si>
    <t>Kalorama Recreation Center</t>
  </si>
  <si>
    <t>1865 Columbia Rd NW</t>
  </si>
  <si>
    <t>1800 Harvard Street NW</t>
  </si>
  <si>
    <t>Kalorama Triangle Park</t>
  </si>
  <si>
    <t>2200 19th Street, NW</t>
  </si>
  <si>
    <t>1900 Wyoming Ave NW</t>
  </si>
  <si>
    <t>Park (Cul de Sac)</t>
  </si>
  <si>
    <t>2052 Park Road NW</t>
  </si>
  <si>
    <t>Marie Reed Recreation Center</t>
  </si>
  <si>
    <t>2500 14th Street NW</t>
  </si>
  <si>
    <t>Banneker Community Center (Do not mow athletic fields)</t>
  </si>
  <si>
    <t>2500 Georgia Avenue NW</t>
  </si>
  <si>
    <t>K.C. Lewis</t>
  </si>
  <si>
    <t>2nd and W Street NW</t>
  </si>
  <si>
    <t>3012 Georgia Avenue</t>
  </si>
  <si>
    <t>3498 Oakwood Terrace NW</t>
  </si>
  <si>
    <t>1600 Oak Street, NW</t>
  </si>
  <si>
    <t>400 Hobart Place NW</t>
  </si>
  <si>
    <t>Parkview Community Center (Mod back wall next to houses)</t>
  </si>
  <si>
    <t>693 Otis Place NW</t>
  </si>
  <si>
    <t>Westminster Playground</t>
  </si>
  <si>
    <t>907 Westminster Street NW</t>
  </si>
  <si>
    <t>Walter Pierce Park (Do not mow the athletic field, you must mow the area on top and surrounding the field)</t>
  </si>
  <si>
    <t>2630 Adams Mill Rd, NW</t>
  </si>
  <si>
    <t>1700 V Street NW</t>
  </si>
  <si>
    <t>Hobart Twins Park (Both sides)</t>
  </si>
  <si>
    <t>700 Hobart Place, NW</t>
  </si>
  <si>
    <t>Lamont Street west of 19th Street</t>
  </si>
  <si>
    <t>1400 Ogden Street, NW</t>
  </si>
  <si>
    <t>Park Road and 19th Street NW</t>
  </si>
  <si>
    <t>1800 Spring Place, NW</t>
  </si>
  <si>
    <t>Anna J. Cooper Circle</t>
  </si>
  <si>
    <t>200 T St., NW</t>
  </si>
  <si>
    <t xml:space="preserve">Park </t>
  </si>
  <si>
    <t>4th District Sub Station</t>
  </si>
  <si>
    <t>750 Park Road NW</t>
  </si>
  <si>
    <t>3rd District Headquarters</t>
  </si>
  <si>
    <t>1620 V Street NW</t>
  </si>
  <si>
    <t>Franklin Shelter</t>
  </si>
  <si>
    <t>926 13th Street NW</t>
  </si>
  <si>
    <t>Bancroft ES</t>
  </si>
  <si>
    <t>1755 Newton Street NW</t>
  </si>
  <si>
    <t>Banneker SHS</t>
  </si>
  <si>
    <t>800 Euclid Street NW</t>
  </si>
  <si>
    <t>Cleveland ES</t>
  </si>
  <si>
    <t>1825 8th Street NW</t>
  </si>
  <si>
    <t>Columbia Heights EC/Bell Lincoln</t>
  </si>
  <si>
    <t>3101 16th Street NW</t>
  </si>
  <si>
    <t>Cooke HD ES</t>
  </si>
  <si>
    <t>2525 17th Street NW</t>
  </si>
  <si>
    <t>Meyer at Cordozo (Mow behind trailers and on the hillon Sherman St)</t>
  </si>
  <si>
    <t>2501 11th Street NW</t>
  </si>
  <si>
    <t>Adams-Oyster ES</t>
  </si>
  <si>
    <t>2020 19th Street NW</t>
  </si>
  <si>
    <t>Reed LC</t>
  </si>
  <si>
    <t>2200 Ontario Rd, NW</t>
  </si>
  <si>
    <t>2001 10th Street NW</t>
  </si>
  <si>
    <t>Tubman ES</t>
  </si>
  <si>
    <t>3101 13th Street NW</t>
  </si>
  <si>
    <t>Addison</t>
  </si>
  <si>
    <t>3446 P Street NW</t>
  </si>
  <si>
    <t>3560 Warder Street NW</t>
  </si>
  <si>
    <t>1730 R Street NW</t>
  </si>
  <si>
    <t>2130 G Street NW</t>
  </si>
  <si>
    <t>1503 10th Street NW</t>
  </si>
  <si>
    <t>Shaw</t>
  </si>
  <si>
    <t>900 R Street NW</t>
  </si>
  <si>
    <t>Thompson</t>
  </si>
  <si>
    <t>1200 L Street NW</t>
  </si>
  <si>
    <t>Parking Lot/Sidewalks</t>
  </si>
  <si>
    <t>400 1st Street, NW</t>
  </si>
  <si>
    <t>Senior Wellness Center</t>
  </si>
  <si>
    <t>3531 Georgia Avenue NW</t>
  </si>
  <si>
    <t>6th and R Street NW</t>
  </si>
  <si>
    <t>French Street Park</t>
  </si>
  <si>
    <t>900 French Street NW</t>
  </si>
  <si>
    <t>Volta Park Recreation Center (Do not mow field)</t>
  </si>
  <si>
    <t>1555 34th Street NW</t>
  </si>
  <si>
    <t>Stead Recreation Center</t>
  </si>
  <si>
    <t>1625 P Street NW</t>
  </si>
  <si>
    <t>S Street Dog Park</t>
  </si>
  <si>
    <t>1700 S Streets NW</t>
  </si>
  <si>
    <t>1600 18th Street, NW</t>
  </si>
  <si>
    <t>1700 Q Street, NW</t>
  </si>
  <si>
    <t>2000 O Street, NW</t>
  </si>
  <si>
    <t>Mitchell Park Recreation Center</t>
  </si>
  <si>
    <t>2200 S Street NW</t>
  </si>
  <si>
    <t>2100 M Streets NW</t>
  </si>
  <si>
    <t>Park (median)</t>
  </si>
  <si>
    <t>2200 Pennsylvania Avenue, NW</t>
  </si>
  <si>
    <t>Francis Pool (Mow athletic field and outside area)</t>
  </si>
  <si>
    <t>2435 N Street, NW</t>
  </si>
  <si>
    <t>Rose Park (Do not mow athletic field)</t>
  </si>
  <si>
    <t>2600 O St, NW</t>
  </si>
  <si>
    <t>Jelleff (Please make sure to get along the pool area)</t>
  </si>
  <si>
    <t>3265 S Street NW</t>
  </si>
  <si>
    <t>600 R Street, NW</t>
  </si>
  <si>
    <t>N Street Park</t>
  </si>
  <si>
    <t>600 N Street NW</t>
  </si>
  <si>
    <t>East Potomac Aquatic Center</t>
  </si>
  <si>
    <t>972 Ohio Drive SW</t>
  </si>
  <si>
    <t>Carter G. Woodson Memorial Park</t>
  </si>
  <si>
    <t>900 Q Street, NW</t>
  </si>
  <si>
    <t>400 O Street, NW</t>
  </si>
  <si>
    <t>Shaw (Mow athletic field)</t>
  </si>
  <si>
    <t>1500 11th Street NW</t>
  </si>
  <si>
    <t>Book Hill Park</t>
  </si>
  <si>
    <t>Wisconsin Avenue and R Street NW</t>
  </si>
  <si>
    <t>Bundy Building (Front and back of building)</t>
  </si>
  <si>
    <t>429 O Street NW</t>
  </si>
  <si>
    <t>Bundy Field (Mod around field and next to the alley)</t>
  </si>
  <si>
    <t>7th Street NW between New Jersey Avenue and 4th Street NW</t>
  </si>
  <si>
    <t>Traffic Safety and Special Enforcement Branch 501</t>
  </si>
  <si>
    <t>New Endeavors Shelter</t>
  </si>
  <si>
    <t>611 N Street NW</t>
  </si>
  <si>
    <t>Hurt Homes</t>
  </si>
  <si>
    <t>3050 R Street NW</t>
  </si>
  <si>
    <t>Hardy MS</t>
  </si>
  <si>
    <t>1819 35th Street NW</t>
  </si>
  <si>
    <t>Hyde ES</t>
  </si>
  <si>
    <t>3219 O Street NW</t>
  </si>
  <si>
    <t>1700 38th Street NW</t>
  </si>
  <si>
    <t>2425 N Street NW</t>
  </si>
  <si>
    <t>Garrison ES</t>
  </si>
  <si>
    <t>1200 S Street NW</t>
  </si>
  <si>
    <t>421 P Street NW</t>
  </si>
  <si>
    <t>2602 31st Street NW</t>
  </si>
  <si>
    <t>2702 Chesapeake Street NW</t>
  </si>
  <si>
    <t>2800 Chesterfield Place NW</t>
  </si>
  <si>
    <t>2804 29th Place NW</t>
  </si>
  <si>
    <t>2898 Allendale Place NW</t>
  </si>
  <si>
    <t>2900 Garfield Terrace NW</t>
  </si>
  <si>
    <t>3088 Harrison Street NW</t>
  </si>
  <si>
    <t>Macomb Recreation Center (Do not mow athletic field)</t>
  </si>
  <si>
    <t>3409 Macomb Street NW</t>
  </si>
  <si>
    <t>3500 34th Street, NW</t>
  </si>
  <si>
    <t>3500 Overlook Lane, NW</t>
  </si>
  <si>
    <t>Guy Mason Recreation Center (Do not mow athletic field)</t>
  </si>
  <si>
    <t>3600 Calvert Street NW</t>
  </si>
  <si>
    <t>Hearst Recreation Center (Do not mow athletic field)</t>
  </si>
  <si>
    <t>3600 Tilden Street NW</t>
  </si>
  <si>
    <t>Spring Valley Park</t>
  </si>
  <si>
    <t>49th between Wuebec and Glenbrook</t>
  </si>
  <si>
    <t>Bishop Lalossu Memorial Park</t>
  </si>
  <si>
    <t>3600 Garfield St, NW</t>
  </si>
  <si>
    <t>3700 33rd PL, NW</t>
  </si>
  <si>
    <t>Stoddert Recreation Center (Do not mow athletic field)</t>
  </si>
  <si>
    <t>4001 Calvert Street NW</t>
  </si>
  <si>
    <t>Hardy Recreation Center (Do not mow athletic field)</t>
  </si>
  <si>
    <t>4500 Q Street, NW</t>
  </si>
  <si>
    <t>Friendship Recreation Center</t>
  </si>
  <si>
    <t>4500 Van Ness Street NW</t>
  </si>
  <si>
    <t>4500 Q PL, NW</t>
  </si>
  <si>
    <t>Wilson Aquatic Center</t>
  </si>
  <si>
    <t>4551 Fort Drive NW</t>
  </si>
  <si>
    <t>4647 Kenmore Drive, NW</t>
  </si>
  <si>
    <t>4617 Kenmore Drive, NW</t>
  </si>
  <si>
    <t>W Street Park/Foxhall Playground</t>
  </si>
  <si>
    <t>4700 W Street, NW</t>
  </si>
  <si>
    <t>4901 Yuma Street, NW</t>
  </si>
  <si>
    <t>5100 Palisade Lane, NW</t>
  </si>
  <si>
    <t>Fort Reno (Do not mow athletic fields mow outside of Bermuda grass)</t>
  </si>
  <si>
    <t>3800 Donaldson Pl, NW</t>
  </si>
  <si>
    <t>Palisades Recreation Center (do not mow athletic field)</t>
  </si>
  <si>
    <t>5200 Sherrier Place NW</t>
  </si>
  <si>
    <t>5200 Partridge Lane, NW</t>
  </si>
  <si>
    <t>Chevy Chase Recreation Center (Do not mow athletic field)</t>
  </si>
  <si>
    <t>5500 41st Street NW</t>
  </si>
  <si>
    <t>Chevy Chase Community Center</t>
  </si>
  <si>
    <t>5601 Connecticut Avenue NW</t>
  </si>
  <si>
    <t>2701 Brandywine Street NW</t>
  </si>
  <si>
    <t>4600 Charleston Terrace, NW</t>
  </si>
  <si>
    <t>Forrest Hills Park (Do not mow athletic field)</t>
  </si>
  <si>
    <t>3200 Brandywine St, NW</t>
  </si>
  <si>
    <t>Dexter Place NW</t>
  </si>
  <si>
    <t>Glenbrook Road and Rockwood Parkway NW</t>
  </si>
  <si>
    <t>3500 37th Street, NW</t>
  </si>
  <si>
    <t>Linnean Park</t>
  </si>
  <si>
    <t>Linnean Street and Nevada Avenue (Linnean Park)</t>
  </si>
  <si>
    <t>Carolina Park</t>
  </si>
  <si>
    <t>Macomb Street and Sherrier Street NW (Carolina Park)</t>
  </si>
  <si>
    <t>3700 Cathedral Avenue NW</t>
  </si>
  <si>
    <t>2800 36th Street NW</t>
  </si>
  <si>
    <t>2700 35th Street, NW</t>
  </si>
  <si>
    <t>45 Observatory Circle NW</t>
  </si>
  <si>
    <t>4901 Yuma Street NW</t>
  </si>
  <si>
    <t>5411 42nd Street NW</t>
  </si>
  <si>
    <t>4600 38th St, NW</t>
  </si>
  <si>
    <t>5300 Nevada Avenue, NW</t>
  </si>
  <si>
    <t>3600 Runymeade St, NW</t>
  </si>
  <si>
    <t>3300 44th, NW #1 of 2</t>
  </si>
  <si>
    <t>Newark Community Garden</t>
  </si>
  <si>
    <t>3800 Newark St, NW</t>
  </si>
  <si>
    <t>5401 41st St, NW</t>
  </si>
  <si>
    <t>3801 Huntington St, NW</t>
  </si>
  <si>
    <t>3901 Jenifer St, NW</t>
  </si>
  <si>
    <t>5000 Chevy Chase Parkway</t>
  </si>
  <si>
    <t>4401 Ellicott St., NW</t>
  </si>
  <si>
    <t>4201 Brandywine St., NW</t>
  </si>
  <si>
    <t>50 Thompson, NW</t>
  </si>
  <si>
    <t>3300 Tilden St., NW</t>
  </si>
  <si>
    <t>Galen Tait Memorial Park</t>
  </si>
  <si>
    <t>4800 Ellicott St., NW</t>
  </si>
  <si>
    <t>4900 42nd St., NW</t>
  </si>
  <si>
    <t>3900 Veazy St., NW</t>
  </si>
  <si>
    <t>4800 42nd St., NW</t>
  </si>
  <si>
    <t>2801 Woodley Rd., NW</t>
  </si>
  <si>
    <t>Woodley Road and 32nd Street and Kling Road NW</t>
  </si>
  <si>
    <t>Deal MS (Please mow in the back and sides of the turf fields)</t>
  </si>
  <si>
    <t>3815 Fort Dr., NW</t>
  </si>
  <si>
    <t>Eaton ES</t>
  </si>
  <si>
    <t>3301 Lowell Street NW</t>
  </si>
  <si>
    <t>Hearst ES</t>
  </si>
  <si>
    <t>3950 37th Street NW</t>
  </si>
  <si>
    <t>Janney ES</t>
  </si>
  <si>
    <t>4130 Albemarle Street NW</t>
  </si>
  <si>
    <t>Key ES</t>
  </si>
  <si>
    <t>5001 Dana Place NW</t>
  </si>
  <si>
    <t>Lafayette ES</t>
  </si>
  <si>
    <t>5701 Broad Branch Road NW</t>
  </si>
  <si>
    <t>Murch ES</t>
  </si>
  <si>
    <t>4810 36th Street NW</t>
  </si>
  <si>
    <t>Mann ES</t>
  </si>
  <si>
    <t>4430 Newark Street</t>
  </si>
  <si>
    <t>Oyster Adams Bilingual School Oyster</t>
  </si>
  <si>
    <t>2801 Calvert Street NW</t>
  </si>
  <si>
    <t>Stoddert ES</t>
  </si>
  <si>
    <t>Paul Robertson School</t>
  </si>
  <si>
    <t>3700 10th Street NW</t>
  </si>
  <si>
    <t>Woodrow Wilson HS</t>
  </si>
  <si>
    <t>3850 Chesapeake Street NW</t>
  </si>
  <si>
    <t>Second District Headquarters</t>
  </si>
  <si>
    <t>3320 Idaho Avenue NW</t>
  </si>
  <si>
    <t>Belmont Park (Mow from fence to edge of slope to the top of the hill)</t>
  </si>
  <si>
    <t>50 Kalorama Circle, NW</t>
  </si>
  <si>
    <t>Fort Stevens Recreation Center (Do not mow athletic field mow hill next to field)</t>
  </si>
  <si>
    <t>1327 Van Buren Street NW</t>
  </si>
  <si>
    <t>Hamilton Recreation Center</t>
  </si>
  <si>
    <t>1340 Hamilton Street NW</t>
  </si>
  <si>
    <t>Twin Oaks Garden</t>
  </si>
  <si>
    <t>1300 Taylor St., NW</t>
  </si>
  <si>
    <t>4000 Arkansas Avenue NW</t>
  </si>
  <si>
    <t>7700 17th Street NW</t>
  </si>
  <si>
    <t>4409 18th St., NW</t>
  </si>
  <si>
    <t>Keene Park</t>
  </si>
  <si>
    <t>Lamond Recreation Center (Do not mow athletic field)</t>
  </si>
  <si>
    <t>2100 Plymouth Circle NW</t>
  </si>
  <si>
    <t>2130 Sudbury Place, NW</t>
  </si>
  <si>
    <t>203 Kennedy Street NW</t>
  </si>
  <si>
    <t>3300 Stuyvesant St, NW</t>
  </si>
  <si>
    <t>LaFayette Recreation Center (Do not mow athletic fields)</t>
  </si>
  <si>
    <t>5900 33rd Street NW</t>
  </si>
  <si>
    <t>Takoma Aquatic Center (Do not mow any athletic fields)</t>
  </si>
  <si>
    <t>300 Van Buren Street NW</t>
  </si>
  <si>
    <t>Upshur Recreation Center (Do not mow athletic field)</t>
  </si>
  <si>
    <t>4300 Arkansas Ave, NW</t>
  </si>
  <si>
    <t>6900 4th St., NW</t>
  </si>
  <si>
    <t>Riggs-LaSalle Recreation Center (Mow outside of synthetic field)</t>
  </si>
  <si>
    <t>501 Riggs Road NE</t>
  </si>
  <si>
    <t>Emery Recreation Center</t>
  </si>
  <si>
    <t>5108 Georgia Avenue NW</t>
  </si>
  <si>
    <t>Raymond Recreation Center</t>
  </si>
  <si>
    <t>3725 10th Street, NW</t>
  </si>
  <si>
    <t>604 Madison Street NW</t>
  </si>
  <si>
    <t>7226 15th Place, NW</t>
  </si>
  <si>
    <t>Petworth Recreation Center</t>
  </si>
  <si>
    <t>801 Taylor Street NW</t>
  </si>
  <si>
    <t>Marvin Caplan Memorial Park</t>
  </si>
  <si>
    <t>1300 Holly St., NW</t>
  </si>
  <si>
    <t>1801 Allison St., NW</t>
  </si>
  <si>
    <t>Arkansas Avenue Farragut Street and Georgia Avenue NW</t>
  </si>
  <si>
    <t>4801 13th St., NW</t>
  </si>
  <si>
    <t>1200 Emerson Street NW</t>
  </si>
  <si>
    <t>1800 Redwood Terrace NW</t>
  </si>
  <si>
    <t>1700 Decatur Street NW</t>
  </si>
  <si>
    <t>200 Whittier Street NW</t>
  </si>
  <si>
    <t>5500 14th Streets NW</t>
  </si>
  <si>
    <t>5700 Colorado Avenue NW</t>
  </si>
  <si>
    <t>1700 North Portal Drive NW</t>
  </si>
  <si>
    <t>1700 Portal Drive NW</t>
  </si>
  <si>
    <t>5900 6th NE</t>
  </si>
  <si>
    <t>955 Longfellow St NW</t>
  </si>
  <si>
    <t>3921 Shepherd Street NW</t>
  </si>
  <si>
    <t>5200 Illinois Avenue NW</t>
  </si>
  <si>
    <t>5100 4th Street NW</t>
  </si>
  <si>
    <t>Shephard Field (side of hill)</t>
  </si>
  <si>
    <t>1425 Jonquil Street NW</t>
  </si>
  <si>
    <t>4929 5th St., NW</t>
  </si>
  <si>
    <t>Kansas Avenue 2nd and Longfellow Streets NW</t>
  </si>
  <si>
    <t>3708 13th St., NW</t>
  </si>
  <si>
    <t>3701 13th St., NW</t>
  </si>
  <si>
    <t>4901 Emerson St., NW</t>
  </si>
  <si>
    <t>5100 4th St.,  NW</t>
  </si>
  <si>
    <t>300 Ingraham St., NW</t>
  </si>
  <si>
    <t>900 Varnum St., NW</t>
  </si>
  <si>
    <t>6500 Luzon Avenue, NW</t>
  </si>
  <si>
    <t>323 Longfellow St., NW</t>
  </si>
  <si>
    <t>100 Quackenbos St., NW</t>
  </si>
  <si>
    <t>6217 Nebraska Avenue NW</t>
  </si>
  <si>
    <t>3201 Morrison St., NW</t>
  </si>
  <si>
    <t>4528 4th St., NW</t>
  </si>
  <si>
    <t>3800 8th St., NW</t>
  </si>
  <si>
    <t>50 Longfellow St., NW</t>
  </si>
  <si>
    <t>6000 Block of Sligo Mill Rd, NE (on the corner)</t>
  </si>
  <si>
    <t>4010 7th St., NW</t>
  </si>
  <si>
    <t>5200 1st St., NW</t>
  </si>
  <si>
    <t>4508 New Hampshire  NW</t>
  </si>
  <si>
    <t>4730 3rd Street NW</t>
  </si>
  <si>
    <t>100 Oglethorpe St., NW</t>
  </si>
  <si>
    <t>50 Madison St., NW</t>
  </si>
  <si>
    <t>1900 Plymouth St., NW</t>
  </si>
  <si>
    <t>3912 4th St., NW</t>
  </si>
  <si>
    <t>600 Block of Oglethorpe, NE</t>
  </si>
  <si>
    <t>3800 4th St., NW</t>
  </si>
  <si>
    <t>400 Quincy St., NW</t>
  </si>
  <si>
    <t>200 Upshur St., NW</t>
  </si>
  <si>
    <t>101 Webster St., NW</t>
  </si>
  <si>
    <t>4101 Georgia Avenue, NW</t>
  </si>
  <si>
    <t>6301 32nd St., NW</t>
  </si>
  <si>
    <t>15 Pinehurst Circle NW</t>
  </si>
  <si>
    <t>16th Street Median (Alaska to DC Line)</t>
  </si>
  <si>
    <t>16th Street Median</t>
  </si>
  <si>
    <t>3668 Park Rd, NW</t>
  </si>
  <si>
    <t>Barnard ES</t>
  </si>
  <si>
    <t>430 Decatur Street NW</t>
  </si>
  <si>
    <t>Brightwood EC</t>
  </si>
  <si>
    <t>1300 Nicholson Street NW</t>
  </si>
  <si>
    <t>Coolidge HS</t>
  </si>
  <si>
    <t>LaSalle Education Center</t>
  </si>
  <si>
    <t>Macfarland MS</t>
  </si>
  <si>
    <t>4400 Iowa Avenue NW</t>
  </si>
  <si>
    <t>Mamie D. Lee School</t>
  </si>
  <si>
    <t>Powell</t>
  </si>
  <si>
    <t>1350 Upshur Street NW</t>
  </si>
  <si>
    <t>Raymond ES</t>
  </si>
  <si>
    <t>915 Spring Road NW</t>
  </si>
  <si>
    <t>Sharpe Health</t>
  </si>
  <si>
    <t>4300 13th Street NW</t>
  </si>
  <si>
    <t>Shepherd ES</t>
  </si>
  <si>
    <t>7800 14th Street NW</t>
  </si>
  <si>
    <t>Takoma EC</t>
  </si>
  <si>
    <t>Truesdell EC</t>
  </si>
  <si>
    <t>800 Ingraham Street NW</t>
  </si>
  <si>
    <t>West Education Center</t>
  </si>
  <si>
    <t>1338 Farragut Street NW</t>
  </si>
  <si>
    <t>Whittier Education Center</t>
  </si>
  <si>
    <t>6201 5th Street NW</t>
  </si>
  <si>
    <t>Patrol Services Bureau &amp; Security Branch</t>
  </si>
  <si>
    <t>801 Shepherd Street NW</t>
  </si>
  <si>
    <t>Fourth District Headquarters</t>
  </si>
  <si>
    <t>6001 Georgia Avenue NW</t>
  </si>
  <si>
    <t>New Lacasa</t>
  </si>
  <si>
    <t>1125 - 1131 Spring Road NW</t>
  </si>
  <si>
    <t>800 Longfellow St., NW (Located in alley)</t>
  </si>
  <si>
    <t>Engine 14 (Behind building hill and back to the far parking lot needs to be mowed)</t>
  </si>
  <si>
    <t>4801 North Capitol Street NW</t>
  </si>
  <si>
    <t>Benning Stoddert (Do not mow the athletic field)</t>
  </si>
  <si>
    <t>100 Stoddert Place SE</t>
  </si>
  <si>
    <t>1400 41st Street SE</t>
  </si>
  <si>
    <t>1500 38th Street SE</t>
  </si>
  <si>
    <t>18th St between T St. and T PL SE</t>
  </si>
  <si>
    <t>Oklahoma Avenue 21st and D Streets NE</t>
  </si>
  <si>
    <t>1200 28th St., SE</t>
  </si>
  <si>
    <t>1400 29th St.,  SE</t>
  </si>
  <si>
    <t>3030 G Street SE</t>
  </si>
  <si>
    <t>3100 K Streets SE</t>
  </si>
  <si>
    <t>Alger Park</t>
  </si>
  <si>
    <t>31st and W Streets SE</t>
  </si>
  <si>
    <t>Hillcrest Recreation Center (Mow by tennis courts)</t>
  </si>
  <si>
    <t>32nd and Denver Streets SE</t>
  </si>
  <si>
    <t>Pope Branch</t>
  </si>
  <si>
    <t>3401 Nash Place SE</t>
  </si>
  <si>
    <t>400 34th St., SE</t>
  </si>
  <si>
    <t>3328 Nash Place SE (median)</t>
  </si>
  <si>
    <t>3401 Highview Terrace SE (median)</t>
  </si>
  <si>
    <t>3674 Highwood Drive SE</t>
  </si>
  <si>
    <t>200 36th St., SE</t>
  </si>
  <si>
    <t>Marvin Gaye Recreation Center (Do not mow athletic field)</t>
  </si>
  <si>
    <t>42nd Street at Hunt Place to 63rd at Southern Avenue NE</t>
  </si>
  <si>
    <t>4300 Anacostia Avenue NE</t>
  </si>
  <si>
    <t>4696 Hilltop Terrace SE</t>
  </si>
  <si>
    <t>700 46th SE</t>
  </si>
  <si>
    <t>Kelly Miller Recreation Center (Do not mow athletic field)</t>
  </si>
  <si>
    <t>Deanwood Recreation Center</t>
  </si>
  <si>
    <t>1300 49th St., NE</t>
  </si>
  <si>
    <t>Benning Park Community Center (Mow the athletic field)</t>
  </si>
  <si>
    <t>5100 Southern Ave, SE</t>
  </si>
  <si>
    <t>5100 Ayers Place NE</t>
  </si>
  <si>
    <t>Fort Dupont Ice Rink</t>
  </si>
  <si>
    <t>3779 Ely Pace SE</t>
  </si>
  <si>
    <t>6200 Banks St., SE</t>
  </si>
  <si>
    <t>Ridge Recreation Center</t>
  </si>
  <si>
    <t>800 Ridge Road SE</t>
  </si>
  <si>
    <t>1000 Burns St., SE</t>
  </si>
  <si>
    <t>5000 Block of Blaine St., NE</t>
  </si>
  <si>
    <t>4800 Texas Ave, NE</t>
  </si>
  <si>
    <t>3395 Highview Terrace SE</t>
  </si>
  <si>
    <t>1500 T St., SE</t>
  </si>
  <si>
    <t>1500 Good Hope Road SE</t>
  </si>
  <si>
    <t>Fort Chaplin Park</t>
  </si>
  <si>
    <t>4600 Texas Avenue SE</t>
  </si>
  <si>
    <t>Fort Mahan</t>
  </si>
  <si>
    <t>Aiton ES</t>
  </si>
  <si>
    <t>533 48th Place NE</t>
  </si>
  <si>
    <t>Beers ES</t>
  </si>
  <si>
    <t>Ron Brown</t>
  </si>
  <si>
    <t>4800 Meade Street NE</t>
  </si>
  <si>
    <t>Burrville ES</t>
  </si>
  <si>
    <t>801 Division Avenue NE</t>
  </si>
  <si>
    <t>Davis ES</t>
  </si>
  <si>
    <t>4430 H Street SE</t>
  </si>
  <si>
    <t>5600 Eads Street NE</t>
  </si>
  <si>
    <t>Fletcher Johnson (Possibly Charter)</t>
  </si>
  <si>
    <t>4650 Benning Road SE</t>
  </si>
  <si>
    <t>CW Harris ES</t>
  </si>
  <si>
    <t>301 53rd Street SE</t>
  </si>
  <si>
    <t>Houston ES</t>
  </si>
  <si>
    <t>1100 50th Place NE</t>
  </si>
  <si>
    <t>Kimbel ES</t>
  </si>
  <si>
    <t>3375 Minnesota Avenue SE</t>
  </si>
  <si>
    <t>Miller MS</t>
  </si>
  <si>
    <t>301 49th Street NE</t>
  </si>
  <si>
    <t>Nalle JC ES</t>
  </si>
  <si>
    <t>219 50th Street SE</t>
  </si>
  <si>
    <t>Plummer</t>
  </si>
  <si>
    <t>4601 Texas Avenue SE</t>
  </si>
  <si>
    <t>Randle Highlands</t>
  </si>
  <si>
    <t>1650 30th Street SE</t>
  </si>
  <si>
    <t>Sousa MS</t>
  </si>
  <si>
    <t>3650 Ely Place SE</t>
  </si>
  <si>
    <t>Smothers ES</t>
  </si>
  <si>
    <t xml:space="preserve"> 4400 Brooks Street SE</t>
  </si>
  <si>
    <t>Thomas ES</t>
  </si>
  <si>
    <t>650 Anacostia Avenue NE</t>
  </si>
  <si>
    <t>Woodson HS (Do not mow the softball field)</t>
  </si>
  <si>
    <t>540 55th Street NE</t>
  </si>
  <si>
    <t>Winston</t>
  </si>
  <si>
    <t>3100 Erie Street SE</t>
  </si>
  <si>
    <t>6th District</t>
  </si>
  <si>
    <t>100 42nd Street NE</t>
  </si>
  <si>
    <t>6th District Sub</t>
  </si>
  <si>
    <t>6th District Station</t>
  </si>
  <si>
    <t>5002 Hayes Street NE</t>
  </si>
  <si>
    <t>Turner ES</t>
  </si>
  <si>
    <t>3264 Staton Road SE</t>
  </si>
  <si>
    <t>Congress Heights Recreation Center</t>
  </si>
  <si>
    <t>611 Alabama Ave, SE</t>
  </si>
  <si>
    <t>Barry Farm Recreation Center</t>
  </si>
  <si>
    <t>1230 Sumner Road SE</t>
  </si>
  <si>
    <t>Hart Simon (in Oxon Run) (Do not mow athletic field)</t>
  </si>
  <si>
    <t>601 1500 Mississippi Avenue SE Oxon Run Park</t>
  </si>
  <si>
    <t>Oxon Run Park</t>
  </si>
  <si>
    <t>Mississippi Avenue between 1st Street and Southern Avenue SE</t>
  </si>
  <si>
    <t>15th Place SE</t>
  </si>
  <si>
    <t>Bald Eagle Recreation Center (Don’t mow the athletic field)</t>
  </si>
  <si>
    <t>185 Joliet St., SW</t>
  </si>
  <si>
    <t>1812 Erie Street SE</t>
  </si>
  <si>
    <t>Fredrick Douglass Community Center</t>
  </si>
  <si>
    <t>1922 Fredrick Douglass Court, SE</t>
  </si>
  <si>
    <t>2398 14th Place SE</t>
  </si>
  <si>
    <t>Southeast Tennis and Learning Center</t>
  </si>
  <si>
    <t>701 Mississippi Avenue SE</t>
  </si>
  <si>
    <t>2500 Naylor Road SE</t>
  </si>
  <si>
    <t>4th Street and Livingston Terrace SE</t>
  </si>
  <si>
    <t>4th Street and Mississippi Avenue SE</t>
  </si>
  <si>
    <t>800 Atlantic Street SE</t>
  </si>
  <si>
    <t>Fort Greble Park</t>
  </si>
  <si>
    <t>200 Elmira St., SW</t>
  </si>
  <si>
    <t>2100 Q St., SE</t>
  </si>
  <si>
    <t>1800 17th St., SE</t>
  </si>
  <si>
    <t>2200 Q St., SE</t>
  </si>
  <si>
    <t>Wheeler and Mississippi</t>
  </si>
  <si>
    <t>Wheeler Street and Mississippi Street in Oxon Run Park</t>
  </si>
  <si>
    <t>Anacostia HS</t>
  </si>
  <si>
    <t>1601 16th Street SE</t>
  </si>
  <si>
    <t>Ferebee Hope (Do not mow athletic field or courtyards)</t>
  </si>
  <si>
    <t>3999 8th Street SE</t>
  </si>
  <si>
    <t>Garfield ES</t>
  </si>
  <si>
    <t>Hart MS</t>
  </si>
  <si>
    <t>601 Mississippi Avenue SE</t>
  </si>
  <si>
    <t>Hendley ES</t>
  </si>
  <si>
    <t>425 Chesapeake Street SE</t>
  </si>
  <si>
    <t>Johnson MS</t>
  </si>
  <si>
    <t>1400 Bruce Place SE</t>
  </si>
  <si>
    <t>Ketcham ES</t>
  </si>
  <si>
    <t>1919 15th Street SE</t>
  </si>
  <si>
    <t>Martin Luther King ES</t>
  </si>
  <si>
    <t>3200 6th Street SE</t>
  </si>
  <si>
    <t>Kramer MS</t>
  </si>
  <si>
    <t>1700 Q Street SE</t>
  </si>
  <si>
    <t>Leckie ES</t>
  </si>
  <si>
    <t>4201 MLK Avenue SW</t>
  </si>
  <si>
    <t>Malcolm X ES</t>
  </si>
  <si>
    <t>5100 Mississippi Avenue SE</t>
  </si>
  <si>
    <t>Moten</t>
  </si>
  <si>
    <t>1565 Morris Road SE</t>
  </si>
  <si>
    <t>Orr ES</t>
  </si>
  <si>
    <t>2200 Minnesota Avenue SE</t>
  </si>
  <si>
    <t>Patterson ES</t>
  </si>
  <si>
    <t>4300 South Capitol Terrace SE</t>
  </si>
  <si>
    <t>Savoy ES</t>
  </si>
  <si>
    <t>2400 Shannon Place SE</t>
  </si>
  <si>
    <t>Simon ES (Do not mow the athletic field)</t>
  </si>
  <si>
    <t>Stanton ES</t>
  </si>
  <si>
    <t>2701 Naylor Road SE</t>
  </si>
  <si>
    <t>Wilkinson ES</t>
  </si>
  <si>
    <t>2330 Pomeroy Road SE</t>
  </si>
  <si>
    <t>37th Street Family Housing</t>
  </si>
  <si>
    <t>342 37st Street SE</t>
  </si>
  <si>
    <t>Vacant</t>
  </si>
  <si>
    <t>3451 Benning Road at Eads Street NE</t>
  </si>
  <si>
    <t>Health Department - Mental Health Service Division (MHSD)</t>
  </si>
  <si>
    <t>821 Howard Road SE</t>
  </si>
  <si>
    <t>542 Foxhall Place SE</t>
  </si>
  <si>
    <t>DOH Lab</t>
  </si>
  <si>
    <t>DC Village Lane SE Bldg 7</t>
  </si>
  <si>
    <t>MPD Evidence</t>
  </si>
  <si>
    <t>17 D Village Lane SW (Added)</t>
  </si>
  <si>
    <t>Impoundment Lot</t>
  </si>
  <si>
    <t>5001 Sheppard Parkway SW</t>
  </si>
  <si>
    <t>Police Training Academy K-9 Unit Impound Lot</t>
  </si>
  <si>
    <t>4665 Blue Plains Drive SW</t>
  </si>
  <si>
    <t>K9 Bomb Squad</t>
  </si>
  <si>
    <t>4667 Blue Plain Drive SW</t>
  </si>
  <si>
    <t>OSSE SE Terminal</t>
  </si>
  <si>
    <t>2 DC Village Lane SW</t>
  </si>
  <si>
    <t>Cadet Corps Residential</t>
  </si>
  <si>
    <t>2B DC Village Lane, SW</t>
  </si>
  <si>
    <t>Recruiting</t>
  </si>
  <si>
    <t>Blue Plains #6 DC Village Lane SW (Bldg 1A and 3B)</t>
  </si>
  <si>
    <t>Training Academy</t>
  </si>
  <si>
    <t>4600 Sheperd Parkway SW</t>
  </si>
  <si>
    <t>DOH Warehouse</t>
  </si>
  <si>
    <t>DC Village Lane SE, Bldg #4</t>
  </si>
  <si>
    <t>U/C</t>
  </si>
  <si>
    <t>107 -117 Wayne Place SE</t>
  </si>
  <si>
    <t xml:space="preserve">7th District </t>
  </si>
  <si>
    <t>4300 12th Street SE</t>
  </si>
  <si>
    <t>4304 12th Street SE</t>
  </si>
  <si>
    <t>560 Foxhall Place SE</t>
  </si>
  <si>
    <t>562 Foxhall Place SE</t>
  </si>
  <si>
    <t>Vacant Lot</t>
  </si>
  <si>
    <t>544 Foxhall Place SE</t>
  </si>
  <si>
    <t>Family Shelter</t>
  </si>
  <si>
    <t>2601 &amp; 2603 Naylor Road SE</t>
  </si>
  <si>
    <t>1226 Good Hope Road SE</t>
  </si>
  <si>
    <t>Fredrick Douglas Daycare</t>
  </si>
  <si>
    <t>3240 Stanton Road SE</t>
  </si>
  <si>
    <t>3001 Alabama Avenue SE</t>
  </si>
  <si>
    <t>Congress Heights Wellness Center</t>
  </si>
  <si>
    <t>115 Savannah Street SE</t>
  </si>
  <si>
    <t>Evidence Control Branch</t>
  </si>
  <si>
    <t>2235 Shannon Place SE</t>
  </si>
  <si>
    <t>St. Elizabeth (Entire Campus)</t>
  </si>
  <si>
    <t>1100 Alabama Avenue SE</t>
  </si>
  <si>
    <t>2305 36th Street SE</t>
  </si>
  <si>
    <t>Apartment Building</t>
  </si>
  <si>
    <t>1324 Mississippi Avenue SE</t>
  </si>
  <si>
    <t>DDOT</t>
  </si>
  <si>
    <t>DPW Admin Offices</t>
  </si>
  <si>
    <t>2750 South Capitol Street SW</t>
  </si>
  <si>
    <t>1701 -1711 V Street SE</t>
  </si>
  <si>
    <t>Wards 7 &amp; 8 Housing</t>
  </si>
  <si>
    <t>1046 45th Street NE</t>
  </si>
  <si>
    <t>1227 47th Place NE</t>
  </si>
  <si>
    <t>4700 Nash St., NE</t>
  </si>
  <si>
    <t>1900 MASSACHUSETTS AVE, SE</t>
  </si>
  <si>
    <t>DC GENERAL</t>
  </si>
  <si>
    <t>1725 South Capitol Street, SE</t>
  </si>
  <si>
    <t>Heliport</t>
  </si>
  <si>
    <t>DCOA Hayes Senior Wellness Center</t>
  </si>
  <si>
    <t>1901 Evarts Street NE</t>
  </si>
  <si>
    <t>Model City Senior Wellness Center</t>
  </si>
  <si>
    <t>301 C St NW</t>
  </si>
  <si>
    <t xml:space="preserve">DMV (Mow 2 courtyards inside and the outside of the property) </t>
  </si>
  <si>
    <t>1319 New Jersey Ave, NW (New Jersey Ave)</t>
  </si>
  <si>
    <t>Land lease - DEVELOPER</t>
  </si>
  <si>
    <t>1300 Water Street, SE (1300 - 1900 Block)</t>
  </si>
  <si>
    <t>Boathouse Row</t>
  </si>
  <si>
    <t>Unit Block of Q St., SW</t>
  </si>
  <si>
    <t>LOT</t>
  </si>
  <si>
    <t>900 Wesley Pl., SW</t>
  </si>
  <si>
    <t>Southwest Library</t>
  </si>
  <si>
    <t>550 Water Street, SW</t>
  </si>
  <si>
    <t xml:space="preserve">Harbor </t>
  </si>
  <si>
    <t>1005 5th Street, NE</t>
  </si>
  <si>
    <t>2001 East Capital St., NE</t>
  </si>
  <si>
    <t>DC Armory</t>
  </si>
  <si>
    <t>2400 East Capitol Street SE</t>
  </si>
  <si>
    <t>RFK Stadium</t>
  </si>
  <si>
    <t>515 D Street NW</t>
  </si>
  <si>
    <t>Recorder of Deeds</t>
  </si>
  <si>
    <t>500 E Street, SE</t>
  </si>
  <si>
    <t>1st District Sub</t>
  </si>
  <si>
    <t>101 M Street SW</t>
  </si>
  <si>
    <t xml:space="preserve">1st District </t>
  </si>
  <si>
    <t>300 Indiana Ave., NW, Suite 2001</t>
  </si>
  <si>
    <t>Henry Daly Building</t>
  </si>
  <si>
    <t>651 10th Street, NE</t>
  </si>
  <si>
    <t>House of Ruth Shelter</t>
  </si>
  <si>
    <t>635 I Street, NE</t>
  </si>
  <si>
    <t>Blair Shelter</t>
  </si>
  <si>
    <t>921 Penn. Ave SE</t>
  </si>
  <si>
    <t>ANC Office 6B</t>
  </si>
  <si>
    <t>801 7th Street SW</t>
  </si>
  <si>
    <t>Jefferson MS</t>
  </si>
  <si>
    <t>660 K St. NE</t>
  </si>
  <si>
    <t>Wilson, JO ES (Do not mow athletic field)</t>
  </si>
  <si>
    <t>1150 5th St., SE</t>
  </si>
  <si>
    <t xml:space="preserve">Van Ness </t>
  </si>
  <si>
    <t>1001 G Street SE</t>
  </si>
  <si>
    <t>Tyler ES</t>
  </si>
  <si>
    <t>410 E St. NE</t>
  </si>
  <si>
    <t>Stuart Hobson MS</t>
  </si>
  <si>
    <t>425 C St. NE</t>
  </si>
  <si>
    <t>Peabody ES</t>
  </si>
  <si>
    <t>1445 C St., SE</t>
  </si>
  <si>
    <t>Payne ES (Do not mow athletic field)</t>
  </si>
  <si>
    <t>601 15th St. NE</t>
  </si>
  <si>
    <t>Miner ES</t>
  </si>
  <si>
    <t>1250 Constitution Ave NE</t>
  </si>
  <si>
    <t>Maury ES</t>
  </si>
  <si>
    <t>659 G St. NE</t>
  </si>
  <si>
    <t>Ludlow Taylor ES (Do not mow athletic field)</t>
  </si>
  <si>
    <t>215 G St., NE</t>
  </si>
  <si>
    <t xml:space="preserve">Logan </t>
  </si>
  <si>
    <t>920 F St. NE</t>
  </si>
  <si>
    <t>Prospect at Goding Education Center</t>
  </si>
  <si>
    <t>1830 Constitution Ave. NE</t>
  </si>
  <si>
    <t>Elliot/Hine MS (Do not mow athletic field)</t>
  </si>
  <si>
    <t>1700 E. Capitol St. NE</t>
  </si>
  <si>
    <t>Eastern HS (Do not mow athletic field)</t>
  </si>
  <si>
    <t>301 North Carolina Ave, SE</t>
  </si>
  <si>
    <t>Brent</t>
  </si>
  <si>
    <t>401 Eye Street SW</t>
  </si>
  <si>
    <t>Amidon-Bowen ES (Do not mow athletic field behind school)</t>
  </si>
  <si>
    <t>501 I St., SW</t>
  </si>
  <si>
    <t>Southwest Duck Pond</t>
  </si>
  <si>
    <t>300 I St., SW</t>
  </si>
  <si>
    <t>3rd and I SW</t>
  </si>
  <si>
    <t>1200 C Street, SE</t>
  </si>
  <si>
    <t xml:space="preserve">Park (2 of 2) B                                    </t>
  </si>
  <si>
    <t>Park (1 of 2) A</t>
  </si>
  <si>
    <t>1200 K St., SE</t>
  </si>
  <si>
    <t>1700 E Street, SE</t>
  </si>
  <si>
    <t xml:space="preserve">Triangle Park                                 </t>
  </si>
  <si>
    <t xml:space="preserve">Triangle Park                                  </t>
  </si>
  <si>
    <t>1500 C St., NE</t>
  </si>
  <si>
    <t xml:space="preserve">Triangle Park                              </t>
  </si>
  <si>
    <t xml:space="preserve">Triangle Park                                     </t>
  </si>
  <si>
    <t>1300 North Carolina Ave NE (Brown Memorial)</t>
  </si>
  <si>
    <t>800 A ST., SE</t>
  </si>
  <si>
    <t>700 Independence Ave, SE</t>
  </si>
  <si>
    <t xml:space="preserve">Park                                              </t>
  </si>
  <si>
    <t>100 North Carolina Avenue SE</t>
  </si>
  <si>
    <t>1300 A Street, NE</t>
  </si>
  <si>
    <t xml:space="preserve">Park                                                 </t>
  </si>
  <si>
    <t>1300 A Street, SE</t>
  </si>
  <si>
    <t>200 Massachusetts Ave, SE</t>
  </si>
  <si>
    <t>100 Kentucky Avenues, SE</t>
  </si>
  <si>
    <t>600 Independence Aves., SE</t>
  </si>
  <si>
    <t xml:space="preserve"> 900 Wesley Pl SW</t>
  </si>
  <si>
    <t>200 South Carolina Ave SE</t>
  </si>
  <si>
    <t>Garfield Park</t>
  </si>
  <si>
    <t>1100 E St., NE</t>
  </si>
  <si>
    <t>Lovejoy Park</t>
  </si>
  <si>
    <t>1000 Delaware Ave SW</t>
  </si>
  <si>
    <t>Langsburg Park</t>
  </si>
  <si>
    <t>900 Massachusetts Ave, NE</t>
  </si>
  <si>
    <t>800 Constitution Avenue, NE</t>
  </si>
  <si>
    <t>West Virginia Ave, 8th and K Streets</t>
  </si>
  <si>
    <t>820 South Capitol Street SW</t>
  </si>
  <si>
    <t>Randall Pool &amp; Recreation</t>
  </si>
  <si>
    <t>640 10th St., NE</t>
  </si>
  <si>
    <t>Sherwood Recreation Center (Do not mow oval next to building)</t>
  </si>
  <si>
    <t>7th &amp; N. Carolina Avenue NE</t>
  </si>
  <si>
    <t>Rumsey Aquatic Center</t>
  </si>
  <si>
    <t>1000 5th St., SE</t>
  </si>
  <si>
    <t>Joy Evans Recreation Center</t>
  </si>
  <si>
    <t>261 17th St SE</t>
  </si>
  <si>
    <t>Eastern Branch Boy and girls</t>
  </si>
  <si>
    <t>100 13th St., SE (Triangle Park)</t>
  </si>
  <si>
    <t>201 N Street SW</t>
  </si>
  <si>
    <t>King Greenleaf Recreation Center (Do not mow athletic field)</t>
  </si>
  <si>
    <t>1401 7th Street NW</t>
  </si>
  <si>
    <t>Kennedy Recreation Center (Do not mow athletic field)</t>
  </si>
  <si>
    <t>1701 Gales St., NE</t>
  </si>
  <si>
    <t>Rosedale Community Center</t>
  </si>
  <si>
    <t>Potomac Ave, 17th and E Streets, SE</t>
  </si>
  <si>
    <t>Massachusetts Ave, 17th and C Streets, SE</t>
  </si>
  <si>
    <t>700 Kentucky Ave., SE</t>
  </si>
  <si>
    <t>Massachusetts Ave, 15th Street/South Carolina Avenue, SE</t>
  </si>
  <si>
    <t>200 15th St., NE</t>
  </si>
  <si>
    <t>1400 Potomac Ave, SE</t>
  </si>
  <si>
    <t>600 Tennessee Ave, NE</t>
  </si>
  <si>
    <t xml:space="preserve">1500 G Streets, SE </t>
  </si>
  <si>
    <t>Dennis Dolinger Memorial Park (Potomac Ave.)</t>
  </si>
  <si>
    <t>600 Kentucky Ave, SE</t>
  </si>
  <si>
    <t>200 Constitution Ave. NE</t>
  </si>
  <si>
    <t>Triangle Park</t>
  </si>
  <si>
    <t>Massachusetts, 14thand Independence Avenue, SE</t>
  </si>
  <si>
    <t>1300 E St., NE</t>
  </si>
  <si>
    <t>1301 D Streets, NE</t>
  </si>
  <si>
    <t>1400 North Carolina Ave, NE (median between two (2) parks)</t>
  </si>
  <si>
    <t>100 Tennessee Ave., SE</t>
  </si>
  <si>
    <t>Kingsman Park</t>
  </si>
  <si>
    <t>200 Kentucky Ave., SE (median)</t>
  </si>
  <si>
    <t>1200 K Street NE</t>
  </si>
  <si>
    <t>901 Virginia Avenue SE</t>
  </si>
  <si>
    <t>Virginia Avenue</t>
  </si>
  <si>
    <t>35 K Street NE</t>
  </si>
  <si>
    <t>Health Dept - Mental Health Svcs Div</t>
  </si>
  <si>
    <t>2600 18th St., NE</t>
  </si>
  <si>
    <t xml:space="preserve">Vacant Property </t>
  </si>
  <si>
    <t>1856 L Street NE</t>
  </si>
  <si>
    <t>1835 Evarts St NE</t>
  </si>
  <si>
    <t>House of Togetherness</t>
  </si>
  <si>
    <r>
      <t>2501 18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St NE</t>
    </r>
  </si>
  <si>
    <t>Pleasant House</t>
  </si>
  <si>
    <r>
      <t>2635 18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St NE</t>
    </r>
  </si>
  <si>
    <t>Andrus House</t>
  </si>
  <si>
    <t>1900 W Pl, NE</t>
  </si>
  <si>
    <t>BET Building</t>
  </si>
  <si>
    <t>2635 18th Street NE</t>
  </si>
  <si>
    <t>Peasant Hill Group Home</t>
  </si>
  <si>
    <t>1345 New York Ave NE</t>
  </si>
  <si>
    <t>New York Ave Terminal</t>
  </si>
  <si>
    <r>
      <t>2115 5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St NE</t>
    </r>
  </si>
  <si>
    <r>
      <t>5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Street Terminal</t>
    </r>
  </si>
  <si>
    <t>1725 Lincoln Road NE</t>
  </si>
  <si>
    <t>Emery Shelter</t>
  </si>
  <si>
    <t>1861 Corcoran Street NE</t>
  </si>
  <si>
    <t>Corcoran Shelter</t>
  </si>
  <si>
    <t>1700 Rhode Island Ave. NE</t>
  </si>
  <si>
    <t>Youth Division</t>
  </si>
  <si>
    <t>414 Farragut Street, NE</t>
  </si>
  <si>
    <t>Street Bridge Maintenance Facility (DDOT)</t>
  </si>
  <si>
    <t>3rd &amp; R St. NE</t>
  </si>
  <si>
    <t>Penn Center</t>
  </si>
  <si>
    <t>45 P Street, NW</t>
  </si>
  <si>
    <t>Langston-Slater</t>
  </si>
  <si>
    <t>1241 W Street, NE</t>
  </si>
  <si>
    <t>SWAMA</t>
  </si>
  <si>
    <t>3170 V Street NE</t>
  </si>
  <si>
    <t>DC Fire &amp; Rescue</t>
  </si>
  <si>
    <t>1403 W Street, NE</t>
  </si>
  <si>
    <t>2175 W. Virginia Ave. NE</t>
  </si>
  <si>
    <t>Fleet Service</t>
  </si>
  <si>
    <t>1805 Bladensburg Road, NE</t>
  </si>
  <si>
    <t>5th District</t>
  </si>
  <si>
    <t>2600 Benning Road, NE</t>
  </si>
  <si>
    <t>DC Street Car</t>
  </si>
  <si>
    <t>1725 15th Street, NE</t>
  </si>
  <si>
    <t>DPW</t>
  </si>
  <si>
    <t>1735 15th Street, NE</t>
  </si>
  <si>
    <t>1355 New York Ave, NE</t>
  </si>
  <si>
    <t xml:space="preserve">Shelter </t>
  </si>
  <si>
    <t>1201 New York Avenue, NE</t>
  </si>
  <si>
    <t>Human Rescue Alliance</t>
  </si>
  <si>
    <t>1000 Mt. Olive Rd, NE</t>
  </si>
  <si>
    <t>Youth Services Center</t>
  </si>
  <si>
    <t>2000 Kendall St., NE</t>
  </si>
  <si>
    <t>Crummel</t>
  </si>
  <si>
    <t>1860 Kendall Street, NE</t>
  </si>
  <si>
    <t xml:space="preserve">Exodus </t>
  </si>
  <si>
    <t>100 L Street NW</t>
  </si>
  <si>
    <t>Walker Jones</t>
  </si>
  <si>
    <t>2500 Benning Rd. NE</t>
  </si>
  <si>
    <t>Spingarn HS</t>
  </si>
  <si>
    <t>704 26th St. NE</t>
  </si>
  <si>
    <t>Phelps HS (Do not mow athletic field)</t>
  </si>
  <si>
    <t>2725 10th St. NE</t>
  </si>
  <si>
    <t>Noyes Education Center</t>
  </si>
  <si>
    <t>1001 Monroe Street, NE</t>
  </si>
  <si>
    <t>Luke Moore</t>
  </si>
  <si>
    <t>3100 Lincoln Drive NE</t>
  </si>
  <si>
    <t>Thurgood Marshall</t>
  </si>
  <si>
    <t>151 T St. NE</t>
  </si>
  <si>
    <t>McKinley HS</t>
  </si>
  <si>
    <t>101 T Street NE</t>
  </si>
  <si>
    <t>Langley ES</t>
  </si>
  <si>
    <t>1900 Evarts Street NE</t>
  </si>
  <si>
    <t xml:space="preserve">Langdon </t>
  </si>
  <si>
    <t>1720 1st Street NE</t>
  </si>
  <si>
    <t>Choice @Emery</t>
  </si>
  <si>
    <t>1401 Michigan Ave NE</t>
  </si>
  <si>
    <t xml:space="preserve">1820 Monroe St. NE </t>
  </si>
  <si>
    <t>Burroughs</t>
  </si>
  <si>
    <t>Bunker Hill</t>
  </si>
  <si>
    <t>850 26th St. NE</t>
  </si>
  <si>
    <t>Browne Education Center</t>
  </si>
  <si>
    <t>3900 19th St., NE</t>
  </si>
  <si>
    <t xml:space="preserve">900 Otis Streets, NE </t>
  </si>
  <si>
    <t xml:space="preserve">The 2500 Block of South Dakota Ave NE </t>
  </si>
  <si>
    <t xml:space="preserve">4700 Sargeant Rd., NE </t>
  </si>
  <si>
    <t xml:space="preserve">1300 Buchanan Street, NE </t>
  </si>
  <si>
    <t>The 2600 Block of Irving Streets, NE</t>
  </si>
  <si>
    <t>The 2200 Block of 33rd St, NE</t>
  </si>
  <si>
    <t>Dakota Park</t>
  </si>
  <si>
    <t xml:space="preserve">1000 Crittenden Streets, NE </t>
  </si>
  <si>
    <t xml:space="preserve">Rhode Island Avenue and W Street, NE </t>
  </si>
  <si>
    <t xml:space="preserve">100 V Street, NE </t>
  </si>
  <si>
    <t xml:space="preserve">The 2800 Block of Newton St., NE </t>
  </si>
  <si>
    <t xml:space="preserve">Rhode Island Ave. and U St., NW </t>
  </si>
  <si>
    <t>The Unit Block of T St., NW</t>
  </si>
  <si>
    <t xml:space="preserve">The 1700 Block of St., NE </t>
  </si>
  <si>
    <t>The Unit Block of U St., NW</t>
  </si>
  <si>
    <t xml:space="preserve">The 2400 Block of 12th St., NE </t>
  </si>
  <si>
    <t xml:space="preserve">The 1800 Block of Queens Chapel Road, NE </t>
  </si>
  <si>
    <t xml:space="preserve">The 1200 Block of Brentwood Roads, NE </t>
  </si>
  <si>
    <t xml:space="preserve">The 1300 Block of Brentwood Road, NE </t>
  </si>
  <si>
    <t xml:space="preserve">The 1000 Block of Randolph Streets, NE </t>
  </si>
  <si>
    <t xml:space="preserve">The 1700 Block of Bunker Hill Rd., NE </t>
  </si>
  <si>
    <t>Bunker Hill Park</t>
  </si>
  <si>
    <t xml:space="preserve">The 1200 Block of Shepherd Streets, NE </t>
  </si>
  <si>
    <t xml:space="preserve">The 200 Block of Channing Streets, NE </t>
  </si>
  <si>
    <t xml:space="preserve">The 400 Block of Harewood Road, NE </t>
  </si>
  <si>
    <t xml:space="preserve">The 1500 Block of Brentwood Road, NE </t>
  </si>
  <si>
    <t xml:space="preserve">The 2900 Block of Lincoln Rd., NE </t>
  </si>
  <si>
    <t>The 100 Block of Florida Ave NW</t>
  </si>
  <si>
    <t>Florida Ave Playground (Please mow tree boxes)</t>
  </si>
  <si>
    <t xml:space="preserve">The 600 Block of Edgewood St., NE </t>
  </si>
  <si>
    <t xml:space="preserve">The 3000 Block of Douglas Streets, NE </t>
  </si>
  <si>
    <t xml:space="preserve">The 2500 Block of 28th NE </t>
  </si>
  <si>
    <t>2000 Bryant St., NE</t>
  </si>
  <si>
    <t>Loomis Park</t>
  </si>
  <si>
    <t>6th St. between NY &amp; Florida Ave. NE.</t>
  </si>
  <si>
    <t>Brentwood Park (Do not mow athletic field)</t>
  </si>
  <si>
    <t>320 Evarts Street NE</t>
  </si>
  <si>
    <t>Edgewood Recreation Center</t>
  </si>
  <si>
    <t>3201 Fort Lincoln Drive NE</t>
  </si>
  <si>
    <t>Theodore Hagans Cultural Center</t>
  </si>
  <si>
    <t>3100 Fort Lincoln Drive NE</t>
  </si>
  <si>
    <t>Fort Lincoln (Do not mow athletic field)</t>
  </si>
  <si>
    <t xml:space="preserve">The 3000 Block of Evart Streets, NE </t>
  </si>
  <si>
    <t>2901 20th Street NE</t>
  </si>
  <si>
    <t>Langdon Park Community Center</t>
  </si>
  <si>
    <t>2412 Rand Place NE</t>
  </si>
  <si>
    <t>Aboretum Comm. Center</t>
  </si>
  <si>
    <t>1300 6th St., NE</t>
  </si>
  <si>
    <t>Brentwood Recreation Center (Do not mow athletic field)</t>
  </si>
  <si>
    <t xml:space="preserve">Ft. Totten park to Barnard Hill, east of Blair Rd and Gallatin Rd. </t>
  </si>
  <si>
    <t>18th &amp; Perry Sts. NE</t>
  </si>
  <si>
    <t>Taft/Dwight Mosely (Please mow everything outside the oval/walking track)</t>
  </si>
  <si>
    <t>1743 Lincoln Rd. NE</t>
  </si>
  <si>
    <t>Harry Thomas Sr. Recreation Center (Do not mow athletic field)</t>
  </si>
  <si>
    <t>1333 Emerson Street NE</t>
  </si>
  <si>
    <t>North Michigan Park Recreation Center (Do not mow athletic field)</t>
  </si>
  <si>
    <t>155 L Street NE</t>
  </si>
  <si>
    <t>RH Terrell Recreation Center (Do not mow athletic fields)</t>
  </si>
  <si>
    <t>1310 Childress Street NE</t>
  </si>
  <si>
    <t>Trinidad Recreation Center</t>
  </si>
  <si>
    <t>1200 Morse Street NE</t>
  </si>
  <si>
    <t>Joe Cole Recreation Center</t>
  </si>
  <si>
    <t>1100 Michigan Avenue NE</t>
  </si>
  <si>
    <t>Turkey Thicket Recreation Center (Do not mow athletic field)</t>
  </si>
  <si>
    <t>The 1000 Block of Franklin St NE (Noyes Park)</t>
  </si>
  <si>
    <t>Noyes Park</t>
  </si>
  <si>
    <t xml:space="preserve">1100 Decatur Streets, NE </t>
  </si>
  <si>
    <t>101 N St., NW</t>
  </si>
  <si>
    <t>New York Avenue Playground (Do not mow athletic field)</t>
  </si>
  <si>
    <t xml:space="preserve">Special Operation division </t>
  </si>
  <si>
    <t>2850 New York Ave NE</t>
  </si>
  <si>
    <t>2424 Evarts St. NE</t>
  </si>
  <si>
    <t xml:space="preserve">Watkins Elementary </t>
  </si>
  <si>
    <t xml:space="preserve"> 420 12th St. SE </t>
  </si>
  <si>
    <t xml:space="preserve">Dorothy Heights Elementary </t>
  </si>
  <si>
    <t xml:space="preserve">1300 Allison St. NW </t>
  </si>
  <si>
    <t xml:space="preserve">Vacant Building </t>
  </si>
  <si>
    <t xml:space="preserve">3720 M.L.K Ave SE </t>
  </si>
  <si>
    <t xml:space="preserve">4525 Benning Rd. SE </t>
  </si>
  <si>
    <t>MD</t>
  </si>
  <si>
    <t>New Beginnings Youth Development Center</t>
  </si>
  <si>
    <t>8400 River Road, Laurel MD 20724</t>
  </si>
  <si>
    <t>Capitol Guardians Youth Challenge Academy</t>
  </si>
  <si>
    <t xml:space="preserve"> 3201 Oak Hill Drive, Laurel MD 20724</t>
  </si>
  <si>
    <t>Arthur Capper</t>
  </si>
  <si>
    <t xml:space="preserve"> 1000 5th St. SE </t>
  </si>
  <si>
    <t xml:space="preserve">LeDroit Park </t>
  </si>
  <si>
    <t xml:space="preserve">300 V St. NW </t>
  </si>
  <si>
    <t xml:space="preserve">Legacy Park </t>
  </si>
  <si>
    <t xml:space="preserve">5801 South Dakota Ave NE </t>
  </si>
  <si>
    <t xml:space="preserve">Kenilworth Elementary </t>
  </si>
  <si>
    <t xml:space="preserve">1300 44th St. NE </t>
  </si>
  <si>
    <t>PER SQFT
RATE</t>
  </si>
  <si>
    <t>SESSION RATE
TOTAL</t>
  </si>
  <si>
    <t xml:space="preserve">ATTACHMENT J.14 </t>
  </si>
  <si>
    <t>Bid Form / Contract Rate Schedule &amp; Property List</t>
  </si>
  <si>
    <t>COMPREHENSIVE GROUNDS MAINTENANCE SERVICES</t>
  </si>
  <si>
    <t>10th Stet Park (Push mower required)</t>
  </si>
  <si>
    <t>Euclid Community Garden</t>
  </si>
  <si>
    <t>Park (Cull de Sac)</t>
  </si>
  <si>
    <t>Bruce Monroe (Mow swale, weedwhacker/push mower)</t>
  </si>
  <si>
    <t>3300 New Hampshire, NW</t>
  </si>
  <si>
    <t>1800 New Hampshire Avenue, NW</t>
  </si>
  <si>
    <t>7th Street NW between New Jersey Avenue and 4th Street NW (Bundy Field)</t>
  </si>
  <si>
    <t>501 New York Avenue NW</t>
  </si>
  <si>
    <t>Ellington Field (Please mow the outside of the field and property)</t>
  </si>
  <si>
    <r>
      <t xml:space="preserve">DCAM-19-NC-RFP-0003 - </t>
    </r>
    <r>
      <rPr>
        <b/>
        <sz val="18"/>
        <color rgb="FFFF0000"/>
        <rFont val="Calibri"/>
        <family val="2"/>
        <scheme val="minor"/>
      </rPr>
      <t>GROUP A WARDS 1 &amp; 2</t>
    </r>
  </si>
  <si>
    <t>BASE YEAR</t>
  </si>
  <si>
    <t>OY1</t>
  </si>
  <si>
    <t>OY2</t>
  </si>
  <si>
    <t>OY3</t>
  </si>
  <si>
    <t>OY4</t>
  </si>
  <si>
    <t>GROUP A BASE &amp; OPTION YEAR BID TOTALS</t>
  </si>
  <si>
    <r>
      <t xml:space="preserve">DCAM-19-NC-RFP-0003 - </t>
    </r>
    <r>
      <rPr>
        <b/>
        <sz val="18"/>
        <color rgb="FFFF0000"/>
        <rFont val="Calibri"/>
        <family val="2"/>
        <scheme val="minor"/>
      </rPr>
      <t>GROUP B WARDS 3 &amp; 4</t>
    </r>
  </si>
  <si>
    <r>
      <t xml:space="preserve">DCAM-19-NC-RFP-0003 - </t>
    </r>
    <r>
      <rPr>
        <b/>
        <sz val="18"/>
        <color rgb="FFFF0000"/>
        <rFont val="Calibri"/>
        <family val="2"/>
        <scheme val="minor"/>
      </rPr>
      <t>GROUP C WARDS 5 &amp; 6</t>
    </r>
  </si>
  <si>
    <t>GROUP C BASE &amp; OPTION YEAR BID TOTALS</t>
  </si>
  <si>
    <t>GROUP B BASE &amp; OPTION YEAR BID TOTALS</t>
  </si>
  <si>
    <r>
      <t xml:space="preserve">DCAM-19-NC-RFP-0003 - </t>
    </r>
    <r>
      <rPr>
        <b/>
        <sz val="18"/>
        <color rgb="FFFF0000"/>
        <rFont val="Calibri"/>
        <family val="2"/>
        <scheme val="minor"/>
      </rPr>
      <t>GROUP D WARDS 7 &amp; 8</t>
    </r>
  </si>
  <si>
    <r>
      <t xml:space="preserve">DCAM-19-NC-RFP-0003 - </t>
    </r>
    <r>
      <rPr>
        <b/>
        <sz val="18"/>
        <color rgb="FFFF0000"/>
        <rFont val="Calibri"/>
        <family val="2"/>
        <scheme val="minor"/>
      </rPr>
      <t>GROUP E Maryland Location Only</t>
    </r>
  </si>
  <si>
    <t>4600 Upton Street, NW</t>
  </si>
  <si>
    <t>Chevy Chase Parkway and Patterson Street NW</t>
  </si>
  <si>
    <t>4500 Reservoir Road, NW</t>
  </si>
  <si>
    <t>20 Tuckerman Street NE</t>
  </si>
  <si>
    <t>7100 Piney Branch Road NW</t>
  </si>
  <si>
    <t>6315 5th Street NW</t>
  </si>
  <si>
    <t>100 Gallatin Street NW</t>
  </si>
  <si>
    <t>7010 Piney Branch Road NW</t>
  </si>
  <si>
    <t>Park (Small fenced in area surrounded by alleys 0176 combo)</t>
  </si>
  <si>
    <t xml:space="preserve">DPR Headquarters </t>
  </si>
  <si>
    <t>North Carolina Ave., A St., East of 9th  Street</t>
  </si>
  <si>
    <t>1400 Constitution Ave NE (in front of 1402)</t>
  </si>
  <si>
    <t>DC Therapeutic</t>
  </si>
  <si>
    <t>Kenilworth Parkside</t>
  </si>
  <si>
    <t>4900 Central Avenue, NE</t>
  </si>
  <si>
    <t>54 Anacostia Road SE</t>
  </si>
  <si>
    <t>42nd Street NE and Foote Street NE</t>
  </si>
  <si>
    <t>3600 Alabama Avenue SE</t>
  </si>
  <si>
    <t>2701 Pennsylvania Avenue SE</t>
  </si>
  <si>
    <t xml:space="preserve">D.C. DMV </t>
  </si>
  <si>
    <t>Fort Stanton Recreation Center</t>
  </si>
  <si>
    <t>500 Alabama Avenue SE</t>
  </si>
  <si>
    <t>2435 Alabama Avenue SE</t>
  </si>
  <si>
    <t>401 Mississippi Avenue SE</t>
  </si>
  <si>
    <t>2455 Alabama Avenue SE</t>
  </si>
  <si>
    <t>Washington Sr. Wellness Center</t>
  </si>
  <si>
    <t>MULCHING RATE</t>
  </si>
  <si>
    <t>LEAF REMOVAL SERVICES</t>
  </si>
  <si>
    <t>BEAUTIFICATION SERVICES</t>
  </si>
  <si>
    <t>SEASONAL SESSION RATE
TOTAL</t>
  </si>
  <si>
    <t>GROUP D BASE &amp; OPTION YEAR BID TOTALS</t>
  </si>
  <si>
    <t>SSL</t>
  </si>
  <si>
    <t>1617 U Street</t>
  </si>
  <si>
    <t>0175 0826</t>
  </si>
  <si>
    <t>0236 0830</t>
  </si>
  <si>
    <t>0238 0868
0238 0812
0238 0870</t>
  </si>
  <si>
    <t xml:space="preserve">0238 0812
0238 0859
0238 0864
0238 0865
0238  0870 </t>
  </si>
  <si>
    <t>DPR Warehouse  Grass</t>
  </si>
  <si>
    <t>DPR Warehouse Parking Lots - Leaf Removal</t>
  </si>
  <si>
    <t>1325 S Street, NW</t>
  </si>
  <si>
    <t>2673 0890</t>
  </si>
  <si>
    <t>OLD DPR Warehoure Parking Lot</t>
  </si>
  <si>
    <t>OLD DPR Warehouse - Grass</t>
  </si>
  <si>
    <t>2667 0074</t>
  </si>
  <si>
    <t xml:space="preserve">2664  0031 </t>
  </si>
  <si>
    <t>2558 0821</t>
  </si>
  <si>
    <t xml:space="preserve">Rita Bright </t>
  </si>
  <si>
    <t xml:space="preserve">2662  0205
</t>
  </si>
  <si>
    <t xml:space="preserve">Grass: 10,019
Parking Lot: 
12,501
</t>
  </si>
  <si>
    <t xml:space="preserve">2880 0859      </t>
  </si>
  <si>
    <t>Grass: 181785.4
Parking Lot: 23574.8</t>
  </si>
  <si>
    <t xml:space="preserve">RES 310B0000         </t>
  </si>
  <si>
    <t xml:space="preserve">2613E 0800          </t>
  </si>
  <si>
    <t xml:space="preserve">2890 0849   </t>
  </si>
  <si>
    <t>Grass: 54410.9</t>
  </si>
  <si>
    <t xml:space="preserve">RES 03100000      </t>
  </si>
  <si>
    <t>Trees: 349.7</t>
  </si>
  <si>
    <t xml:space="preserve">ROW - OAK STREET CUL DE SAC NW           </t>
  </si>
  <si>
    <t>2894 0896</t>
  </si>
  <si>
    <t xml:space="preserve">0175 0827    </t>
  </si>
  <si>
    <t>2154 Champlian Street NW</t>
  </si>
  <si>
    <t>3300 Mt. Pleasant Street, NW</t>
  </si>
  <si>
    <t xml:space="preserve">2558 0803
2558 0810
2558 0826
2562 0826 
                        </t>
  </si>
  <si>
    <t xml:space="preserve">Flower Bed: 14143.8
27374.6
39058
Tree Bed: 
251.6
718.9
460
Grass: 
4237.8
10378.6
1881.4
</t>
  </si>
  <si>
    <t xml:space="preserve">2864 0830  </t>
  </si>
  <si>
    <t xml:space="preserve">2576 0064          </t>
  </si>
  <si>
    <t xml:space="preserve">PAR 00970050                   </t>
  </si>
  <si>
    <t>Warder Street and Columbia Road NW</t>
  </si>
  <si>
    <t xml:space="preserve">ROW - WARDER STREET AND COLUMBIA ROAD NW              </t>
  </si>
  <si>
    <t xml:space="preserve">0417 0808              </t>
  </si>
  <si>
    <t xml:space="preserve"> 20979
</t>
  </si>
  <si>
    <t xml:space="preserve">3033 0830           </t>
  </si>
  <si>
    <t xml:space="preserve">0155 0821            </t>
  </si>
  <si>
    <t xml:space="preserve">0080 0841       </t>
  </si>
  <si>
    <t xml:space="preserve">0080 0841         </t>
  </si>
  <si>
    <t>School Without Walls ( Parking Lot)</t>
  </si>
  <si>
    <t>School Without Walls ( Flower Bed and Grass)</t>
  </si>
  <si>
    <t xml:space="preserve">0365 0832    </t>
  </si>
  <si>
    <t>Seaton ES ( Grass and Flower Bed)</t>
  </si>
  <si>
    <t xml:space="preserve">0510 0163              </t>
  </si>
  <si>
    <t>Montgomery ( Grass and Flower Bed)</t>
  </si>
  <si>
    <t xml:space="preserve">0023 0803    </t>
  </si>
  <si>
    <t>Francis JHS ( Grass and Tree Bed)</t>
  </si>
  <si>
    <t xml:space="preserve">      </t>
  </si>
  <si>
    <t xml:space="preserve">6095 0036  </t>
  </si>
  <si>
    <t xml:space="preserve">5407 0807 </t>
  </si>
  <si>
    <t xml:space="preserve">5402 0944  </t>
  </si>
  <si>
    <t>103 STODDERT PLACE SE</t>
  </si>
  <si>
    <t xml:space="preserve">5402 0944    </t>
  </si>
  <si>
    <t>101 STODDERT PLACE SE</t>
  </si>
  <si>
    <t xml:space="preserve">5369 0807   </t>
  </si>
  <si>
    <t>Fort Davis Community Center (Do not mow athletic field) - Flower Bed and Grass)</t>
  </si>
  <si>
    <t xml:space="preserve">ROW - 38TH STREET CUL DE SAC SE  </t>
  </si>
  <si>
    <t xml:space="preserve">PAR 02140185       </t>
  </si>
  <si>
    <t xml:space="preserve">ROW - NASH PLACE 34TH AND POPE STREET SE   </t>
  </si>
  <si>
    <t xml:space="preserve">ROW - NASH PLACE 34TH AND POPE STREET SE                  </t>
  </si>
  <si>
    <t xml:space="preserve">5341 0803
    PAR 01770089  </t>
  </si>
  <si>
    <t>4900 Brooks St, NE</t>
  </si>
  <si>
    <t xml:space="preserve">5188 0802  </t>
  </si>
  <si>
    <t>5162 0026</t>
  </si>
  <si>
    <t xml:space="preserve">5341 0803  </t>
  </si>
  <si>
    <t>Median 63rd Street and Eastern Avenue NE</t>
  </si>
  <si>
    <t xml:space="preserve">3350 0814
3350 0813             </t>
  </si>
  <si>
    <t xml:space="preserve">PAR 01960012 </t>
  </si>
  <si>
    <t xml:space="preserve">       </t>
  </si>
  <si>
    <t>5351 0878</t>
  </si>
  <si>
    <t xml:space="preserve">1490 0800
5146 0808       </t>
  </si>
  <si>
    <t xml:space="preserve">5668 0822
PAR 02070064       </t>
  </si>
  <si>
    <t xml:space="preserve">5159 0066  </t>
  </si>
  <si>
    <t xml:space="preserve">5208 0806   </t>
  </si>
  <si>
    <t>5360 0831</t>
  </si>
  <si>
    <t xml:space="preserve">5226 0800  </t>
  </si>
  <si>
    <t>Drew ES ( Grass and Flower Bed)</t>
  </si>
  <si>
    <t>5344 0802</t>
  </si>
  <si>
    <t>5301 0809</t>
  </si>
  <si>
    <t>5663 0074</t>
  </si>
  <si>
    <t xml:space="preserve">PAR 02030086 </t>
  </si>
  <si>
    <t>5135 0055</t>
  </si>
  <si>
    <t xml:space="preserve">PAR 01700026
PAR 01700016     </t>
  </si>
  <si>
    <t xml:space="preserve">5218 0026   </t>
  </si>
  <si>
    <t>5725 0013</t>
  </si>
  <si>
    <t>5755 0818</t>
  </si>
  <si>
    <t>1816 Erie Street SE</t>
  </si>
  <si>
    <t xml:space="preserve">5083 0808    </t>
  </si>
  <si>
    <t>5178 0027</t>
  </si>
  <si>
    <t xml:space="preserve">0554 0860  </t>
  </si>
  <si>
    <t xml:space="preserve">3874 0801 </t>
  </si>
  <si>
    <t>3888 0803</t>
  </si>
  <si>
    <t>4066 0822</t>
  </si>
  <si>
    <t>4079S 0057</t>
  </si>
  <si>
    <t>0557 0171</t>
  </si>
  <si>
    <t xml:space="preserve">	PPAR 01480074</t>
  </si>
  <si>
    <t xml:space="preserve">3530 0894   </t>
  </si>
  <si>
    <t>Parking Lot Surface Removal</t>
  </si>
  <si>
    <t>Side Walk Surface Removal</t>
  </si>
  <si>
    <t>Walkway</t>
  </si>
  <si>
    <t>Sidewalk Surface Removal</t>
  </si>
  <si>
    <t>1215 U STREET NW</t>
  </si>
  <si>
    <t>Sidewalk</t>
  </si>
  <si>
    <t>0359 0800</t>
  </si>
  <si>
    <t>Garnett-Patterson (sidewalk and walkway)</t>
  </si>
  <si>
    <t>0361 0827</t>
  </si>
  <si>
    <t>1923 VERMONT AVENUE NW</t>
  </si>
  <si>
    <t>Bruce -Monroe ES at Park View -Parking Lot</t>
  </si>
  <si>
    <t xml:space="preserve">Ross ES </t>
  </si>
  <si>
    <t>14TH STREET NW AND GIRARD STREET NW</t>
  </si>
  <si>
    <t>1875 COLUMBIA ROAD NW</t>
  </si>
  <si>
    <t>1801 23RD STREET NW</t>
  </si>
  <si>
    <t>515 D STREET NW</t>
  </si>
  <si>
    <t>410 E STREET NW</t>
  </si>
  <si>
    <t>300 INDIANA AVENUE NW</t>
  </si>
  <si>
    <t>5500 41ST STREET NW</t>
  </si>
  <si>
    <t>1350 49TH STREET NE</t>
  </si>
  <si>
    <t>14TH STREET AND TAYLOR STREET NW</t>
  </si>
  <si>
    <t>ILLINIOS AVENUE AND SHEPHERD STREET NW</t>
  </si>
  <si>
    <t>2225 5TH STREET NE</t>
  </si>
  <si>
    <t>2725 10TH STREET NE</t>
  </si>
  <si>
    <t>2175 WEST VIRGINIA AVENUE NE</t>
  </si>
  <si>
    <t>RHODE ISLAND AVENUE DOUGLAS AND BRENTWOOD ROAD NE</t>
  </si>
  <si>
    <t>ADAMS STREET 18TH STREET AND MONTANA AVENUE NE</t>
  </si>
  <si>
    <t>RHODE ISLAND AVENUE 17TH AND GIRARD STREET NE</t>
  </si>
  <si>
    <t>301 FRANKLIN STREET NE</t>
  </si>
  <si>
    <t>301 DOUGLAS STREET NE</t>
  </si>
  <si>
    <t>SOUTH DAKOTA AVENUE AND CRITTENDEN STREET NE</t>
  </si>
  <si>
    <t>SOUTH DAKOTA AVENUE 12TH AND DECATUR STREET NE</t>
  </si>
  <si>
    <t>2311 14TH STREET NE</t>
  </si>
  <si>
    <t>2019 WEST VIRGINIA AVENUE NE</t>
  </si>
  <si>
    <t>1342 FLORIDA AVENUE NE</t>
  </si>
  <si>
    <t>1299 NEAL STREET NE</t>
  </si>
  <si>
    <t>1000 MOUNT OLIVET ROAD NE</t>
  </si>
  <si>
    <t>4925 SARGENT ROAD NE</t>
  </si>
  <si>
    <t>1340 RHODE ISLAND AVENUE NE</t>
  </si>
  <si>
    <t>401 FARRAGUT STREET NE</t>
  </si>
  <si>
    <t>CLIENT
AGENCY</t>
  </si>
  <si>
    <t>MPD</t>
  </si>
  <si>
    <t>TOTAL SQFT</t>
  </si>
  <si>
    <t>N/A</t>
  </si>
  <si>
    <t>SITE NAME/DESCRIPTION</t>
  </si>
  <si>
    <t>CYCLE COST CALCULATION</t>
  </si>
  <si>
    <t>SIDEWALK
SQ/FT</t>
  </si>
  <si>
    <t>HARDSCAPE
SQ/FT</t>
  </si>
  <si>
    <t>BUILDING
ID</t>
  </si>
  <si>
    <t>BLDG ID - 000815</t>
  </si>
  <si>
    <t>11TH &amp; MONROE</t>
  </si>
  <si>
    <t>1101 MONROE STREET NW</t>
  </si>
  <si>
    <t>PARK</t>
  </si>
  <si>
    <t>BLDG ID - 000920</t>
  </si>
  <si>
    <t>14TH &amp; GIRARD NW</t>
  </si>
  <si>
    <t>BLDG ID - 000872</t>
  </si>
  <si>
    <t>3RD DISTRICT HEADQUARTERS</t>
  </si>
  <si>
    <t>1624 V STREET NW</t>
  </si>
  <si>
    <t>BLDG ID - 001040</t>
  </si>
  <si>
    <t>907 WESTMINSTER ST NW</t>
  </si>
  <si>
    <t xml:space="preserve"> </t>
  </si>
  <si>
    <t>BLDG ID - 000234</t>
  </si>
  <si>
    <t>ADAMS MIDDLE SCHOOL</t>
  </si>
  <si>
    <t>2020 19TH STREET NW</t>
  </si>
  <si>
    <t>DCPS</t>
  </si>
  <si>
    <t>BLDG ID - 000816</t>
  </si>
  <si>
    <t>ANNA J COOPER CIRCLE</t>
  </si>
  <si>
    <t>3RD STREET NW AND ANNA J COOPER CIR NW</t>
  </si>
  <si>
    <t>BLDG ID - 000369</t>
  </si>
  <si>
    <t>BANCROFT ES</t>
  </si>
  <si>
    <t>1755 NEWTON STREET NW</t>
  </si>
  <si>
    <t>BLDG ID - 000963</t>
  </si>
  <si>
    <t xml:space="preserve">BANNEKER COMMUNITY CENTER  (Do not mow athletic field) </t>
  </si>
  <si>
    <t>2500 GEORGIA AVENUE NW</t>
  </si>
  <si>
    <t>REC</t>
  </si>
  <si>
    <t>BLDG ID - 000370</t>
  </si>
  <si>
    <t>BANNEKER HIGH SCHOOL</t>
  </si>
  <si>
    <t>800 EUCLID STREET NW</t>
  </si>
  <si>
    <t>BLDG ID - 000155</t>
  </si>
  <si>
    <t>BRUCE - MONROE@PARKVIEW ES</t>
  </si>
  <si>
    <t>3560 WARDER STREET NW</t>
  </si>
  <si>
    <t>BLDG ID - 000819</t>
  </si>
  <si>
    <t xml:space="preserve">BRUCE MONROE PARK  (Do not mow athletic field) </t>
  </si>
  <si>
    <t>3012 GEORGIA AVENUE NW</t>
  </si>
  <si>
    <t>BLDG ID - 000022</t>
  </si>
  <si>
    <t>Capitol Hill Montessori @ MEYER ES</t>
  </si>
  <si>
    <t>2501 11TH STREET NW</t>
  </si>
  <si>
    <t>BLDG ID - 000026</t>
  </si>
  <si>
    <t>CLEVELAND ELEMENTARY SCHOOL</t>
  </si>
  <si>
    <t>1825 8TH STREET NW</t>
  </si>
  <si>
    <t>BLDG ID - 000921</t>
  </si>
  <si>
    <t>COLUMBIA HEIGHTS CIVIC PLAZA</t>
  </si>
  <si>
    <t>14TH STREET NW AND PARK ROAD NW</t>
  </si>
  <si>
    <t>BLDG ID - 000027</t>
  </si>
  <si>
    <t>COLUMBIA HEIGHTS EDUCATIONAL CAMPUS</t>
  </si>
  <si>
    <t>3101 16TH STREET NW</t>
  </si>
  <si>
    <t>BLDG ID - 000917</t>
  </si>
  <si>
    <t>FOURTH DISTRICT SUBSTATION</t>
  </si>
  <si>
    <t>750 PARK ROAD NW</t>
  </si>
  <si>
    <t>BLDG ID - 000430</t>
  </si>
  <si>
    <t>GARNETT-PATTERSON MIDDLE</t>
  </si>
  <si>
    <t>2001 10TH STREET NW</t>
  </si>
  <si>
    <t>BLDG ID - 000734</t>
  </si>
  <si>
    <t>1480 GIRARD STREET NW</t>
  </si>
  <si>
    <t>BLDG ID - 000102</t>
  </si>
  <si>
    <t>H.D. COOKE ELEMENTARY SCHOOL</t>
  </si>
  <si>
    <t>2525 17TH STREET NW</t>
  </si>
  <si>
    <t>BLDG ID - 000262</t>
  </si>
  <si>
    <t xml:space="preserve">HARRISON RECREATION CENTER  (Do not mow athletic field) </t>
  </si>
  <si>
    <t>1330 V STREET NW</t>
  </si>
  <si>
    <t>BLDG ID - 002815</t>
  </si>
  <si>
    <t>Hobart Pl &amp; Harvard St NW; Hobart Pl &amp; Columbia Rd NW</t>
  </si>
  <si>
    <t>BLDG ID - 000267</t>
  </si>
  <si>
    <t>KALORAMA RECREATION CENTER</t>
  </si>
  <si>
    <t>BLDG ID - 002816</t>
  </si>
  <si>
    <t>Lamont St. west of 19th St.</t>
  </si>
  <si>
    <t>BLDG ID - 001025</t>
  </si>
  <si>
    <t>LEWIS ELEMENTARY - FIELD</t>
  </si>
  <si>
    <t>300 BRYANT STREET NW - FIELD</t>
  </si>
  <si>
    <t>BLDG ID - 000277</t>
  </si>
  <si>
    <t>MARIE REED RECREATION CENTER</t>
  </si>
  <si>
    <t>2200 CHAMPLAIN STREET NW</t>
  </si>
  <si>
    <t>BLDG ID - 000836</t>
  </si>
  <si>
    <t>PARK RD &amp; 19TH ST NW</t>
  </si>
  <si>
    <t>PARK ROAD AND 19TH STREET</t>
  </si>
  <si>
    <t>BLDG ID - 002845</t>
  </si>
  <si>
    <t>Park road Cul de sac</t>
  </si>
  <si>
    <t>2052 Park rd. NW</t>
  </si>
  <si>
    <t>BLDG ID - 000223</t>
  </si>
  <si>
    <t>693 OTIS PLACE NW</t>
  </si>
  <si>
    <t>BLDG ID - 000242</t>
  </si>
  <si>
    <t xml:space="preserve">POWELL RECREATION CENTER  (Do not mow athletic field) </t>
  </si>
  <si>
    <t>3149 16TH STREET NW</t>
  </si>
  <si>
    <t>BLDG ID - 000317</t>
  </si>
  <si>
    <t>RITA BRIGHT COMMUNITY CENTER</t>
  </si>
  <si>
    <t>2500 14TH STREET NW</t>
  </si>
  <si>
    <t>BLDG ID - 000324</t>
  </si>
  <si>
    <t>SUPPORT SERVICES &amp; TRANSPORTATION FACILITY</t>
  </si>
  <si>
    <t>1325 S STREET NW</t>
  </si>
  <si>
    <t>MUNICIPAL</t>
  </si>
  <si>
    <t>BLDG ID - 000441</t>
  </si>
  <si>
    <t>TRIANGLE PARK</t>
  </si>
  <si>
    <t>COLUMBIA ROAD 19TH STREET AND WYOMING AVENUE NW</t>
  </si>
  <si>
    <t>BLDG ID - 000350</t>
  </si>
  <si>
    <t>1600 Oak St. NW</t>
  </si>
  <si>
    <t>OAK STREET CUL DE SAC NW</t>
  </si>
  <si>
    <t>BLDG ID - 002343</t>
  </si>
  <si>
    <t>Florida Ave NW &amp; V St NW</t>
  </si>
  <si>
    <t>BLDG ID - 000434</t>
  </si>
  <si>
    <t>14TH STREET OAK AND OGDEN STREET NW</t>
  </si>
  <si>
    <t>BLDG ID - 000351</t>
  </si>
  <si>
    <t>MT PLEASANT STREET AND PARK ROAD NW</t>
  </si>
  <si>
    <t>BLDG ID - 000449</t>
  </si>
  <si>
    <t>PERRY AND SPRING PLACE NW</t>
  </si>
  <si>
    <t>BLDG ID - 000949</t>
  </si>
  <si>
    <t>5TH STREET AND HOBART PLACE NW</t>
  </si>
  <si>
    <t>BLDG ID - 000902</t>
  </si>
  <si>
    <t>3498 Oakwood Terr NW</t>
  </si>
  <si>
    <t>OAKWOOD TERR CUL DE SEC NW</t>
  </si>
  <si>
    <t>BLDG ID - 000550</t>
  </si>
  <si>
    <t>NEW HAMPSHIRE SHERMAN AVENUE AND PARK PLACE NW</t>
  </si>
  <si>
    <t>BLDG ID - 000346</t>
  </si>
  <si>
    <t>WARDER STREET AND COLUMBIA ROAD NW</t>
  </si>
  <si>
    <t>BLDG ID - 000188</t>
  </si>
  <si>
    <t>TUBMAN ELEMENTARY SCHOOL</t>
  </si>
  <si>
    <t>3101 13TH STREET NW</t>
  </si>
  <si>
    <t>BLDG ID - 000827</t>
  </si>
  <si>
    <t>Justice Park</t>
  </si>
  <si>
    <t>14TH ST NW &amp; EUCLID ST NW</t>
  </si>
  <si>
    <t>BLDG ID - 000533</t>
  </si>
  <si>
    <t xml:space="preserve">WALTER PIERCE PARK  (Do not mow athletic field) </t>
  </si>
  <si>
    <t>ADAMS MILL AND ONTARIO ROADS NW</t>
  </si>
  <si>
    <t>BLDG ID - 000675</t>
  </si>
  <si>
    <t>WARD 1 SENIOR WELLNESS CENTER</t>
  </si>
  <si>
    <t>3531 GEORGIA AVENUE NW</t>
  </si>
  <si>
    <t>BLDG ID - 002814</t>
  </si>
  <si>
    <t>10TH STREET PARK</t>
  </si>
  <si>
    <t>1119 10th Street NW</t>
  </si>
  <si>
    <t>BLDG ID - 002838</t>
  </si>
  <si>
    <t>7th and N St NW</t>
  </si>
  <si>
    <t>BLDG ID - 000014</t>
  </si>
  <si>
    <t>ADDISON ELEMENTARY SCHOOL</t>
  </si>
  <si>
    <t>3246 P STREET NW</t>
  </si>
  <si>
    <t>BLDG ID - 000817</t>
  </si>
  <si>
    <t>BELMONT PARK</t>
  </si>
  <si>
    <t>2300 CONNECTICUT AVENUE NW</t>
  </si>
  <si>
    <t>BLDG ID - 000726</t>
  </si>
  <si>
    <t>BLDG C OLD JUVENILE COURT BLDG</t>
  </si>
  <si>
    <t>BLDG ID - 000818</t>
  </si>
  <si>
    <t>BOOK HILL PARK</t>
  </si>
  <si>
    <t>WISCONSIN AVENUE NW AND R STREET NW</t>
  </si>
  <si>
    <t>BLDG ID - 000020</t>
  </si>
  <si>
    <t>BUNDY BUILDING</t>
  </si>
  <si>
    <t>429 O STREET NW</t>
  </si>
  <si>
    <t>BLDG ID - 002841</t>
  </si>
  <si>
    <t>BUNDY FIELD</t>
  </si>
  <si>
    <t>7th St NW between New Jersey Ave and 4th St NW</t>
  </si>
  <si>
    <t>BLDG ID - 000854</t>
  </si>
  <si>
    <t>CARTER G WOODON MEMORIAL PARK</t>
  </si>
  <si>
    <t>RHODE ISLAND AVENUE AND 1600 BLK</t>
  </si>
  <si>
    <t>BLDG ID - 000250</t>
  </si>
  <si>
    <t>DPR Warehouse</t>
  </si>
  <si>
    <t>1320 S Street, N.W.</t>
  </si>
  <si>
    <t>BLDG ID - 000099</t>
  </si>
  <si>
    <t>FRANCIS EDUCATIONAL CAMPUS (Mow Athletic Field)</t>
  </si>
  <si>
    <t>2425 N STREET NW</t>
  </si>
  <si>
    <t>BLDG ID - 000926</t>
  </si>
  <si>
    <t>2435 N STREET NW</t>
  </si>
  <si>
    <t>BLDG ID - 000686</t>
  </si>
  <si>
    <t>FRANKLIN SHELTER</t>
  </si>
  <si>
    <t>925 13TH STREET NW</t>
  </si>
  <si>
    <t>DHS</t>
  </si>
  <si>
    <t>BLDG ID - 000230</t>
  </si>
  <si>
    <t xml:space="preserve">GARRISON ELEMENTARY SCHOOL  (Do not mow athletic field) </t>
  </si>
  <si>
    <t>1200 S STREET NW</t>
  </si>
  <si>
    <t>BLDG ID - 000104</t>
  </si>
  <si>
    <t xml:space="preserve">HARDY MIDDLE SCHOOL  (Do not mow athletic field) </t>
  </si>
  <si>
    <t>1819 35TH STREET NW</t>
  </si>
  <si>
    <t>BLDG ID - 002844</t>
  </si>
  <si>
    <t>BLDG ID - 000264</t>
  </si>
  <si>
    <t>JELLEFF RECREATION CENTER</t>
  </si>
  <si>
    <t>3265 S STREET NW</t>
  </si>
  <si>
    <t>BLDG ID - 000279</t>
  </si>
  <si>
    <t xml:space="preserve">MITCHELL PARK RECREATION CENTER  (Do not mow athletic field) </t>
  </si>
  <si>
    <t>BLDG ID - 000110</t>
  </si>
  <si>
    <t>MUNICIPAL CENTER (EAB)(DMV)</t>
  </si>
  <si>
    <t>BLDG ID - 000353</t>
  </si>
  <si>
    <t>NEW HAMPSHIRE AVE 17TH &amp; T ST NW</t>
  </si>
  <si>
    <t>NEW HAMPSHIRE AVENUE 17TH AND T STREET NW</t>
  </si>
  <si>
    <t>BLDG ID - 002818</t>
  </si>
  <si>
    <t>New Hampshire Ave, 18th and Q streets, NW</t>
  </si>
  <si>
    <t>BLDG ID - 000792</t>
  </si>
  <si>
    <t>RECORDER OF DEEDS</t>
  </si>
  <si>
    <t>BLDG ID - 000318</t>
  </si>
  <si>
    <t xml:space="preserve">ROSE PARK RECREATION CENTER  (Do not mow athletic field) </t>
  </si>
  <si>
    <t>2609 DUMBARTON ST NW</t>
  </si>
  <si>
    <t>BLDG ID - 000169</t>
  </si>
  <si>
    <t>ROSS ELEMENTARY SCHOOL</t>
  </si>
  <si>
    <t>1730 R STREET NW</t>
  </si>
  <si>
    <t>BLDG ID - 000528</t>
  </si>
  <si>
    <t>S ST DOG PARK</t>
  </si>
  <si>
    <t>S AND 17TH STREET NW</t>
  </si>
  <si>
    <t>BLDG ID - 000546</t>
  </si>
  <si>
    <t>SCHOOL WITHOUT WALLS HIGH SCHOOL</t>
  </si>
  <si>
    <t>2130 G STREET NW</t>
  </si>
  <si>
    <t>BLDG ID - 000529</t>
  </si>
  <si>
    <t>SHAW REC CENTER</t>
  </si>
  <si>
    <t>11TH STREET NW AND RHODE ISLAND AVENUE NW</t>
  </si>
  <si>
    <t>BLDG ID - 000323</t>
  </si>
  <si>
    <t>STEAD RECREATION CENTER</t>
  </si>
  <si>
    <t>1625 P STREET NW</t>
  </si>
  <si>
    <t>BLDG ID - 000186</t>
  </si>
  <si>
    <t>THOMSON ELEMENTARY SCHOOL</t>
  </si>
  <si>
    <t>1200 L STREET NW</t>
  </si>
  <si>
    <t>BLDG ID - 001001</t>
  </si>
  <si>
    <t>NEW HAMPSHIRE AVENUE 18TH AND CORCRAN STREET NW</t>
  </si>
  <si>
    <t>BLDG ID - 000551</t>
  </si>
  <si>
    <t>PENNSYLVANIA AVENUE 22ND AND K STREET NW</t>
  </si>
  <si>
    <t>BLDG ID - 000335</t>
  </si>
  <si>
    <t>NEW HAMPSHIRE AVENUE 20TH AND O STREET NW</t>
  </si>
  <si>
    <t>BLDG ID - 000993</t>
  </si>
  <si>
    <t>RHODE ISLAND AVENUE 6TH STREET AND R STREET NW</t>
  </si>
  <si>
    <t>BLDG ID - 000393</t>
  </si>
  <si>
    <t>NEW HAMPSHIRE AVENUE 21ST AND M STREET NW</t>
  </si>
  <si>
    <t>BLDG ID - 000358</t>
  </si>
  <si>
    <t xml:space="preserve">VOLTA PARK RECREATION CENTER  (Do not mow athletic field) </t>
  </si>
  <si>
    <t>1555 34TH STREET NW</t>
  </si>
  <si>
    <t>BLDG ID - 000428</t>
  </si>
  <si>
    <t>Ellington Field (Do not mow athletic field)</t>
  </si>
  <si>
    <t>1700 38th St NW(Same location as the Ellington School)</t>
  </si>
  <si>
    <t>2</t>
  </si>
  <si>
    <t>BP</t>
  </si>
  <si>
    <t>CLIN</t>
  </si>
  <si>
    <t>BLDG ID - 002819</t>
  </si>
  <si>
    <t>BLDG ID - 002821</t>
  </si>
  <si>
    <t>BLDG ID - 002820</t>
  </si>
  <si>
    <t>BLDG ID - 000820</t>
  </si>
  <si>
    <t>BLDG ID - 000853</t>
  </si>
  <si>
    <t>BLDG ID - 000971</t>
  </si>
  <si>
    <t>BLDG ID - 000972</t>
  </si>
  <si>
    <t>BLDG ID - 000052</t>
  </si>
  <si>
    <t>BLDG ID - 000080</t>
  </si>
  <si>
    <t>BLDG ID - 002799</t>
  </si>
  <si>
    <t>BLDG ID - 000822</t>
  </si>
  <si>
    <t>BLDG ID - 000258</t>
  </si>
  <si>
    <t>BLDG ID - 000823</t>
  </si>
  <si>
    <t>BLDG ID - 000825</t>
  </si>
  <si>
    <t>BLDG ID - 000259</t>
  </si>
  <si>
    <t>BLDG ID - 000261</t>
  </si>
  <si>
    <t>BLDG ID - 001026</t>
  </si>
  <si>
    <t>BLDG ID - 000532</t>
  </si>
  <si>
    <t>BLDG ID - 000116</t>
  </si>
  <si>
    <t>BLDG ID - 000122</t>
  </si>
  <si>
    <t>BLDG ID - 000275</t>
  </si>
  <si>
    <t>BLDG ID - 000132</t>
  </si>
  <si>
    <t>BLDG ID - 000141</t>
  </si>
  <si>
    <t>BLDG ID - 000863</t>
  </si>
  <si>
    <t>BLDG ID - 002812</t>
  </si>
  <si>
    <t>BLDG ID - 000542</t>
  </si>
  <si>
    <t>BLDG ID - 000308</t>
  </si>
  <si>
    <t>BLDG ID - 002846</t>
  </si>
  <si>
    <t>BLDG ID - 000887</t>
  </si>
  <si>
    <t>BLDG ID - 000888</t>
  </si>
  <si>
    <t>BLDG ID - 000913</t>
  </si>
  <si>
    <t>BLDG ID - 001158</t>
  </si>
  <si>
    <t>BLDG ID - 000837</t>
  </si>
  <si>
    <t>BLDG ID - 000181</t>
  </si>
  <si>
    <t>BLDG ID - 000900</t>
  </si>
  <si>
    <t>BLDG ID - 000992</t>
  </si>
  <si>
    <t>BLDG ID - 000345</t>
  </si>
  <si>
    <t>BLDG ID - 000357</t>
  </si>
  <si>
    <t>BLDG ID - 000294</t>
  </si>
  <si>
    <t>BLDG ID - 000381</t>
  </si>
  <si>
    <t>BLDG ID - 000450</t>
  </si>
  <si>
    <t>BLDG ID - 000454</t>
  </si>
  <si>
    <t>BLDG ID - 000512</t>
  </si>
  <si>
    <t>BLDG ID - 000895</t>
  </si>
  <si>
    <t>BLDG ID - 001007</t>
  </si>
  <si>
    <t>BLDG ID - 000332</t>
  </si>
  <si>
    <t>BLDG ID - 000440</t>
  </si>
  <si>
    <t>BLDG ID - 000559</t>
  </si>
  <si>
    <t>BLDG ID - 000954</t>
  </si>
  <si>
    <t>BLDG ID - 000941</t>
  </si>
  <si>
    <t>BLDG ID - 000989</t>
  </si>
  <si>
    <t>BLDG ID - 000377</t>
  </si>
  <si>
    <t>BLDG ID - 000510</t>
  </si>
  <si>
    <t>BLDG ID - 000553</t>
  </si>
  <si>
    <t>BLDG ID - 000504</t>
  </si>
  <si>
    <t>BLDG ID - 000514</t>
  </si>
  <si>
    <t>BLDG ID - 000390</t>
  </si>
  <si>
    <t>BLDG ID - 000288</t>
  </si>
  <si>
    <t>BLDG ID - 000300</t>
  </si>
  <si>
    <t>BLDG ID - 000897</t>
  </si>
  <si>
    <t>BLDG ID - 000281</t>
  </si>
  <si>
    <t>BLDG ID - 000285</t>
  </si>
  <si>
    <t>BLDG ID - 000291</t>
  </si>
  <si>
    <t>BLDG ID - 000943</t>
  </si>
  <si>
    <t>BLDG ID - 000341</t>
  </si>
  <si>
    <t>BLDG ID - 000301</t>
  </si>
  <si>
    <t>BLDG ID - 000435</t>
  </si>
  <si>
    <t>BLDG ID - 000502</t>
  </si>
  <si>
    <t>BLDG ID - 000283</t>
  </si>
  <si>
    <t>BLDG ID - 000452</t>
  </si>
  <si>
    <t>BLDG ID - 000199</t>
  </si>
  <si>
    <t>BLDG ID - 000839</t>
  </si>
  <si>
    <t>BLDG ID - 000210</t>
  </si>
  <si>
    <t>BLDG ID - 000932</t>
  </si>
  <si>
    <t>BLDG ID - 000098</t>
  </si>
  <si>
    <t>BLDG ID - 002826</t>
  </si>
  <si>
    <t>BLDG ID - 000371</t>
  </si>
  <si>
    <t>BLDG ID - 000372</t>
  </si>
  <si>
    <t>BLDG ID - 000426</t>
  </si>
  <si>
    <t>BLDG ID - 000981</t>
  </si>
  <si>
    <t>BLDG ID - 000257</t>
  </si>
  <si>
    <t>BLDG ID - 000496</t>
  </si>
  <si>
    <t>BLDG ID - 000260</t>
  </si>
  <si>
    <t>BLDG ID - 000714</t>
  </si>
  <si>
    <t>BLDG ID - 000127</t>
  </si>
  <si>
    <t>BLDG ID - 000271</t>
  </si>
  <si>
    <t>BLDG ID - 000272</t>
  </si>
  <si>
    <t>BLDG ID - 000486</t>
  </si>
  <si>
    <t>BLDG ID - 000950</t>
  </si>
  <si>
    <t>BLDG ID - 000489</t>
  </si>
  <si>
    <t>BLDG ID - 000831</t>
  </si>
  <si>
    <t>BLDG ID - 000885</t>
  </si>
  <si>
    <t>BLDG ID - 002822</t>
  </si>
  <si>
    <t>BLDG ID - 000310</t>
  </si>
  <si>
    <t>BLDG ID - 002825</t>
  </si>
  <si>
    <t>BLDG ID - 002843</t>
  </si>
  <si>
    <t>BLDG ID - 000161</t>
  </si>
  <si>
    <t>BLDG ID - 000156</t>
  </si>
  <si>
    <t>BLDG ID - 000095</t>
  </si>
  <si>
    <t>BLDG ID - 000313</t>
  </si>
  <si>
    <t>BLDG ID - 000316</t>
  </si>
  <si>
    <t>BLDG ID - 000793</t>
  </si>
  <si>
    <t>BLDG ID - 000174</t>
  </si>
  <si>
    <t>BLDG ID - 000182</t>
  </si>
  <si>
    <t>BLDG ID - 000327</t>
  </si>
  <si>
    <t>BLDG ID - 000903</t>
  </si>
  <si>
    <t>BLDG ID - 000910</t>
  </si>
  <si>
    <t>BLDG ID - 000996</t>
  </si>
  <si>
    <t>BLDG ID - 000295</t>
  </si>
  <si>
    <t>BLDG ID - 000399</t>
  </si>
  <si>
    <t>BLDG ID - 000442</t>
  </si>
  <si>
    <t>BLDG ID - 000516</t>
  </si>
  <si>
    <t>BLDG ID - 000517</t>
  </si>
  <si>
    <t>BLDG ID - 000937</t>
  </si>
  <si>
    <t>BLDG ID - 000554</t>
  </si>
  <si>
    <t>BLDG ID - 000494</t>
  </si>
  <si>
    <t>BLDG ID - 000296</t>
  </si>
  <si>
    <t>BLDG ID - 000394</t>
  </si>
  <si>
    <t>BLDG ID - 000343</t>
  </si>
  <si>
    <t>BLDG ID - 000557</t>
  </si>
  <si>
    <t>BLDG ID - 000987</t>
  </si>
  <si>
    <t>BLDG ID - 001010</t>
  </si>
  <si>
    <t>BLDG ID - 000339</t>
  </si>
  <si>
    <t>BLDG ID - 000293</t>
  </si>
  <si>
    <t>BLDG ID - 001008</t>
  </si>
  <si>
    <t>BLDG ID - 000290</t>
  </si>
  <si>
    <t>BLDG ID - 000498</t>
  </si>
  <si>
    <t>BLDG ID - 000958</t>
  </si>
  <si>
    <t>BLDG ID - 000438</t>
  </si>
  <si>
    <t>BLDG ID - 000400</t>
  </si>
  <si>
    <t>BLDG ID - 000905</t>
  </si>
  <si>
    <t>BLDG ID - 000389</t>
  </si>
  <si>
    <t>BLDG ID - 000338</t>
  </si>
  <si>
    <t>BLDG ID - 000354</t>
  </si>
  <si>
    <t>BLDG ID - 000396</t>
  </si>
  <si>
    <t>BLDG ID - 000939</t>
  </si>
  <si>
    <t>BLDG ID - 000555</t>
  </si>
  <si>
    <t>BLDG ID - 000509</t>
  </si>
  <si>
    <t>BLDG ID - 000898</t>
  </si>
  <si>
    <t>BLDG ID - 000959</t>
  </si>
  <si>
    <t>BLDG ID - 001004</t>
  </si>
  <si>
    <t>BLDG ID - 000349</t>
  </si>
  <si>
    <t>BLDG ID - 000986</t>
  </si>
  <si>
    <t>BLDG ID - 000340</t>
  </si>
  <si>
    <t>BLDG ID - 000906</t>
  </si>
  <si>
    <t>BLDG ID - 000499</t>
  </si>
  <si>
    <t>BLDG ID - 000356</t>
  </si>
  <si>
    <t>BLDG ID - 000501</t>
  </si>
  <si>
    <t>BLDG ID - 001002</t>
  </si>
  <si>
    <t>BLDG ID - 000560</t>
  </si>
  <si>
    <t>BLDG ID - 000995</t>
  </si>
  <si>
    <t>BLDG ID - 000991</t>
  </si>
  <si>
    <t>BLDG ID - 000909</t>
  </si>
  <si>
    <t>BLDG ID - 000431</t>
  </si>
  <si>
    <t>BLDG ID - 000187</t>
  </si>
  <si>
    <t>BLDG ID - 000415</t>
  </si>
  <si>
    <t>BLDG ID - 000193</t>
  </si>
  <si>
    <t>BLDG ID - 002823</t>
  </si>
  <si>
    <t>BLDG ID - 002824</t>
  </si>
  <si>
    <t>BLDG ID - 000547</t>
  </si>
  <si>
    <t>BLDG ID - 000227</t>
  </si>
  <si>
    <t>BLDG ID - 000206</t>
  </si>
  <si>
    <t>BLDG ID - 000666</t>
  </si>
  <si>
    <t>BLDG ID - 007722</t>
  </si>
  <si>
    <t>2833 Allendale Place NW</t>
  </si>
  <si>
    <t>32ND ST NW &amp; CHESAPEAKE ST NW  (Do not mow athletic field)</t>
  </si>
  <si>
    <t>32ND ST NW &amp; CHESAPEAKE ST NW</t>
  </si>
  <si>
    <t>BISHOP LALOSSU MEMORIAL PARK</t>
  </si>
  <si>
    <t>MASSACHUSETTS AVENUE 36TH AND GARFIELD STREET NW</t>
  </si>
  <si>
    <t>CHEVY CHASE COMMUNITY CENTER</t>
  </si>
  <si>
    <t>5601 CONNECTICUT AVENUE NW</t>
  </si>
  <si>
    <t>CHEVY CHASE RECREATION CENTER  (Do not mow athletic field)</t>
  </si>
  <si>
    <t>DEAL MIDDLE SCHOOL</t>
  </si>
  <si>
    <t>3815 FORT DRIVE NW</t>
  </si>
  <si>
    <t>EATON ELEMENTARY SCHOOL</t>
  </si>
  <si>
    <t>3301 LOWELL STREET NW</t>
  </si>
  <si>
    <t>Forest Hills Play Ground</t>
  </si>
  <si>
    <t>3200 Chesapeake St NW</t>
  </si>
  <si>
    <t>FORT RENO PARK</t>
  </si>
  <si>
    <t>CHESAPEAKE ST NW &amp; BELT RD NW</t>
  </si>
  <si>
    <t>FRIENDSHIP RECREATION CENTER</t>
  </si>
  <si>
    <t>4500 VAN NESS STREET NW</t>
  </si>
  <si>
    <t>GALEN TAIT MEMORIAL PARK</t>
  </si>
  <si>
    <t>WESTERN AVENUE NW AND ELLICOTT STREET NW</t>
  </si>
  <si>
    <t>GLENBROOK RD &amp; ROCKWOOD PKWY NW</t>
  </si>
  <si>
    <t>GLENBROOK ROAD NW AND ROCKWOOD PARKWAY NW</t>
  </si>
  <si>
    <t>GUY MASON  (Do not mow athletic field)</t>
  </si>
  <si>
    <t>3600 CALVERT STREET NW</t>
  </si>
  <si>
    <t>HARDY RECREATION CENTER  (Do not mow athletic field)</t>
  </si>
  <si>
    <t>4500 Q STREET NW</t>
  </si>
  <si>
    <t>HEARST PARK</t>
  </si>
  <si>
    <t>3950 37TH STREET NW - RECREATION</t>
  </si>
  <si>
    <t>HEARST RECREATION CENTER  (Do not mow athletic field)</t>
  </si>
  <si>
    <t>3600 TILDEN STREET NW</t>
  </si>
  <si>
    <t>JANNEY ELEMENTARY SCHOOL</t>
  </si>
  <si>
    <t>4130 ALBEMARLE STREET NW</t>
  </si>
  <si>
    <t>KEY ELEMENTARY SCHOOL</t>
  </si>
  <si>
    <t>5001 DANA PLACE NW</t>
  </si>
  <si>
    <t>MACOMB RECREATION CENTER  (Do not mow athletic field)</t>
  </si>
  <si>
    <t>3409 MACOMB STREET NW</t>
  </si>
  <si>
    <t>MANN ELEMENTARY SCHOOL</t>
  </si>
  <si>
    <t>4430 NEWARK STREET NW</t>
  </si>
  <si>
    <t>MURCH ELEMENTARY SCHOOL</t>
  </si>
  <si>
    <t>4810 36TH STREET NW</t>
  </si>
  <si>
    <t>NEVADA AVE &amp; BROADBRANCH RD NW</t>
  </si>
  <si>
    <t>NEVADA AVENUE CHAPEL AND BROADBRANCH ROAD NW</t>
  </si>
  <si>
    <t>Newark Street Park - Playground</t>
  </si>
  <si>
    <t>39TH ST &amp; NEWARK ST NW</t>
  </si>
  <si>
    <t>OYSTER ELEMENTARY SCHOOL</t>
  </si>
  <si>
    <t>2801 CALVERT STREET NW</t>
  </si>
  <si>
    <t>PALISADES COMMUNITY CENTER  (Do not mow athletic field)</t>
  </si>
  <si>
    <t>5200 SHERRIER PLACE NW</t>
  </si>
  <si>
    <t>Palisades Trolley Trail</t>
  </si>
  <si>
    <t>Galena to Foxhall Road NW</t>
  </si>
  <si>
    <t>RENO RD &amp; 38TH ST NW</t>
  </si>
  <si>
    <t>RENO 38TH STREET AND HUNTINGTON STREET NW</t>
  </si>
  <si>
    <t>RENO RD &amp; 39TH ST NW</t>
  </si>
  <si>
    <t>RENO ROAD 39TH AND JENIFER STREET NW</t>
  </si>
  <si>
    <t>SECOND DISTRICT HQ</t>
  </si>
  <si>
    <t>3320 IDAHO AVENUE NW</t>
  </si>
  <si>
    <t>SLIVERS</t>
  </si>
  <si>
    <t>MASSACHUSETTS AVE 47TH AND UPTON STREETS NW</t>
  </si>
  <si>
    <t>SPRING VALLEY PARK</t>
  </si>
  <si>
    <t>49TH STREET AND FORDHAM ROAD</t>
  </si>
  <si>
    <t>STODDERT ELEMENTARY SCHOOL  (Do not mow athletic field)</t>
  </si>
  <si>
    <t>4001 CALVERT STREET NW</t>
  </si>
  <si>
    <t>KENMORE DRIVE AND CHARLESTON TERR #1 CUL DE SAC NW</t>
  </si>
  <si>
    <t>RENO AND MILITARY ROAD NW</t>
  </si>
  <si>
    <t>THOMPSON CIR AND WOODLAND DRIVE NW</t>
  </si>
  <si>
    <t>GARFIELD TERR CUL DE SAC</t>
  </si>
  <si>
    <t>IDAHO AVENUE AND PORTER STREET NW</t>
  </si>
  <si>
    <t>KENMORE DRIVE AND CHARLESTON TERR #2 CUL DE SAC NW</t>
  </si>
  <si>
    <t>Q PLACE CUL DE SAC NW</t>
  </si>
  <si>
    <t>PARTRIDGE LN CUL DE SAC NW</t>
  </si>
  <si>
    <t>OVERLOOK LN CUL DE SAC NW</t>
  </si>
  <si>
    <t>DEXTER PLACE AND DEXTER ST</t>
  </si>
  <si>
    <t>33RD PLACE CUL DE SAC SE</t>
  </si>
  <si>
    <t>PALISADE LN CUL DE SAC NW</t>
  </si>
  <si>
    <t>CHEVY CHASE PARKWAY AND PATTERSON STREET NW</t>
  </si>
  <si>
    <t>31ST STREET CUL DE SAC</t>
  </si>
  <si>
    <t>NEVADA AND WESTERN AVENUE NW AT RUNYMEADE</t>
  </si>
  <si>
    <t>NEBRASKA AVENUE AND CHESAPEAKE STREET NW AT 38TH</t>
  </si>
  <si>
    <t>RIVER ROAD BRANDYWINE AND 42ND STREET NW</t>
  </si>
  <si>
    <t>CHARLESTON TERR AND INDIAN ROAD TERR</t>
  </si>
  <si>
    <t>HARRISON STREET NW CUL DE SAC</t>
  </si>
  <si>
    <t>MASSACHUSETTS WISCONSIN AND CATHEDRAL AVENUE NW</t>
  </si>
  <si>
    <t>WOODLEY ROAD AND 32ND STREET AND KLINGLE ROAD NW</t>
  </si>
  <si>
    <t>TILDEN STREET AND RENO ROAD NW</t>
  </si>
  <si>
    <t>RIVER ROAD 44TH AND ELLICOTT STREET NW</t>
  </si>
  <si>
    <t>NEW MEXICO AVENUE 44TH AND MACOMB STREET NW</t>
  </si>
  <si>
    <t>RENO ROAD AND FESSENDEN AND CHEVY CHASE PARKWAY NW</t>
  </si>
  <si>
    <t>WISCONSIN AVENUE 39TH AND VEAZY STREET NW</t>
  </si>
  <si>
    <t>MASSACHUSETTS AVENUE 49TH AND YUMA STREET NW</t>
  </si>
  <si>
    <t>WOODLEY ROAD AND 29TH STREET NW</t>
  </si>
  <si>
    <t>BROADBRANCH ROAD AND BRANDYWINE STREET NW</t>
  </si>
  <si>
    <t>WISCONSIN AVENUE AND ELLIOTT STREET AND 4ND</t>
  </si>
  <si>
    <t>RENO ROAD 34TH AND ORDWAY STREET NW</t>
  </si>
  <si>
    <t>MASSACHUSETTS AVENUE AND 36TH STREET NW</t>
  </si>
  <si>
    <t>MILITARY RD. BETWEEN BELT RD. AND 42ND ST. NW</t>
  </si>
  <si>
    <t>MASSACHUSETTS AVENUE AND 35TH STREET NW</t>
  </si>
  <si>
    <t>VACANT - 45 Observatory Circle</t>
  </si>
  <si>
    <t>W STREET PARK</t>
  </si>
  <si>
    <t>48TH AND W STREET NW</t>
  </si>
  <si>
    <t>W. WILSON HIGH SCHOOL</t>
  </si>
  <si>
    <t>3950 CHESAPEAKE STREET NW</t>
  </si>
  <si>
    <t>WILSON AQUATIC CENTER</t>
  </si>
  <si>
    <t>4551 FORT DRIVE NW</t>
  </si>
  <si>
    <t>4TH DISTRICT POLICE HEADQUARTERS</t>
  </si>
  <si>
    <t>6001 GEORGIA AVENUE NW</t>
  </si>
  <si>
    <t>8/9 Street &amp; Longfellow/Madison NW</t>
  </si>
  <si>
    <t>BARNARD ELEMENTARY SCHOOL</t>
  </si>
  <si>
    <t>430 DECATUR STREET NW</t>
  </si>
  <si>
    <t>BRIGHTWOOD EDUCATIONAL CAMPUS</t>
  </si>
  <si>
    <t>1300 NICHOLSON STREET NW</t>
  </si>
  <si>
    <t>COOLIDGE HIGH SCHOOL</t>
  </si>
  <si>
    <t>6315 5TH STREET NW</t>
  </si>
  <si>
    <t>EMERY REC CTR</t>
  </si>
  <si>
    <t>5801 GEORGIA AVENUE NW</t>
  </si>
  <si>
    <t>FORT STEVENS RECREATION CENTER  (Do not mow athletic field)</t>
  </si>
  <si>
    <t>1327 VAN BUREN STREET NW</t>
  </si>
  <si>
    <t>GEORGIA AVENUE 9TH AND UPSHUR STREET NE(TP)</t>
  </si>
  <si>
    <t>GEORGIA AVENUE 9TH AND UPSHUR STREET NE</t>
  </si>
  <si>
    <t>HAMILTON RECREATION CENTER  (Do not mow athletic field)</t>
  </si>
  <si>
    <t>1340 HAMILTON STREET NW</t>
  </si>
  <si>
    <t>LACASA TRP</t>
  </si>
  <si>
    <t>1131 SPRING ROAD NW</t>
  </si>
  <si>
    <t>LAFAYETTE ELEMENTARY SCHOOL</t>
  </si>
  <si>
    <t>5701 BROAD BRANCH ROAD NW</t>
  </si>
  <si>
    <t>LAFAYETTE REC CENTER/COHA  (Do not mow athletic field)</t>
  </si>
  <si>
    <t>5900 33RD STREET NW</t>
  </si>
  <si>
    <t>LAMOND RECREATION CENTER  (Do not mow athletic field)</t>
  </si>
  <si>
    <t>20 TUCKERMAN STREET NE</t>
  </si>
  <si>
    <t>LASALLE-BACKUS EDUCATIONAL CAMPUS</t>
  </si>
  <si>
    <t>501 RIGGS ROAD NE</t>
  </si>
  <si>
    <t>LORENZO LARRY ALLEN MEMORIAL PARK</t>
  </si>
  <si>
    <t>MACFARLAND JR. HIGH</t>
  </si>
  <si>
    <t>4400 IOWA AVENUE NW</t>
  </si>
  <si>
    <t>MARVIN CAPLAN MEMORIAL PARK</t>
  </si>
  <si>
    <t>ALASKA AVENUE BETWEEN HOLLY AND 13TH STREET NW</t>
  </si>
  <si>
    <t>NEW HAMPSHIRE AVE &amp; NORTH CAPITOL ST NW</t>
  </si>
  <si>
    <t>NEW HAMPSHIRE AVENUE AND NORTH CAPITOL STREET NW</t>
  </si>
  <si>
    <t>North Capitol and Madison, NW</t>
  </si>
  <si>
    <t>PETWORTH RECREATION CENTER</t>
  </si>
  <si>
    <t>801 TAYLOR STREET NW</t>
  </si>
  <si>
    <t>Piney Branch Rd and Blair Rd, NW</t>
  </si>
  <si>
    <t>Plymouth Circle NW</t>
  </si>
  <si>
    <t>Plymouth Ln and Parkside Ln</t>
  </si>
  <si>
    <t>POWELL ELEMENTARY SCHOOL</t>
  </si>
  <si>
    <t>1350 UPSHUR STREET NW</t>
  </si>
  <si>
    <t>PSSSD</t>
  </si>
  <si>
    <t>801 SHEPHERD STREET NW</t>
  </si>
  <si>
    <t>RAYMOND EDUCATIONAL CAMPUS</t>
  </si>
  <si>
    <t>915 SPRING ROAD NW</t>
  </si>
  <si>
    <t>RAYMOND RECREATION CENTER</t>
  </si>
  <si>
    <t>3725 10TH STREET NW</t>
  </si>
  <si>
    <t>RIGGS LASALLE RECREATION CENTER</t>
  </si>
  <si>
    <t>ROBESON SCHOOL</t>
  </si>
  <si>
    <t>3700 10TH STREET NW</t>
  </si>
  <si>
    <t>SHEPHERD ELEMENTARY SCHOOL</t>
  </si>
  <si>
    <t>7800 14TH STREET NW</t>
  </si>
  <si>
    <t>TAKOMA EDUCATIONAL CAMPUS</t>
  </si>
  <si>
    <t>7010 PINEY BRANCH ROAD NW</t>
  </si>
  <si>
    <t>TAKOMA RECREATION CENTER  (Do not mow athletic field)</t>
  </si>
  <si>
    <t>300 VAN BUREN STREET NW</t>
  </si>
  <si>
    <t>ARKANSAS AVENUE AND FARRAGUT STREET</t>
  </si>
  <si>
    <t>PLYMOUTH STREET AND SUDBURY LN NW</t>
  </si>
  <si>
    <t>NEW HAMPSHIRE AVENUE AND CHILLUM PLACE NE</t>
  </si>
  <si>
    <t>ILLINIOS AVENUE 4TH AND INGRAHAM STREET NW</t>
  </si>
  <si>
    <t>EAST BEACH AND PORTAL DRIVE NW</t>
  </si>
  <si>
    <t>EAST BEACH AND NORTH PORTAL DRIVE NW</t>
  </si>
  <si>
    <t>STUYVESANT PLACE CUL DE SAC</t>
  </si>
  <si>
    <t>SUDBURY PLACE CUL DE SAC</t>
  </si>
  <si>
    <t>NEBRASKA AVENUE 32ND AND MORRISON STREET NW</t>
  </si>
  <si>
    <t>BIRCH DRIVE AND REDWOOD TERR NW</t>
  </si>
  <si>
    <t>NEW HAMPSHIRE AVENUE AND ALLISON STREET NW</t>
  </si>
  <si>
    <t>17TH STREET AND KALMIA ROAD NW</t>
  </si>
  <si>
    <t>KANSAS AVENUE AND SPRING ROAD NW</t>
  </si>
  <si>
    <t>UTAH AVENUE AND 32ND STREET NW</t>
  </si>
  <si>
    <t>COLORADO AVENUE 13TH AND NICHOLSON STREET NW</t>
  </si>
  <si>
    <t>KANSAS AVENUE 5TH AND EMERSON STREET NW</t>
  </si>
  <si>
    <t>15TH PLACE CUL DE SAC NW</t>
  </si>
  <si>
    <t>18TH STREET AND ARGYLE TERR NW</t>
  </si>
  <si>
    <t>LONGFELLOW GEORGIA AND ILLINOIS AVENUE NW</t>
  </si>
  <si>
    <t>ALLISON STREET ARGYLE TERR AND 18TH STREET NW</t>
  </si>
  <si>
    <t>BLAGDEN AVENUE 17TH AND DECATUR STREET NW</t>
  </si>
  <si>
    <t>MISSOURI AVENUE 3RD AND LONGFELLOW STREET NW</t>
  </si>
  <si>
    <t>ARKANSAS AVENUE AND DECATUR STREET NW</t>
  </si>
  <si>
    <t>EASTERN AVENUE 6TH AND PEABODY STREET NE</t>
  </si>
  <si>
    <t>ILLINOIS AVENUE 4TH AND RANDOLPH STREET NW</t>
  </si>
  <si>
    <t>RIGGS AND OGLETHORPE STREET AT 6TH STREET NE</t>
  </si>
  <si>
    <t>KANSAS AVENUE 5TH AND FARRAGUT STREET NW</t>
  </si>
  <si>
    <t>NEW HAMPSHIRE AVENUE 4TH AND BUCHANAN STREET NW</t>
  </si>
  <si>
    <t>GEORGIA AVENUE KANSAS AVENUE AND VARNUM STREET NW</t>
  </si>
  <si>
    <t>NEW HAMPSHIRE AVENUE AND OGLETHORPE STREET NW</t>
  </si>
  <si>
    <t>4TH STREET AND BLAIR ROAD NW</t>
  </si>
  <si>
    <t>BLAIR ROAD 3RD AND WHITTIER STREET NW</t>
  </si>
  <si>
    <t>NEW HAMPSHIRE AVENUE AND DECATUR STREET NW</t>
  </si>
  <si>
    <t>NEBRASKA AND OREGON AVENUE NW</t>
  </si>
  <si>
    <t>KANSAS AVENUE 2ND AND LONGFELLOW STREET NW</t>
  </si>
  <si>
    <t>NEW HAMPSHIRE AVENUE 8TH AND RANDOLPH STREET NW</t>
  </si>
  <si>
    <t>RANDOLPH AND ROCK CREEK CHURCH ROAD NW</t>
  </si>
  <si>
    <t>ROCK CREEK CHURCH ROAD AND QUNICY STREET NW</t>
  </si>
  <si>
    <t>16TH STREET AND ARKANSAS AVENUE NW</t>
  </si>
  <si>
    <t>KANSAS AVENUE 4TH AND GALLATIN STREET NW</t>
  </si>
  <si>
    <t>ARKANSAS AVENUE AND EMERSON STREET NW</t>
  </si>
  <si>
    <t>14TH STREET AND LUZON AVENUE NW</t>
  </si>
  <si>
    <t>NEW HAMPSHIRE AVENUE 1ST AND INGRAHAM STREET NW</t>
  </si>
  <si>
    <t>WESTERN AVENUE AND PINHURST CIR NW</t>
  </si>
  <si>
    <t>MISSOURI AVENUE AND 5300 BLK KENNEDY STREET NW</t>
  </si>
  <si>
    <t>700 BLK MISSOURI AVE 5700 BLK 7TH &amp; 700 BLK MADISO</t>
  </si>
  <si>
    <t>TRIANGLE PARK (NEW HAMPSHIRE AVENUE 7TH AND TAYLOR ST)</t>
  </si>
  <si>
    <t>NEW HAMPSHIRE AVENUE 7TH AND TAYLOR ST</t>
  </si>
  <si>
    <t>TRIANGLE PARK (ZEN TRIANGLE PARK)</t>
  </si>
  <si>
    <t>KANSAS AVENUE 13TH AND QUINCY STREET NW</t>
  </si>
  <si>
    <t>TRUESDELL EDUCATIONAL CAMPUS</t>
  </si>
  <si>
    <t>800 INGRAHAM STREET NW</t>
  </si>
  <si>
    <t>TWIN OAKS GARDEN</t>
  </si>
  <si>
    <t>UPSHUR  (Do not mow athletic field)</t>
  </si>
  <si>
    <t>4300 ARKANSAS AVENUE NW</t>
  </si>
  <si>
    <t>Upshur and Rock Creek Church NW</t>
  </si>
  <si>
    <t>Webster and Rock Creek Church NW</t>
  </si>
  <si>
    <t>West EC @ SHARPE HEALTH</t>
  </si>
  <si>
    <t>4300 13TH STREET NW</t>
  </si>
  <si>
    <t>WEST EDUCATIONAL CAMPUS</t>
  </si>
  <si>
    <t>1338 FARRAGUT STREET NW</t>
  </si>
  <si>
    <t>WHITTIER EDUCATIONAL CAMPUS</t>
  </si>
  <si>
    <t>6201 5TH STREET NW</t>
  </si>
  <si>
    <t xml:space="preserve">Dorothy Heights </t>
  </si>
  <si>
    <t xml:space="preserve">1300 Allison St NW </t>
  </si>
  <si>
    <t>BLDG ID - 000363</t>
  </si>
  <si>
    <t>BLDG ID - 000867</t>
  </si>
  <si>
    <t>BLDG ID - 000590</t>
  </si>
  <si>
    <t>BLDG ID - 000089</t>
  </si>
  <si>
    <t>BLDG ID - 000536</t>
  </si>
  <si>
    <t>BLDG ID - 000537</t>
  </si>
  <si>
    <t>BLDG ID - 000539</t>
  </si>
  <si>
    <t>BLDG ID - 000085</t>
  </si>
  <si>
    <t>BLDG ID - 000086</t>
  </si>
  <si>
    <t>BLDG ID - 000685</t>
  </si>
  <si>
    <t>BLDG ID - 000857</t>
  </si>
  <si>
    <t>BLDG ID - 000930</t>
  </si>
  <si>
    <t>BLDG ID - 000717</t>
  </si>
  <si>
    <t>BLDG ID - 000868</t>
  </si>
  <si>
    <t>BLDG ID - 000886</t>
  </si>
  <si>
    <t>BLDG ID - 000889</t>
  </si>
  <si>
    <t>BLDG ID - 000682</t>
  </si>
  <si>
    <t>BLDG ID - 000172</t>
  </si>
  <si>
    <t>BLDG ID - 000243</t>
  </si>
  <si>
    <t>BLDG ID - 000750</t>
  </si>
  <si>
    <t>BLDG ID - 000890</t>
  </si>
  <si>
    <t>BLDG ID - 000800</t>
  </si>
  <si>
    <t>BLDG ID - 000448</t>
  </si>
  <si>
    <t>BLDG ID - 000908</t>
  </si>
  <si>
    <t>BLDG ID - 000456</t>
  </si>
  <si>
    <t>BLDG ID - 000990</t>
  </si>
  <si>
    <t>BLDG ID - 000386</t>
  </si>
  <si>
    <t>BLDG ID - 000395</t>
  </si>
  <si>
    <t>BLDG ID - 000453</t>
  </si>
  <si>
    <t>BLDG ID - 000443</t>
  </si>
  <si>
    <t>BLDG ID - 000447</t>
  </si>
  <si>
    <t>BLDG ID - 000999</t>
  </si>
  <si>
    <t>BLDG ID - 000907</t>
  </si>
  <si>
    <t>BLDG ID - 000299</t>
  </si>
  <si>
    <t>BLDG ID - 000552</t>
  </si>
  <si>
    <t>BLDG ID - 000892</t>
  </si>
  <si>
    <t>BLDG ID - 000446</t>
  </si>
  <si>
    <t>BLDG ID - 000347</t>
  </si>
  <si>
    <t>BLDG ID - 000344</t>
  </si>
  <si>
    <t>BLDG ID - 000495</t>
  </si>
  <si>
    <t>BLDG ID - 000556</t>
  </si>
  <si>
    <t>BLDG ID - 000439</t>
  </si>
  <si>
    <t>BLDG ID - 000505</t>
  </si>
  <si>
    <t>BLDG ID - 000938</t>
  </si>
  <si>
    <t>BLDG ID - 000497</t>
  </si>
  <si>
    <t>BLDG ID - 000348</t>
  </si>
  <si>
    <t>BLDG ID - 000401</t>
  </si>
  <si>
    <t>BLDG ID - 000333</t>
  </si>
  <si>
    <t>BLDG ID - 001000</t>
  </si>
  <si>
    <t>BLDG ID - 000391</t>
  </si>
  <si>
    <t>BLDG ID - 000500</t>
  </si>
  <si>
    <t>BLDG ID - 000947</t>
  </si>
  <si>
    <t>BLDG ID - 000997</t>
  </si>
  <si>
    <t>BLDG ID - 000287</t>
  </si>
  <si>
    <t>BLDG ID - 000558</t>
  </si>
  <si>
    <t>BLDG ID - 000946</t>
  </si>
  <si>
    <t>BLDG ID - 000955</t>
  </si>
  <si>
    <t>BLDG ID - 000284</t>
  </si>
  <si>
    <t>BLDG ID - 000896</t>
  </si>
  <si>
    <t>BLDG ID - 000289</t>
  </si>
  <si>
    <t>BLDG ID - 000392</t>
  </si>
  <si>
    <t>BLDG ID - 000951</t>
  </si>
  <si>
    <t>BLDG ID - 001006</t>
  </si>
  <si>
    <t>BLDG ID - 000444</t>
  </si>
  <si>
    <t>BLDG ID - 000306</t>
  </si>
  <si>
    <t>BLDG ID - 000282</t>
  </si>
  <si>
    <t>BLDG ID - 000956</t>
  </si>
  <si>
    <t>BLDG ID - 000432</t>
  </si>
  <si>
    <t>BLDG ID - 000901</t>
  </si>
  <si>
    <t>BLDG ID - 000952</t>
  </si>
  <si>
    <t>BLDG ID - 000383</t>
  </si>
  <si>
    <t>BLDG ID - 000286</t>
  </si>
  <si>
    <t>BLDG ID - 000433</t>
  </si>
  <si>
    <t>BLDG ID - 000513</t>
  </si>
  <si>
    <t>BLDG ID - 000942</t>
  </si>
  <si>
    <t>BLDG ID - 000957</t>
  </si>
  <si>
    <t>BLDG ID - 000998</t>
  </si>
  <si>
    <t>BLDG ID - 000503</t>
  </si>
  <si>
    <t>BLDG ID - 000334</t>
  </si>
  <si>
    <t>BLDG ID - 000944</t>
  </si>
  <si>
    <t>BLDG ID - 000423</t>
  </si>
  <si>
    <t>BLDG ID - 010757</t>
  </si>
  <si>
    <t>BLDG ID - 000968</t>
  </si>
  <si>
    <t>BLDG ID - 000979</t>
  </si>
  <si>
    <t>BLDG ID - 000427</t>
  </si>
  <si>
    <t>BLDG ID - 000081</t>
  </si>
  <si>
    <t>BLDG ID - 000105</t>
  </si>
  <si>
    <t>BLDG ID - 000209</t>
  </si>
  <si>
    <t>BLDG ID - 000484</t>
  </si>
  <si>
    <t>BLDG ID - 000269</t>
  </si>
  <si>
    <t>BLDG ID - 000270</t>
  </si>
  <si>
    <t>BLDG ID - 000273</t>
  </si>
  <si>
    <t>BLDG ID - 000488</t>
  </si>
  <si>
    <t>BLDG ID - 000637</t>
  </si>
  <si>
    <t>BLDG ID - 000280</t>
  </si>
  <si>
    <t>BLDG ID - 000158</t>
  </si>
  <si>
    <t>BLDG ID - 000543</t>
  </si>
  <si>
    <t>BLDG ID - 000312</t>
  </si>
  <si>
    <t>BLDG ID - 000321</t>
  </si>
  <si>
    <t>BLDG ID - 000331</t>
  </si>
  <si>
    <t>BLDG ID - 000266</t>
  </si>
  <si>
    <t>BLDG ID - 000844</t>
  </si>
  <si>
    <t>BLDG ID - 000870</t>
  </si>
  <si>
    <t>BLDG ID - 000871</t>
  </si>
  <si>
    <t>BLDG ID - 000873</t>
  </si>
  <si>
    <t>BLDG ID - 000716</t>
  </si>
  <si>
    <t>BLDG ID - 000366</t>
  </si>
  <si>
    <t>BLDG ID - 000360</t>
  </si>
  <si>
    <t>BLDG ID - 000961</t>
  </si>
  <si>
    <t>BLDG ID - 000680</t>
  </si>
  <si>
    <t>BLDG ID - 000018</t>
  </si>
  <si>
    <t>BLDG ID - 000531</t>
  </si>
  <si>
    <t>BLDG ID - 000374</t>
  </si>
  <si>
    <t>BLDG ID - 000019</t>
  </si>
  <si>
    <t>BLDG ID - 000021</t>
  </si>
  <si>
    <t>BLDG ID - 000083</t>
  </si>
  <si>
    <t>BLDG ID - 000130</t>
  </si>
  <si>
    <t>BLDG ID - 000722</t>
  </si>
  <si>
    <t>BLDG ID - 000668</t>
  </si>
  <si>
    <t>BLDG ID - 000564</t>
  </si>
  <si>
    <t>BLDG ID - 000128</t>
  </si>
  <si>
    <t>BLDG ID - 000732</t>
  </si>
  <si>
    <t>BLDG ID - 000855</t>
  </si>
  <si>
    <t>BLDG ID - 000518</t>
  </si>
  <si>
    <t>BLDG ID - 000980</t>
  </si>
  <si>
    <t>BLDG ID - 000681</t>
  </si>
  <si>
    <t>BLDG ID - 000881</t>
  </si>
  <si>
    <t>BLDG ID - 000880</t>
  </si>
  <si>
    <t>BLDG ID - 000856</t>
  </si>
  <si>
    <t>BLDG ID - 002857</t>
  </si>
  <si>
    <t>BLDG ID - 000101</t>
  </si>
  <si>
    <t>BLDG ID - 000162</t>
  </si>
  <si>
    <t>BLDG ID - 000690</t>
  </si>
  <si>
    <t>BLDG ID - 000361</t>
  </si>
  <si>
    <t>BLDG ID - 000265</t>
  </si>
  <si>
    <t>BLDG ID - 000525</t>
  </si>
  <si>
    <t>BLDG ID - 000232</t>
  </si>
  <si>
    <t>BLDG ID - 000485</t>
  </si>
  <si>
    <t>BLDG ID - 000636</t>
  </si>
  <si>
    <t>BLDG ID - 000860</t>
  </si>
  <si>
    <t>BLDG ID - 000410</t>
  </si>
  <si>
    <t>BLDG ID - 000487</t>
  </si>
  <si>
    <t>BLDG ID - 000830</t>
  </si>
  <si>
    <t>BLDG ID - 000274</t>
  </si>
  <si>
    <t>BLDG ID - 000138</t>
  </si>
  <si>
    <t>BLDG ID - 000134</t>
  </si>
  <si>
    <t>BLDG ID - 000541</t>
  </si>
  <si>
    <t>BLDG ID - 000833</t>
  </si>
  <si>
    <t>BLDG ID - 000137</t>
  </si>
  <si>
    <t>BLDG ID - 000673</t>
  </si>
  <si>
    <t>BLDG ID - 000143</t>
  </si>
  <si>
    <t>BLDG ID - 000835</t>
  </si>
  <si>
    <t>BLDG ID - 000719</t>
  </si>
  <si>
    <t>BLDG ID - 000788</t>
  </si>
  <si>
    <t>BLDG ID - 000159</t>
  </si>
  <si>
    <t>BLDG ID - 000362</t>
  </si>
  <si>
    <t>BLDG ID - 000319</t>
  </si>
  <si>
    <t>BLDG ID - 000092</t>
  </si>
  <si>
    <t>BLDG ID - 000645</t>
  </si>
  <si>
    <t>BLDG ID - 000229</t>
  </si>
  <si>
    <t>BLDG ID - 000593</t>
  </si>
  <si>
    <t>BLDG ID - 000594</t>
  </si>
  <si>
    <t>BLDG ID - 000329</t>
  </si>
  <si>
    <t>BLDG ID - 000224</t>
  </si>
  <si>
    <t>BLDG ID - 000222</t>
  </si>
  <si>
    <t>BLDG ID - 000152</t>
  </si>
  <si>
    <t>BLDG ID - 001005</t>
  </si>
  <si>
    <t>BLDG ID - 000297</t>
  </si>
  <si>
    <t>BLDG ID - 000492</t>
  </si>
  <si>
    <t>BLDG ID - 000397</t>
  </si>
  <si>
    <t>BLDG ID - 000385</t>
  </si>
  <si>
    <t>BLDG ID - 000515</t>
  </si>
  <si>
    <t>BLDG ID - 000330</t>
  </si>
  <si>
    <t>BLDG ID - 000190</t>
  </si>
  <si>
    <t>BLDG ID - 000197</t>
  </si>
  <si>
    <t>BLDG ID - 000595</t>
  </si>
  <si>
    <t>BLDG ID - 000416</t>
  </si>
  <si>
    <t>BLDG ID - 000201</t>
  </si>
  <si>
    <t>BLDG ID - 000841</t>
  </si>
  <si>
    <t>BLDG ID - 000203</t>
  </si>
  <si>
    <t>BLDG ID - 000226</t>
  </si>
  <si>
    <t>BLDG ID - 000670</t>
  </si>
  <si>
    <t>BLDG ID - 000118</t>
  </si>
  <si>
    <t>BLDG ID - 000814</t>
  </si>
  <si>
    <t>BLAIR SHELTER</t>
  </si>
  <si>
    <t>633 I STREET SE</t>
  </si>
  <si>
    <t>DPW FLEET MG2</t>
  </si>
  <si>
    <t>ENGINE 07</t>
  </si>
  <si>
    <t>1101 HALF STREET SW</t>
  </si>
  <si>
    <t>ENGINE 08</t>
  </si>
  <si>
    <t>1520 C STREET SE</t>
  </si>
  <si>
    <t>ENGINE 10</t>
  </si>
  <si>
    <t>ENGINE 12</t>
  </si>
  <si>
    <t>ENGINE 14</t>
  </si>
  <si>
    <t>4801 NORTH CAPITOL STREET, NE</t>
  </si>
  <si>
    <t>ENGINE 17</t>
  </si>
  <si>
    <t>1227 MONROE STREET NE</t>
  </si>
  <si>
    <t>ENGINE 26</t>
  </si>
  <si>
    <t>FEDERAL CITY SHELTER</t>
  </si>
  <si>
    <t>425 2ND STREET NW</t>
  </si>
  <si>
    <t>FRANKLIN ST &amp; 4TH ST NE</t>
  </si>
  <si>
    <t>4TH AND FRANKLIN STREET NE</t>
  </si>
  <si>
    <t>LANGDON PARK POOL &amp; BATH HOUSE</t>
  </si>
  <si>
    <t>MILLS AVENUE NE AND HAMLIN STREET NE</t>
  </si>
  <si>
    <t>NEW ENDEAVORS SHELTER</t>
  </si>
  <si>
    <t>611 N STREET NW</t>
  </si>
  <si>
    <t>PARKING LOT AM0 - OWNED BY CCNV</t>
  </si>
  <si>
    <t>1ST STREET NW AND E STREET NW</t>
  </si>
  <si>
    <t>POTOMAC AVE &amp; K ST SE</t>
  </si>
  <si>
    <t>POTOMAC AVENUE AND K STREET SE</t>
  </si>
  <si>
    <t>RHODE ISLAND AVE &amp; U ST NE</t>
  </si>
  <si>
    <t>RHODE ISLAND AVENUE NE AND U STREET NE</t>
  </si>
  <si>
    <t>SARGENT RD SHELTER</t>
  </si>
  <si>
    <t>SEATON ELEMENTARY SCHOOL</t>
  </si>
  <si>
    <t>1503 10TH STREET NW</t>
  </si>
  <si>
    <t>SHAW JR HIGH</t>
  </si>
  <si>
    <t>925 RHODE ISLAND AVENUE NW</t>
  </si>
  <si>
    <t>SOD/NSID (LEASE # 0508)</t>
  </si>
  <si>
    <t>2850 NEW YORK AVENUE NE</t>
  </si>
  <si>
    <t>SOUTH DAKOTA AVE &amp; FRANKLIN ST NE</t>
  </si>
  <si>
    <t>SOUTH DAKOTA AVENUE AND FRANKLIN STREET NE</t>
  </si>
  <si>
    <t>STREET &amp; BRIDGE MAINTENANCE</t>
  </si>
  <si>
    <t>RHODE ISLAND AVENUE AND V STREET NE</t>
  </si>
  <si>
    <t>RHODE ISLAND AVENUE AND QUEENS CHAPEL ROAD NE</t>
  </si>
  <si>
    <t>RHODE ISLAND AVENUE AND SARATOGA AVENUE NE</t>
  </si>
  <si>
    <t>SOUTH DAKOTA AVE 12TH &amp; 1000 BLK CRITTENDEN ST NE</t>
  </si>
  <si>
    <t>RHODE ISLAND AVENUE AND W STREET NE</t>
  </si>
  <si>
    <t>MICHIGAN AVENUE 12TH AND RANDOLPH STREET NE</t>
  </si>
  <si>
    <t>10TH STREET AND MICHIGAN AVENUE NE</t>
  </si>
  <si>
    <t>SOUTH DAKOTA AVENUE AND BUCHANON STREET NE</t>
  </si>
  <si>
    <t>RHODE ISLAND AVENUE AND T STREET</t>
  </si>
  <si>
    <t>GIRARD STREET 16TH STREET AND BRENTWOOD ROAD NE</t>
  </si>
  <si>
    <t>HARDWOOD ROAD AND TAYLOR STREET NE</t>
  </si>
  <si>
    <t>SOUTH DAKOTA AVENUE 19TH AND RANDOLPH STREET NE</t>
  </si>
  <si>
    <t>RHODE ISLAND AVENUE 1ST AND U STREET NW</t>
  </si>
  <si>
    <t>FIRST STREET AND FLORIDA AVENUE NW</t>
  </si>
  <si>
    <t>BLADENSBURG ROAD 30TH AND DOUGLASS STREET NE</t>
  </si>
  <si>
    <t>BLADENSBURG ROAD 28TH AND DOUGLAS STREET NE</t>
  </si>
  <si>
    <t>LINCOLN ROAD 2ND AND CHANNING STREET NE</t>
  </si>
  <si>
    <t>RHODE ISLAND AVENUE AND NEWTON STREET NE</t>
  </si>
  <si>
    <t>20TH AND 1900 BLK OTIS STREET NE</t>
  </si>
  <si>
    <t>SOUTH DAKOTA AVENUE 26TH AND IRVING STREET NE</t>
  </si>
  <si>
    <t>EDGEWOOD STREET 6TH AND EVARTS ST</t>
  </si>
  <si>
    <t>RHODE ISLAND AVENUE 14TH AND BRENTWOOD ROAD NE</t>
  </si>
  <si>
    <t>MICHIGAN AVENUE 12TH AND SHEPHERD STREET NE</t>
  </si>
  <si>
    <t>LINCOLN ROAD BETWEEN 4TH AND FRANKLIN STREET NW</t>
  </si>
  <si>
    <t>13TH STREET AND KENTUCKY AVENUE SE</t>
  </si>
  <si>
    <t>POTOMAC AVENUE 17TH AND G STREET SE</t>
  </si>
  <si>
    <t>M STREET AND DELAWARE AVENUE SW</t>
  </si>
  <si>
    <t>MASSACHUSETTS AVENUE AND CONSTITUTION AVENUE NE</t>
  </si>
  <si>
    <t>MASSACHUSETTS AVENUE 9TH AND A STREET NE</t>
  </si>
  <si>
    <t>TENNESSEE AVENUE AND F STREET NE</t>
  </si>
  <si>
    <t>MASSACHUSETTS AVENUE AND INDEPENDENCE AVENUE SE</t>
  </si>
  <si>
    <t>NORTH CAROLINA AVENUE AND A STREET NE</t>
  </si>
  <si>
    <t>NORTH CAROLINA AVENUE AND CONSTITUTION AVENUE</t>
  </si>
  <si>
    <t>16TH STREET AND KENTUCKY AVENUE SE</t>
  </si>
  <si>
    <t>FLORIDA AVENUE 12TH &amp;K STREET NE</t>
  </si>
  <si>
    <t>NORTH CAROLINA AVENUE AND E STREET SE</t>
  </si>
  <si>
    <t>TENNESSEE AVENUE 14TH AND E STREET NE</t>
  </si>
  <si>
    <t>13TH STREET AND TENNESSEE AVENUE NE</t>
  </si>
  <si>
    <t>15TH STREET AND KENTUCKY AVENUE SE</t>
  </si>
  <si>
    <t>KENTUCKY AVENUE 15TH STREET AND G STREET SE</t>
  </si>
  <si>
    <t>KENTUCKY AVENUE AND INDEPENDENCE AVENUE SE</t>
  </si>
  <si>
    <t>15TH STREET AND NORTH CAROLINA AVENUE NE</t>
  </si>
  <si>
    <t>NORTH SOUTH CAROLINA AVENUE AND C STREET SE</t>
  </si>
  <si>
    <t>POTOMAC AVENUE 16TH AND G STREET SE</t>
  </si>
  <si>
    <t>MASSACHUSETTS AVENUE AND SOUTH CAROLINA AVENUE SE</t>
  </si>
  <si>
    <t>TENNESSEE AVENUE 14TH AND D STREET NE</t>
  </si>
  <si>
    <t>MASSACHUSETTS AVENUE AND A STREET SE</t>
  </si>
  <si>
    <t>POTOMAC AVENUE AND K STREETS SE</t>
  </si>
  <si>
    <t>POTOMAC AVENUE AND E STREET SE</t>
  </si>
  <si>
    <t>MASSACHUSETTS AVENUE 17TH AND C STREET SE</t>
  </si>
  <si>
    <t>SOUTH OF SOUTH CAROLINA AVENUE AND C STREET SE</t>
  </si>
  <si>
    <t>TRIANGLE PARK (7TH &amp; NC AVE &amp; INDE)</t>
  </si>
  <si>
    <t>7TH STREET NORTH CAROLINA AVENUE</t>
  </si>
  <si>
    <t>Unknown</t>
  </si>
  <si>
    <t>1330 I STREET NE</t>
  </si>
  <si>
    <t>900 French St NW(10th st NW and French St NW
Washington, DC)</t>
  </si>
  <si>
    <t>BRENTWOOD RECREATION CENTER  (Do not mow athletic field)</t>
  </si>
  <si>
    <t>DWIGHT MOSLEY/TAFT  (Do not mow athletic field)</t>
  </si>
  <si>
    <t>1800 PERRY STREET NE</t>
  </si>
  <si>
    <t>EASTERN HIGH SCHOOL  (Do not mow athletic field)</t>
  </si>
  <si>
    <t>1700 EAST CAPITOL STREET NE</t>
  </si>
  <si>
    <t>ELIOT-HINE MS  (Do not mow athletic field)</t>
  </si>
  <si>
    <t>1840 CONSTITUTION AVENUE NE</t>
  </si>
  <si>
    <t>HARRY THOMAS RECREATION CENTER  (Do not mow athletic field)</t>
  </si>
  <si>
    <t>1743 LINCOLN ROAD NE</t>
  </si>
  <si>
    <t>J.O. WILSON ELEMENTARY SCHOOL (Do not mow athletic field)</t>
  </si>
  <si>
    <t>660 K STREET NE</t>
  </si>
  <si>
    <t>JEFFERSON MIDDLE SCHOOL  (Do not mow athletic field)</t>
  </si>
  <si>
    <t>801 7TH STREET SW</t>
  </si>
  <si>
    <t>KENNEDY REC CTR  (Do not mow athletic field)</t>
  </si>
  <si>
    <t>1401 7TH STREET NW</t>
  </si>
  <si>
    <t>KING GREENLEAF RECREATION CENTER  (Do not mow athletic field)</t>
  </si>
  <si>
    <t>201 N STREET SW</t>
  </si>
  <si>
    <t>LANGDON PARK RECREATION CENTER  (Do not mow athletic field)</t>
  </si>
  <si>
    <t>2901 20TH STREET NE</t>
  </si>
  <si>
    <t>LUDLOW-TAYLOR ELEMENTARY SCHOOL  (Do not mow athletic field)</t>
  </si>
  <si>
    <t>659 G STREET NE</t>
  </si>
  <si>
    <t>MARSHALL  (Do not mow athletic field)</t>
  </si>
  <si>
    <t>3100 FORT LINCOLN DRIVE NE</t>
  </si>
  <si>
    <t>NORTH MICHIGAN PARK RECREATION CENTER  (Do not mow athletic field)</t>
  </si>
  <si>
    <t>1333 EMERSON STREET NE</t>
  </si>
  <si>
    <t>PAYNE ELEMENTARY SCHOOL  (Do not mow athletic field)</t>
  </si>
  <si>
    <t>1445 C STREET SE</t>
  </si>
  <si>
    <t>PHELPS A.C.E. HIGH SCHOOL  (Do not mow athletic field)</t>
  </si>
  <si>
    <t>704 26TH STREET NE</t>
  </si>
  <si>
    <t>RANDALL RECREATION CENTER  (Do not mow athletic field)</t>
  </si>
  <si>
    <t>820 SOUTH CAPITOL STREET SW</t>
  </si>
  <si>
    <t>SHERWOOD RECREATION CENTER  (Do not mow athletic field)</t>
  </si>
  <si>
    <t>640 10TH STREET NE</t>
  </si>
  <si>
    <t>TURKEY THICKET RECREATION CENTER (Do not mow athletic field)</t>
  </si>
  <si>
    <t>1100 MICHIGAN AVENUE NE</t>
  </si>
  <si>
    <t>LINCOLN CAPPER CP</t>
  </si>
  <si>
    <t>555 L STREET SE</t>
  </si>
  <si>
    <t>12TH &amp; K ST NE</t>
  </si>
  <si>
    <t>FLORIDA AVENUE 12TH AND K STREET NE</t>
  </si>
  <si>
    <t>1ST DISTRICT (BOWEN)</t>
  </si>
  <si>
    <t>101 M STREET SW</t>
  </si>
  <si>
    <t>1ST DISTRICT SUB</t>
  </si>
  <si>
    <t>500 E STREET SE</t>
  </si>
  <si>
    <t>5TH DISTRICT</t>
  </si>
  <si>
    <t>1805 BLADENSBURG ROAD NE</t>
  </si>
  <si>
    <t>ADAMS PL SHELTER</t>
  </si>
  <si>
    <t>2210 ADAMS PLACE NE</t>
  </si>
  <si>
    <t>AMIDON ELEMENTARY SCHOOL</t>
  </si>
  <si>
    <t>401 I STREET SW</t>
  </si>
  <si>
    <t>ANDRUS HOUSE GROUP HOME</t>
  </si>
  <si>
    <t>2635 18TH STREET NE</t>
  </si>
  <si>
    <t>ARBORETUM RECREATION CENTER</t>
  </si>
  <si>
    <t>2412 RAND PLACE NE</t>
  </si>
  <si>
    <t>BLAIR SHELTER - 2</t>
  </si>
  <si>
    <t>635 I STREET NE</t>
  </si>
  <si>
    <t>BRENT ELEMENTARY SCHOOL</t>
  </si>
  <si>
    <t>301 NORTH CAROLINA AVENUE SE</t>
  </si>
  <si>
    <t>BRENTWOOD HAMILTON - FIELD</t>
  </si>
  <si>
    <t>6TH STREET BETWEEN NEW YORK AND FLORIDA AVENUE NE</t>
  </si>
  <si>
    <t>BROWNE EDUCATIONAL CAMPUS</t>
  </si>
  <si>
    <t>850 26TH STREET NE</t>
  </si>
  <si>
    <t>BUNKER HILL</t>
  </si>
  <si>
    <t>1401 MICHIGAN AVENUE NE</t>
  </si>
  <si>
    <t>BURROUGHS EDUCATIONAL CAMPUS</t>
  </si>
  <si>
    <t>1820 MONROE STREET NE</t>
  </si>
  <si>
    <t>C.H.O.I.C.E. ACADEMY @ EMERY</t>
  </si>
  <si>
    <t>1720 1ST STREET NE</t>
  </si>
  <si>
    <t>CAPITOL HILL MONTESSORI ELEMENTARY SCHOOL @ LOGAN</t>
  </si>
  <si>
    <t>215 G STREET NE</t>
  </si>
  <si>
    <t>CORCORAN SHELTER</t>
  </si>
  <si>
    <t>1861 CORCORAN STREET NE</t>
  </si>
  <si>
    <t>CRUMMEL</t>
  </si>
  <si>
    <t>KENDALL STREET NE AND GALLAUDET STREET NE</t>
  </si>
  <si>
    <t>DC MENTAL HEALTH</t>
  </si>
  <si>
    <t>35 K STREET NE</t>
  </si>
  <si>
    <t>DC STREET CAR (THE CAR BARN)</t>
  </si>
  <si>
    <t>2550 BENNING ROAD NE</t>
  </si>
  <si>
    <t>DDOT - BRIDGE &amp; STREET MAINTENANCE</t>
  </si>
  <si>
    <t>1403 W STREET NE</t>
  </si>
  <si>
    <t>DENNIS DOLINGER MEMORIAL PARK</t>
  </si>
  <si>
    <t>POTOMAC AVENUE 15TH AND G STREET SE</t>
  </si>
  <si>
    <t>DMV (301 C STREET NW)</t>
  </si>
  <si>
    <t>301 C STREET NW</t>
  </si>
  <si>
    <t>EDGEWOOD RECREATION CENTER</t>
  </si>
  <si>
    <t>EMERY SHELTER</t>
  </si>
  <si>
    <t>1725 LINCOLN ROAD NE</t>
  </si>
  <si>
    <t>FEMS HARBOR</t>
  </si>
  <si>
    <t>550 WATER STREET SW</t>
  </si>
  <si>
    <t>FLEET SERVICE</t>
  </si>
  <si>
    <t>FLORIDA AVE PLAYGROUND</t>
  </si>
  <si>
    <t>FIRST STREET NW AND FLORIDA AVENUE NW</t>
  </si>
  <si>
    <t>GARFIELD PARK</t>
  </si>
  <si>
    <t>2nd St SE &amp; F St SE,</t>
  </si>
  <si>
    <t>GIBBS ELEMENTARY</t>
  </si>
  <si>
    <t>500 19TH STREET NE</t>
  </si>
  <si>
    <t>GODING ELEMENTARY SCHOOL</t>
  </si>
  <si>
    <t>920 F STREET NE</t>
  </si>
  <si>
    <t>HOUSE OF RUTH SHELTER</t>
  </si>
  <si>
    <t>651 10TH STREET NE</t>
  </si>
  <si>
    <t>HOUSE OF TOGETHERNESS GROUP HOME</t>
  </si>
  <si>
    <t>1835 EVARTS STREET NE</t>
  </si>
  <si>
    <t>JOSEPH H COLE RECREATION CENTER</t>
  </si>
  <si>
    <t>KINGSMAN DOG PARK  (Service Tree Boxes &amp; Do not mow athletic field)</t>
  </si>
  <si>
    <t>D STREET NE AND TENNESSEE AVENUE NE</t>
  </si>
  <si>
    <t>LANGDON EDUCATIONAL CAMPUS</t>
  </si>
  <si>
    <t>1900 EVARTS STREET NE</t>
  </si>
  <si>
    <t>LANGLEY ELEMENTARY SCHOOL</t>
  </si>
  <si>
    <t>101 T STREET NE</t>
  </si>
  <si>
    <t>LANGSTON - SLATER</t>
  </si>
  <si>
    <t>45 P STREET NW</t>
  </si>
  <si>
    <t>LANSBURGH PARK</t>
  </si>
  <si>
    <t>DELAWARE AVENUE BETWEEN I AND M STREET NW</t>
  </si>
  <si>
    <t>LeDROIT PARK GARDEN</t>
  </si>
  <si>
    <t>3RD AND V STREET NW</t>
  </si>
  <si>
    <t>LEMMUEL PENN CENTER</t>
  </si>
  <si>
    <t>1709 3RD STREET NE</t>
  </si>
  <si>
    <t>LOOMIS PARK</t>
  </si>
  <si>
    <t>BRYANT AND ADAMS STREET</t>
  </si>
  <si>
    <t>LOVEJOY PARK</t>
  </si>
  <si>
    <t>E STREET BETWEEN 11TH AND 12TH STREET NE</t>
  </si>
  <si>
    <t>LUKE C. MOORE HIGH SCHOOL</t>
  </si>
  <si>
    <t>1001 MONROE STREET NE</t>
  </si>
  <si>
    <t>MAURY ES</t>
  </si>
  <si>
    <t>1250 CONSTITUTION AVENUE NE</t>
  </si>
  <si>
    <t>MCKINLEY TECHNOLOGY HIGH SCHOOL</t>
  </si>
  <si>
    <t>151 T STREET NE</t>
  </si>
  <si>
    <t>MICHIGAN AVE &amp; BUNKER HILL NE</t>
  </si>
  <si>
    <t>MICHIGAN AVENUE AND 18TH STREET NE</t>
  </si>
  <si>
    <t>MINER ELEMENTARY SCHOOL</t>
  </si>
  <si>
    <t>601 15TH STREET NE</t>
  </si>
  <si>
    <t>MODEL CITIES SENIOR WELLNESS CENTER</t>
  </si>
  <si>
    <t>1901 EVARTS STREET NE</t>
  </si>
  <si>
    <t>NOYES EDUCATIONAL CAMPUS</t>
  </si>
  <si>
    <t>NOYES PARK</t>
  </si>
  <si>
    <t>1000 FRANKLIN STREET NE</t>
  </si>
  <si>
    <t>NY AVE MENS SHELTER</t>
  </si>
  <si>
    <t>1355 NEW YORK AVENUE NE</t>
  </si>
  <si>
    <t>O &amp; P BUILDINGS</t>
  </si>
  <si>
    <t>1725 15TH STREET NE</t>
  </si>
  <si>
    <t>PEABODY ELEMENTARY SCHOOL</t>
  </si>
  <si>
    <t>425 C STREET NE</t>
  </si>
  <si>
    <t>PLEASANT HILL GROUP HOME</t>
  </si>
  <si>
    <t>2501 18TH STREET NE</t>
  </si>
  <si>
    <t>ROSEDALE REC CTR</t>
  </si>
  <si>
    <t>1701 GALES STREET NE</t>
  </si>
  <si>
    <t>SALT DOME</t>
  </si>
  <si>
    <t>414 FARRAGUT STREET NE</t>
  </si>
  <si>
    <t>SHAED</t>
  </si>
  <si>
    <t>6th &amp; I St., SW.</t>
  </si>
  <si>
    <t>SPINGARN SR HIGH</t>
  </si>
  <si>
    <t>2500 BENNING ROAD NE</t>
  </si>
  <si>
    <t>STUART-HOBSON MIDDLE SCHOOL</t>
  </si>
  <si>
    <t>410 E STREET NE</t>
  </si>
  <si>
    <t>THEODORE HAGANS CULTURAL CENTER</t>
  </si>
  <si>
    <t>3201 FORT LINCOLN DRIVE NE</t>
  </si>
  <si>
    <t>TRAFFIC SERVICE DIV WAREHOUSE (DDOT)</t>
  </si>
  <si>
    <t>1735 15TH STREET NE</t>
  </si>
  <si>
    <t>TRANSPORTATION BUS LOT(1345 NEW YORK AVENUE NE)</t>
  </si>
  <si>
    <t>1345 NEW YORK AVENUE NE</t>
  </si>
  <si>
    <t>TRANSPORTATION BUS LOT(2115 5TH STREET NE)</t>
  </si>
  <si>
    <t>2115 5TH STREET NE</t>
  </si>
  <si>
    <t>MICHIGAN AVENUE AND FRANKLIN STREET NE</t>
  </si>
  <si>
    <t>SOUTH DAKOTA AVENUE 22ND AND NEWTON STREET NE</t>
  </si>
  <si>
    <t>BLADENSBURG ROAD 30TH AND EVARTS STREET NE</t>
  </si>
  <si>
    <t>RHODE ISLAND AVENUE AND U STREET NE</t>
  </si>
  <si>
    <t>RHODE ISLAND AVENUE AND U STREET NW</t>
  </si>
  <si>
    <t>TRINIDAD REC CTR</t>
  </si>
  <si>
    <t>1310 CHILDRESS STREET NE</t>
  </si>
  <si>
    <t>TYLER ELEMENTARY SCHOOL</t>
  </si>
  <si>
    <t>1001 G STREET SE</t>
  </si>
  <si>
    <t>VACANT PROPERTY</t>
  </si>
  <si>
    <t>1854 L STREET NE</t>
  </si>
  <si>
    <t>VAN NESS ELEMENTARY</t>
  </si>
  <si>
    <t>1150 5TH STREET SE</t>
  </si>
  <si>
    <t>VIRGINIA AVE COMMUNITY GARDEN</t>
  </si>
  <si>
    <t>VIRGINIA AVENUE PARK 9TH AND L STREET SE</t>
  </si>
  <si>
    <t>WALKER-JONES EDUCATIONAL CAMPUS</t>
  </si>
  <si>
    <t>WASHINGTON HUMANE SOCIETY</t>
  </si>
  <si>
    <t>1201 NEW YORK AVENUE NE</t>
  </si>
  <si>
    <t>WATKINS ELEMENTARY SCHOOL</t>
  </si>
  <si>
    <t>420 12TH STREET SE</t>
  </si>
  <si>
    <t>WILLIAM RUMSEY SR</t>
  </si>
  <si>
    <t>635 NORTH CAROLINA AVENUE SE</t>
  </si>
  <si>
    <t>YOUNG ELEMENTARY</t>
  </si>
  <si>
    <t>820 26TH STREET NE</t>
  </si>
  <si>
    <t>YOUTH REHABILITATION BUILDING</t>
  </si>
  <si>
    <t>YOUTH SERVICES ADMIN</t>
  </si>
  <si>
    <t>1860 KENDALL STREET NE</t>
  </si>
  <si>
    <t>FEMS</t>
  </si>
  <si>
    <t>DMPED</t>
  </si>
  <si>
    <t>BLDG ID - 000809</t>
  </si>
  <si>
    <t>BLDG ID - 000639</t>
  </si>
  <si>
    <t>BLDG ID - 000677</t>
  </si>
  <si>
    <t>BLDG ID - 002034</t>
  </si>
  <si>
    <t>BLDG ID - 001023</t>
  </si>
  <si>
    <t>BLDG ID - 001032</t>
  </si>
  <si>
    <t>BLDG ID - 000305</t>
  </si>
  <si>
    <t>BLDG ID - 000421</t>
  </si>
  <si>
    <t>BLDG ID - 000511</t>
  </si>
  <si>
    <t>BLDG ID - 002842</t>
  </si>
  <si>
    <t>BLDG ID - 002839</t>
  </si>
  <si>
    <t>BLDG ID - 002829</t>
  </si>
  <si>
    <t>BLDG ID - 002828</t>
  </si>
  <si>
    <t>BLDG ID - 000940</t>
  </si>
  <si>
    <t>BLDG ID - 000303</t>
  </si>
  <si>
    <t>BLDG ID - 001009</t>
  </si>
  <si>
    <t>BLDG ID - 000355</t>
  </si>
  <si>
    <t>BLDG ID - 000398</t>
  </si>
  <si>
    <t>BLDG ID - 000988</t>
  </si>
  <si>
    <t>BLDG ID - 000387</t>
  </si>
  <si>
    <t>BLDG ID - 000225</t>
  </si>
  <si>
    <t>BLDG ID - 000894</t>
  </si>
  <si>
    <t>BLDG ID - 000506</t>
  </si>
  <si>
    <t>BLDG ID - 000012</t>
  </si>
  <si>
    <t>BLDG ID - 000507</t>
  </si>
  <si>
    <t>BLDG ID - 000292</t>
  </si>
  <si>
    <t>BLDG ID - 000549</t>
  </si>
  <si>
    <t>BLDG ID - 000960</t>
  </si>
  <si>
    <t>BLDG ID - 000953</t>
  </si>
  <si>
    <t>BLDG ID - 000302</t>
  </si>
  <si>
    <t>BLDG ID - 000874</t>
  </si>
  <si>
    <t>BLDG ID - 000945</t>
  </si>
  <si>
    <t>BLDG ID - 001011</t>
  </si>
  <si>
    <t>BLDG ID - 000891</t>
  </si>
  <si>
    <t>BLDG ID - 000847</t>
  </si>
  <si>
    <t>BLDG ID - 000336</t>
  </si>
  <si>
    <t>BLDG ID - 000342</t>
  </si>
  <si>
    <t>BLDG ID - 000437</t>
  </si>
  <si>
    <t>BLDG ID - 000849</t>
  </si>
  <si>
    <t>BLDG ID - 000177</t>
  </si>
  <si>
    <t>BLDG ID - 002811</t>
  </si>
  <si>
    <t>BLDG ID - 000388</t>
  </si>
  <si>
    <t>BLDG ID - 000185</t>
  </si>
  <si>
    <t>BLDG ID - 000976</t>
  </si>
  <si>
    <t>BLDG ID - 000160</t>
  </si>
  <si>
    <t>BLDG ID - 000135</t>
  </si>
  <si>
    <t>BLDG ID - 000030</t>
  </si>
  <si>
    <t>BLDG ID - 000821</t>
  </si>
  <si>
    <t>BLDG ID - 000545</t>
  </si>
  <si>
    <t>BLDG ID - 000563</t>
  </si>
  <si>
    <t>BLDG ID - 000375</t>
  </si>
  <si>
    <t>BLDG ID - 000078</t>
  </si>
  <si>
    <t>BLDG ID - 000016</t>
  </si>
  <si>
    <t>BLDG ID - 000218</t>
  </si>
  <si>
    <t>BLDG ID - 000268</t>
  </si>
  <si>
    <t>BLDG ID - 000544</t>
  </si>
  <si>
    <t>BLDG ID - 000365</t>
  </si>
  <si>
    <t>BLDG ID - 000975</t>
  </si>
  <si>
    <t>BLDG ID - 000112</t>
  </si>
  <si>
    <t>BLDG ID - 000263</t>
  </si>
  <si>
    <t>BLDG ID - 000983</t>
  </si>
  <si>
    <t>BLDG ID - 000178</t>
  </si>
  <si>
    <t>BLDG ID - 000211</t>
  </si>
  <si>
    <t>BLDG ID - 000278</t>
  </si>
  <si>
    <t>BLDG ID - 001930</t>
  </si>
  <si>
    <t>BLDG ID - 000142</t>
  </si>
  <si>
    <t>BLDG ID - 000965</t>
  </si>
  <si>
    <t>BLDG ID - 000123</t>
  </si>
  <si>
    <t>BLDG ID - 000103</t>
  </si>
  <si>
    <t>BLDG ID - 000315</t>
  </si>
  <si>
    <t>BLDG ID - 000967</t>
  </si>
  <si>
    <t>BLDG ID - 000429</t>
  </si>
  <si>
    <t>BLDG ID - 000166</t>
  </si>
  <si>
    <t>BLDG ID - 000875</t>
  </si>
  <si>
    <t>BLDG ID - 000978</t>
  </si>
  <si>
    <t>BLDG ID - 000626</t>
  </si>
  <si>
    <t>BLDG ID - 000679</t>
  </si>
  <si>
    <t>BLDG ID - 000322</t>
  </si>
  <si>
    <t>BLDG ID - 002836</t>
  </si>
  <si>
    <t>BLDG ID - 002832</t>
  </si>
  <si>
    <t>BLDG ID - 002341</t>
  </si>
  <si>
    <t>BLDG ID - 002830</t>
  </si>
  <si>
    <t>BLDG ID - 000165</t>
  </si>
  <si>
    <t>BLDG ID - 000015</t>
  </si>
  <si>
    <t>BLDG ID - 000813</t>
  </si>
  <si>
    <t>BLDG ID - 000807</t>
  </si>
  <si>
    <t>BLDG ID - 000769</t>
  </si>
  <si>
    <t>BLDG ID - 000743</t>
  </si>
  <si>
    <t>BLDG ID - 000805</t>
  </si>
  <si>
    <t>BLDG ID - 000200</t>
  </si>
  <si>
    <t>BLDG ID - 000810</t>
  </si>
  <si>
    <t>BLDG ID - 000720</t>
  </si>
  <si>
    <t>BLDG ID - 000604</t>
  </si>
  <si>
    <t>BLDG ID - 000091</t>
  </si>
  <si>
    <t>BLDG ID - 000151</t>
  </si>
  <si>
    <t>BLDG ID - 000219</t>
  </si>
  <si>
    <t>BLDG ID - 000569</t>
  </si>
  <si>
    <t>BLDG ID - 000811</t>
  </si>
  <si>
    <t>BLDG ID - 000171</t>
  </si>
  <si>
    <t>BLDG ID - 000914</t>
  </si>
  <si>
    <t>BLDG ID - 000198</t>
  </si>
  <si>
    <t>BLDG ID - 000157</t>
  </si>
  <si>
    <t>BLDG ID - 000684</t>
  </si>
  <si>
    <t>BLDG ID - 000121</t>
  </si>
  <si>
    <t>BLDG ID - 000106</t>
  </si>
  <si>
    <t>BLDG ID - 000119</t>
  </si>
  <si>
    <t>BLDG ID - 002831</t>
  </si>
  <si>
    <t>BLDG ID - 000109</t>
  </si>
  <si>
    <t>BLDG ID - 000189</t>
  </si>
  <si>
    <t>BLDG ID - 000882</t>
  </si>
  <si>
    <t>BLDG ID - 000100</t>
  </si>
  <si>
    <t>BLDG ID - 000129</t>
  </si>
  <si>
    <t>BLDG ID - 000596</t>
  </si>
  <si>
    <t>BLDG ID - 000878</t>
  </si>
  <si>
    <t>BLDG ID - 000974</t>
  </si>
  <si>
    <t>BLDG ID - 000153</t>
  </si>
  <si>
    <t>BLDG ID - 000307</t>
  </si>
  <si>
    <t>BLDG ID - 000490</t>
  </si>
  <si>
    <t>BLDG ID - 000962</t>
  </si>
  <si>
    <t>BLDG ID - 000671</t>
  </si>
  <si>
    <t>BLDG ID - 000125</t>
  </si>
  <si>
    <t>BLDG ID - 000140</t>
  </si>
  <si>
    <t>BLDG ID - 000131</t>
  </si>
  <si>
    <t>BLDG ID - 000139</t>
  </si>
  <si>
    <t>BLDG ID - 000600</t>
  </si>
  <si>
    <t>BLDG ID - 000180</t>
  </si>
  <si>
    <t>BLDG ID - 000367</t>
  </si>
  <si>
    <t>BLDG ID - 000982</t>
  </si>
  <si>
    <t>BLDG ID - 000175</t>
  </si>
  <si>
    <t>BLDG ID - 000964</t>
  </si>
  <si>
    <t>BLDG ID - 000985</t>
  </si>
  <si>
    <t>BLDG ID - 000117</t>
  </si>
  <si>
    <t>BLDG ID - 000256</t>
  </si>
  <si>
    <t>BLDG ID - 002344</t>
  </si>
  <si>
    <t>BLDG ID - 000765</t>
  </si>
  <si>
    <t>BLDG ID - 000244</t>
  </si>
  <si>
    <t>7</t>
  </si>
  <si>
    <t>3451 BENNING ROAD NE</t>
  </si>
  <si>
    <t>MILLER MIDDLE SCHOOL</t>
  </si>
  <si>
    <t>215 49TH STREET NE</t>
  </si>
  <si>
    <t>WASHINGTON SENIORS WELLNESS CENTER</t>
  </si>
  <si>
    <t>3001 ALABAMA AVENUE SE</t>
  </si>
  <si>
    <t>342 7TH ST (SLIVER)</t>
  </si>
  <si>
    <t>342 37TH ST</t>
  </si>
  <si>
    <t>1046 45TH STREET NE</t>
  </si>
  <si>
    <t>MINNESOTA AVE 22ND ST &amp; NAYLOR RD SE</t>
  </si>
  <si>
    <t>MINNESOTA AVENUE 22ND STREET AND NAYLOR ROAD SE</t>
  </si>
  <si>
    <t>NAYLOR ROAD 25TH S STREET SE</t>
  </si>
  <si>
    <t>1227 47TH PLACE NE</t>
  </si>
  <si>
    <t>HIGHWOOD DRIVE 3600 BLK CUL DE SAC SE</t>
  </si>
  <si>
    <t>Highview Terrace and Denver Street, SE</t>
  </si>
  <si>
    <t>54 Anacostia Rd SE</t>
  </si>
  <si>
    <t>42nd St NE &amp; Foote St NE</t>
  </si>
  <si>
    <t>34th Street and Highview Terrace, SE</t>
  </si>
  <si>
    <t>34th and Highview Terrace, SE</t>
  </si>
  <si>
    <t>MINNESOTA AVENUE 17TH AND S STREET SE</t>
  </si>
  <si>
    <t>NASH PLACE 34TH AND POPE STREET SE</t>
  </si>
  <si>
    <t>MARTIN LUTHER KING AVENUE AND ALABAMA AVENUE SE</t>
  </si>
  <si>
    <t>H STREET 46TH STREET AND HANNA PLACE SE</t>
  </si>
  <si>
    <t>38TH STREET CUL DE SAC SE</t>
  </si>
  <si>
    <t>18TH STREET BETWEEN T STREET AND T PLACE SE</t>
  </si>
  <si>
    <t>PENNSYLVANIA AVENUE 29TH AND P STREET SE</t>
  </si>
  <si>
    <t>2305 36TH GROUP HOME</t>
  </si>
  <si>
    <t>2305 36TH STREET SE</t>
  </si>
  <si>
    <t>4TH STREET AND MISSISSIPPI AVENUE SE</t>
  </si>
  <si>
    <t>63RD STREET AND EASTERN AVENUE NE</t>
  </si>
  <si>
    <t>LEASE # 0803 / 6TH DISTRICT SUB</t>
  </si>
  <si>
    <t>2701 PENNSYLVANIA AVENUE SE</t>
  </si>
  <si>
    <t>ALABAMA AVENUE BURNS STREET AND BOWEN ROAD SE</t>
  </si>
  <si>
    <t>CENTRAL AVENUE 51ST STREET AND AYERS PLACE SE</t>
  </si>
  <si>
    <t>TEXAS AVENUE AND EAST CAPITOL STREET SE</t>
  </si>
  <si>
    <t>BANKS PLACE 63RD STREET AND SOUTHERN AVE</t>
  </si>
  <si>
    <t>MINNESOTA AVENUE 28TH AND N STREET SE</t>
  </si>
  <si>
    <t>MINNESOTA AVENUE AND GOOD HOPE ROAD SE-TRIANGLE PARK</t>
  </si>
  <si>
    <t>MINNESOTA AVENUE AND GOOD HOPE ROAD SE</t>
  </si>
  <si>
    <t>OFFICE OF NEIGHBORHOOD SAFETY &amp; COMMUNITY ENGAGEMENT (ONSE)</t>
  </si>
  <si>
    <t>100 42ND STREET NE</t>
  </si>
  <si>
    <t>4TH STREET AND LIVINGSTON TERR SE</t>
  </si>
  <si>
    <t>MASSACHUSETTS AVENUE 31ST AND K STREET SE</t>
  </si>
  <si>
    <t>OKLAHOMA AVENUE 21ST AND D STREET NE</t>
  </si>
  <si>
    <t>36TH &amp; CROFFUT PL SE</t>
  </si>
  <si>
    <t>MINNESOTA AVENUE 36TH STREET AND CROFFUT PLACE SE</t>
  </si>
  <si>
    <t>BROOKS STREET BLAINE STREET AND DIVISION AVENUE SE</t>
  </si>
  <si>
    <t>MINNESOTA AVENUE BETWEEN 16TH AND T STREET SE</t>
  </si>
  <si>
    <t>MINNESOTA AVENUE 34TH AND D STREET SE</t>
  </si>
  <si>
    <t>49TH ST NE &amp; EAST CAPITOL ST SE</t>
  </si>
  <si>
    <t>49TH STREET NE AND EAST CAPITOL STREET SE</t>
  </si>
  <si>
    <t>SMOTHERS ELEMENTARY SCHOOL</t>
  </si>
  <si>
    <t>4400 BROOKS STREET NE</t>
  </si>
  <si>
    <t>FORT DUPONT ICE RINK</t>
  </si>
  <si>
    <t>3779 Ely Pl SE</t>
  </si>
  <si>
    <t>MINNESOTA AVENUE 22ND AND O STREET SE</t>
  </si>
  <si>
    <t>THOMAS ELEMENTARY SCHOOL</t>
  </si>
  <si>
    <t>650 ANACOSTIA AVENUE NE</t>
  </si>
  <si>
    <t>DEANWOOD RECREATION CENTER</t>
  </si>
  <si>
    <t>PLUMMER ELEMENTARY SCHOOL</t>
  </si>
  <si>
    <t>4601 TEXAS AVENUE SE</t>
  </si>
  <si>
    <t>6TH DISTRICT HQ/YOUTH INVESTIGATION DIV</t>
  </si>
  <si>
    <t>5002 HAYES STREET NE</t>
  </si>
  <si>
    <t>Bard HS @ Davis ES</t>
  </si>
  <si>
    <t>4430 H STREET SE</t>
  </si>
  <si>
    <t>FORT CHAPLIN PARK</t>
  </si>
  <si>
    <t>TEXAS AVENUE SE AND C STREET SE</t>
  </si>
  <si>
    <t>RON BROWN JH (FORMERLY ROPER JH)</t>
  </si>
  <si>
    <t>4800 MEADE STREET NE</t>
  </si>
  <si>
    <t>DC ARMORY</t>
  </si>
  <si>
    <t>2001 EAST CAPITOL STREET SE</t>
  </si>
  <si>
    <t>BURRVILLE ELEMENTARY SCHOOL</t>
  </si>
  <si>
    <t>801 DIVISION AVENUE NE</t>
  </si>
  <si>
    <t>DREW ELEMENTARY SCHOOL</t>
  </si>
  <si>
    <t>5600 EADS STREET NE</t>
  </si>
  <si>
    <t>BEERS ELEMENTARY SCHOOL</t>
  </si>
  <si>
    <t>3600 ALABAMA AVENUE SE</t>
  </si>
  <si>
    <t>HARRIS CW ELEMENTARY SCHOOL</t>
  </si>
  <si>
    <t>301 53RD STREET SE</t>
  </si>
  <si>
    <t>KENILWORTH-PARKSIDE RECREATION CENTER</t>
  </si>
  <si>
    <t>1300 44TH STREET NE</t>
  </si>
  <si>
    <t>RANDLE HIGHLANDS ELEMENTARY SCHOOL</t>
  </si>
  <si>
    <t>1650 30TH STREET SE</t>
  </si>
  <si>
    <t>AITON ELEMENTARY SCHOOL</t>
  </si>
  <si>
    <t>533 48TH PLACE NE</t>
  </si>
  <si>
    <t>DC THERAPEUTIC / TR CENTER</t>
  </si>
  <si>
    <t>3030 G STREET SE</t>
  </si>
  <si>
    <t>HOUSTON ELEMENTARY SCHOOL</t>
  </si>
  <si>
    <t>1100 50TH PLACE NE</t>
  </si>
  <si>
    <t>HILLCREST RECREATION CENTER</t>
  </si>
  <si>
    <t>3100 DENVER STREET SE</t>
  </si>
  <si>
    <t xml:space="preserve">FORT DAVIS RECREATION CENTER (Do not mow athletic field) </t>
  </si>
  <si>
    <t>1400 41ST STREET SE</t>
  </si>
  <si>
    <t>SOUSA MIDDLE SCHOOL</t>
  </si>
  <si>
    <t>3650 ELY PLACE SE</t>
  </si>
  <si>
    <t>WINSTON ELEMENTARY</t>
  </si>
  <si>
    <t>3100 ERIE STREET SE</t>
  </si>
  <si>
    <t xml:space="preserve">MARVIN GAYE RECREATION CENTER &amp; TRAIL (Do not mow athletic field) </t>
  </si>
  <si>
    <t>6201 BANKS PLACE NE</t>
  </si>
  <si>
    <t>KELLY MILLER ATHLETIC FIELD</t>
  </si>
  <si>
    <t>49TH AND 50TH STS BROOKS PL NE</t>
  </si>
  <si>
    <t>NALLE ELEMENTARY SCHOOL</t>
  </si>
  <si>
    <t>219 50TH STREET SE</t>
  </si>
  <si>
    <t>BENNING PARK COMMUNITY CENTER</t>
  </si>
  <si>
    <t>SOUTHERN AVENUE SE AND FABLE STREET SE</t>
  </si>
  <si>
    <t xml:space="preserve">KIMBALL ELEMENTARY SCHOOL (Do not mow athletic field) </t>
  </si>
  <si>
    <t>3375 MINNESOTA AVENUE SE</t>
  </si>
  <si>
    <t xml:space="preserve">WOODSON HIGH SCHOOL (Do not mow athletic field) </t>
  </si>
  <si>
    <t>540 55 STREET NE</t>
  </si>
  <si>
    <t>RIDGE ROAD RECREATION CENTER</t>
  </si>
  <si>
    <t>800 RIDGE ROAD SE</t>
  </si>
  <si>
    <t xml:space="preserve">BENNING STODDERT REC CTR (Do not mow athletic field) </t>
  </si>
  <si>
    <t>FLETCHER-JOHNSON ELEMENTARY</t>
  </si>
  <si>
    <t>4650 BENNING ROAD SE</t>
  </si>
  <si>
    <t>RFK</t>
  </si>
  <si>
    <t>2400 EAST CAPITOL STREET SE</t>
  </si>
  <si>
    <t>BLUE PLAIN DR SW</t>
  </si>
  <si>
    <t>6 DC VILLAGE LN SW</t>
  </si>
  <si>
    <t xml:space="preserve">DOUGLASS COMMUNITY CENTER AND POOL (Do not mow athletic field) </t>
  </si>
  <si>
    <t>2100 STANTON TERR SE</t>
  </si>
  <si>
    <t>DCPS HEAD START</t>
  </si>
  <si>
    <t>3240 STANTON ROAD SE</t>
  </si>
  <si>
    <t>801 EAST</t>
  </si>
  <si>
    <t>2700 MARTIN LUTHER KING JUNIOR AVENUE SE</t>
  </si>
  <si>
    <t>SOUTHEAST TENNIS &amp; LEARNING CENTER</t>
  </si>
  <si>
    <t>701 MISSISSIPPI AVENUE SE</t>
  </si>
  <si>
    <t>Wards 7 &amp; 8 housing</t>
  </si>
  <si>
    <t>Adjacent to 1227 47th Place NE (SE Corner 47th and Nash)</t>
  </si>
  <si>
    <t xml:space="preserve">Wheeler St. and Mississippi St. in Oxon Run Park (Do not mow athletic field) </t>
  </si>
  <si>
    <t>Wheeler St. and Mississippi St. in Oxon Run Park</t>
  </si>
  <si>
    <t>Lottery Board, DYRS</t>
  </si>
  <si>
    <t>2235 Shannon Place, SE</t>
  </si>
  <si>
    <t>OXON RUN PARK</t>
  </si>
  <si>
    <t>Mississippi Ave between 1st &amp; Southern Ave SE</t>
  </si>
  <si>
    <t>RESIDENTIAL</t>
  </si>
  <si>
    <t>DC VILLAGE LN SW BLDG #2 (1-B)</t>
  </si>
  <si>
    <t xml:space="preserve">ST ELIZABETH HOSP BLDG 111 (CT-1) (Do not mow athletic field) </t>
  </si>
  <si>
    <t>1100 ALABAMA AVENUE SE</t>
  </si>
  <si>
    <t>562 FOXHALL PLACE SE</t>
  </si>
  <si>
    <t>560 FOXHALL PLACE SE</t>
  </si>
  <si>
    <t>MENTAL TREATMENT CENTER</t>
  </si>
  <si>
    <t>821 HOWARD ROAD SE</t>
  </si>
  <si>
    <t>DPW ADMIN OFFICES / SALT DOME</t>
  </si>
  <si>
    <t>2750 SOUTH CAPITOL STREET SE</t>
  </si>
  <si>
    <t>544 FOXHALL PLACE SE</t>
  </si>
  <si>
    <t>542 FOXHALL PLACE SE</t>
  </si>
  <si>
    <t>1324 MISSISSIPPI AVENUE SE</t>
  </si>
  <si>
    <t>117 WAYNE PL</t>
  </si>
  <si>
    <t>117 WAYNE PLACE SE</t>
  </si>
  <si>
    <t>BIO LAB - DEPT OF FORENSICS SCIENCE</t>
  </si>
  <si>
    <t>7 DC VILLAGE LN SW</t>
  </si>
  <si>
    <t>V STREET SHELTER</t>
  </si>
  <si>
    <t>1701-1711 V STREET SE</t>
  </si>
  <si>
    <t>BOONE ELEMENTARY SCHOOL</t>
  </si>
  <si>
    <t>2200 MINNESOTA AVENUE SE</t>
  </si>
  <si>
    <t>MARTIN LUTHER KING JR ELEMENTARY SCHOOL</t>
  </si>
  <si>
    <t>3200 6TH STREET SE</t>
  </si>
  <si>
    <t>DHS/DOH PHARMACY WAREHOUSE</t>
  </si>
  <si>
    <t>4 A DC VILLAGE LN SW</t>
  </si>
  <si>
    <t>1226 GOOD HOPE ROAD SE</t>
  </si>
  <si>
    <t>SAVOY ELEMENTARY SCHOOL</t>
  </si>
  <si>
    <t>2400 SHANNON PLACE SE</t>
  </si>
  <si>
    <t>SEVENTH DISTRICT</t>
  </si>
  <si>
    <t>2455 ALABAMA AVENUE SE</t>
  </si>
  <si>
    <t>VACANT - Apartment Bldg</t>
  </si>
  <si>
    <t>PATTERSON ELEMENTARY SCHOOL</t>
  </si>
  <si>
    <t>4399 SOUTH CAPITOL TERR SW</t>
  </si>
  <si>
    <t>2603 NAYLOR RD SHELTER</t>
  </si>
  <si>
    <t>2603 NAYLOR ROAD SE</t>
  </si>
  <si>
    <t>KETCHAM ELEMENTARY SCHOOL</t>
  </si>
  <si>
    <t>1919 15TH STREET SE</t>
  </si>
  <si>
    <t>HART MIDDLE SCHOOL</t>
  </si>
  <si>
    <t>601 MISSISSIPPI AVENUE SE</t>
  </si>
  <si>
    <t>K-9</t>
  </si>
  <si>
    <t>4667 BLUE PLAINS DRIVE SW</t>
  </si>
  <si>
    <t>8th and Atlantic St SE</t>
  </si>
  <si>
    <t>HENDLEY ELEMENTARY SCHOOL</t>
  </si>
  <si>
    <t>425 CHESAPEAKE STREET SE</t>
  </si>
  <si>
    <t>TURNER ELEMENTARY SCHOOL</t>
  </si>
  <si>
    <t>3264 STANTON ROAD SE</t>
  </si>
  <si>
    <t>ID IMPOUNDMENT LOT</t>
  </si>
  <si>
    <t>5001 SHEPHERD PARKWAY SW</t>
  </si>
  <si>
    <t>GARFIELD ELEMENTARY SCHOOL</t>
  </si>
  <si>
    <t>2435 ALABAMA AVENUE SE</t>
  </si>
  <si>
    <t>LECKIE ELEMENTARY SCHOOL</t>
  </si>
  <si>
    <t>4201 MARTIN LUTHER KING JUNIOR AVENUE SW</t>
  </si>
  <si>
    <t>WILKINSON ELEMENTARY</t>
  </si>
  <si>
    <t>2330 Pomeroy Road, S.E.</t>
  </si>
  <si>
    <t>EVIDENCE CONTROL FACILITY</t>
  </si>
  <si>
    <t>17 DC VILLAGE LN SW</t>
  </si>
  <si>
    <t xml:space="preserve">CONGRESS HEIGHTS REC CTR (Do not mow athletic field) </t>
  </si>
  <si>
    <t>611 ALABAMA AVENUE SE</t>
  </si>
  <si>
    <t>TRANSPORTATION BUS LOT(2 DC VILLAGE LN SW)</t>
  </si>
  <si>
    <t>2 DC VILLAGE LN SW</t>
  </si>
  <si>
    <t>OXON RUN POOL HOUSE</t>
  </si>
  <si>
    <t>4TH STREET SE AND MISSISSIPPI AVENUE SE</t>
  </si>
  <si>
    <t>MALCOLM X ELEMENTARY</t>
  </si>
  <si>
    <t>1351 ALABAMA AVENUE SE</t>
  </si>
  <si>
    <t xml:space="preserve">BALD EAGLE (Do not mow athletic field) </t>
  </si>
  <si>
    <t>100 JOLIET STREET SW</t>
  </si>
  <si>
    <t>CONGRESS HEIGHTS SENIOR WELLNESS CENTER</t>
  </si>
  <si>
    <t>115 SAVANNAH STREET SE</t>
  </si>
  <si>
    <t>KRAMER MIDDLE SCHOOL</t>
  </si>
  <si>
    <t>1700 Q STREET SE</t>
  </si>
  <si>
    <t>POLICE TRAINING ACADEMY</t>
  </si>
  <si>
    <t>4665 BLUE PLAINS DRIVE SW</t>
  </si>
  <si>
    <t>GREEN ELEMENTARY SCHOOL</t>
  </si>
  <si>
    <t>1500 MISSISSIPPI AVENUE SE</t>
  </si>
  <si>
    <t>MOTEN ELEMENTARY SCHOOL</t>
  </si>
  <si>
    <t>1565 MORRIS ROAD SE</t>
  </si>
  <si>
    <t>TRAINING ACADEMY</t>
  </si>
  <si>
    <t>4600 SHEPHERD PARKWAY SW</t>
  </si>
  <si>
    <t>STANTON ELEMENTARY SCHOOL</t>
  </si>
  <si>
    <t>2701 NAYLOR ROAD SE</t>
  </si>
  <si>
    <t>ANACOSTIA HIGH SCHOOL</t>
  </si>
  <si>
    <t>1601 16TH STREET SE</t>
  </si>
  <si>
    <t xml:space="preserve">FEREBEE-HOPE REC (Do not mow athletic field) </t>
  </si>
  <si>
    <t>3999 8TH STREET SE</t>
  </si>
  <si>
    <t xml:space="preserve">SIMON ELEMENTARY SCHOOL (Do not mow athletic field) </t>
  </si>
  <si>
    <t>401 MISSISSIPPI AVENUE SE</t>
  </si>
  <si>
    <t>BARRY FARM RECREATION CENTER</t>
  </si>
  <si>
    <t>1230 SUMNER ROAD SE</t>
  </si>
  <si>
    <t xml:space="preserve">FORT GREBLE SPRAY PARK (Do not mow athletic field) </t>
  </si>
  <si>
    <t>MARTIN LUTHER KING JUNIOR AVENUE AND ELMIRA STREET</t>
  </si>
  <si>
    <t>JOHNSON MIDDLE SCHOOL</t>
  </si>
  <si>
    <t>1400 BRUCE PLACE SE</t>
  </si>
  <si>
    <t>FORT STANTON RECREATION CENTER</t>
  </si>
  <si>
    <t>1812 ERIE STREET SE</t>
  </si>
  <si>
    <t>DC. DMV</t>
  </si>
  <si>
    <t>4525 Benning Rd SE</t>
  </si>
  <si>
    <t>3720 M.L.K Ave SE</t>
  </si>
  <si>
    <t>DC GENERAL CAMPUS</t>
  </si>
  <si>
    <t>1900 MASSACHUSETTS AVE SE</t>
  </si>
  <si>
    <t>BLDG ID - 000145</t>
  </si>
  <si>
    <t>BLDG ID - 000774</t>
  </si>
  <si>
    <t>OAK HILL - OUTSIDE OF THE DISTRICT</t>
  </si>
  <si>
    <t>3201 OAK HILL DR</t>
  </si>
  <si>
    <t>NEW BEGINNING</t>
  </si>
  <si>
    <t>8400 RIVER ROAD</t>
  </si>
  <si>
    <t>ATHLETIC
FIELDS</t>
  </si>
  <si>
    <t>ATHLETIC
FIELD</t>
  </si>
  <si>
    <t xml:space="preserve">LABOR CATEGORY </t>
  </si>
  <si>
    <t>Gardener</t>
  </si>
  <si>
    <t>Laborer Grounds Maintenance</t>
  </si>
  <si>
    <t>Tractor Operator</t>
  </si>
  <si>
    <t>TOTALS</t>
  </si>
  <si>
    <t>DATE</t>
  </si>
  <si>
    <t>ESTIMATED CYCLE COST PER CONTRACT PERIOD</t>
  </si>
  <si>
    <t>0001SS</t>
  </si>
  <si>
    <t>0002SS</t>
  </si>
  <si>
    <t>0003SS</t>
  </si>
  <si>
    <t>0004SS</t>
  </si>
  <si>
    <t>0005SS</t>
  </si>
  <si>
    <t>HRLY RATE</t>
  </si>
  <si>
    <t xml:space="preserve">Pruner </t>
  </si>
  <si>
    <t>Trail Maintenance Worker</t>
  </si>
  <si>
    <r>
      <t xml:space="preserve">FIRM, FIXED FULLY-LOADED RATES PER SQ./FT.
The Contractor is compensated for these periodic landscaping maintenance services in accordance with the firm, fixed, fully-loaded per cycle rate for services within the respective group.  </t>
    </r>
    <r>
      <rPr>
        <b/>
        <sz val="14"/>
        <color rgb="FF0000FF"/>
        <rFont val="Calibri"/>
        <family val="2"/>
        <scheme val="minor"/>
      </rPr>
      <t>The per-cycle rates are calculated based on the per Sq./Ft rate (x) individual location total Sq./Ft. = Location Cycle Rate.</t>
    </r>
  </si>
  <si>
    <t>LOCATION SPECIFIC SQ./FT. BY SERVICE AREA TYPE</t>
  </si>
  <si>
    <r>
      <t xml:space="preserve">DCAM-20-NC-RFP-0001
</t>
    </r>
    <r>
      <rPr>
        <b/>
        <sz val="22"/>
        <rFont val="Calibri"/>
        <family val="2"/>
        <scheme val="minor"/>
      </rPr>
      <t>Comprehensive City-wide Landscaping Maintenance and Supplemental Landscaping Services</t>
    </r>
    <r>
      <rPr>
        <b/>
        <sz val="22"/>
        <color rgb="FF0000FF"/>
        <rFont val="Calibri"/>
        <family val="2"/>
        <scheme val="minor"/>
      </rPr>
      <t xml:space="preserve">
GROUP </t>
    </r>
    <r>
      <rPr>
        <b/>
        <sz val="22"/>
        <color rgb="FFFF0000"/>
        <rFont val="Calibri"/>
        <family val="2"/>
        <scheme val="minor"/>
      </rPr>
      <t>A</t>
    </r>
    <r>
      <rPr>
        <b/>
        <sz val="22"/>
        <color rgb="FF0000FF"/>
        <rFont val="Calibri"/>
        <family val="2"/>
        <scheme val="minor"/>
      </rPr>
      <t xml:space="preserve"> | LOCATIONS IN WARDS 1 &amp; 2</t>
    </r>
  </si>
  <si>
    <r>
      <t xml:space="preserve">DCAM-20-NC-RFP-0001
</t>
    </r>
    <r>
      <rPr>
        <b/>
        <sz val="22"/>
        <rFont val="Calibri"/>
        <family val="2"/>
        <scheme val="minor"/>
      </rPr>
      <t>Comprehensive City-wide Landscaping Maintenance and Supplemental Landscaping Services</t>
    </r>
    <r>
      <rPr>
        <b/>
        <sz val="22"/>
        <color rgb="FF0000FF"/>
        <rFont val="Calibri"/>
        <family val="2"/>
        <scheme val="minor"/>
      </rPr>
      <t xml:space="preserve">
GROUP</t>
    </r>
    <r>
      <rPr>
        <b/>
        <sz val="22"/>
        <color rgb="FFFF0000"/>
        <rFont val="Calibri"/>
        <family val="2"/>
        <scheme val="minor"/>
      </rPr>
      <t xml:space="preserve"> C</t>
    </r>
    <r>
      <rPr>
        <b/>
        <sz val="22"/>
        <color rgb="FF0000FF"/>
        <rFont val="Calibri"/>
        <family val="2"/>
        <scheme val="minor"/>
      </rPr>
      <t xml:space="preserve"> | LOCATIONS IN WARDS 5 &amp; 6</t>
    </r>
  </si>
  <si>
    <r>
      <t xml:space="preserve">DCAM-20-NC-RFP-0001
</t>
    </r>
    <r>
      <rPr>
        <b/>
        <sz val="22"/>
        <rFont val="Calibri"/>
        <family val="2"/>
        <scheme val="minor"/>
      </rPr>
      <t>Comprehensive City-wide Landscaping Maintenance and Supplemental Landscaping Services</t>
    </r>
    <r>
      <rPr>
        <b/>
        <sz val="22"/>
        <color rgb="FF0000FF"/>
        <rFont val="Calibri"/>
        <family val="2"/>
        <scheme val="minor"/>
      </rPr>
      <t xml:space="preserve">
GROUP </t>
    </r>
    <r>
      <rPr>
        <b/>
        <sz val="22"/>
        <color rgb="FFFF0000"/>
        <rFont val="Calibri"/>
        <family val="2"/>
        <scheme val="minor"/>
      </rPr>
      <t>B</t>
    </r>
    <r>
      <rPr>
        <b/>
        <sz val="22"/>
        <color rgb="FF0000FF"/>
        <rFont val="Calibri"/>
        <family val="2"/>
        <scheme val="minor"/>
      </rPr>
      <t xml:space="preserve"> | LOCATIONS IN WARDS 3 &amp; 4</t>
    </r>
  </si>
  <si>
    <r>
      <t xml:space="preserve">DCAM-20-NC-RFP-0001
</t>
    </r>
    <r>
      <rPr>
        <b/>
        <sz val="22"/>
        <rFont val="Calibri"/>
        <family val="2"/>
        <scheme val="minor"/>
      </rPr>
      <t>Comprehensive City-wide Landscaping Maintenance and Supplemental Landscaping Services</t>
    </r>
    <r>
      <rPr>
        <b/>
        <sz val="22"/>
        <color rgb="FF0000FF"/>
        <rFont val="Calibri"/>
        <family val="2"/>
        <scheme val="minor"/>
      </rPr>
      <t xml:space="preserve">
GROUP</t>
    </r>
    <r>
      <rPr>
        <b/>
        <sz val="22"/>
        <color rgb="FFFF0000"/>
        <rFont val="Calibri"/>
        <family val="2"/>
        <scheme val="minor"/>
      </rPr>
      <t xml:space="preserve"> D</t>
    </r>
    <r>
      <rPr>
        <b/>
        <sz val="22"/>
        <color rgb="FF0000FF"/>
        <rFont val="Calibri"/>
        <family val="2"/>
        <scheme val="minor"/>
      </rPr>
      <t xml:space="preserve"> | LOCATIONS IN WARDS 7&amp;8</t>
    </r>
  </si>
  <si>
    <r>
      <t xml:space="preserve">DCAM-20-NC-RFP-0001
</t>
    </r>
    <r>
      <rPr>
        <b/>
        <sz val="22"/>
        <rFont val="Calibri"/>
        <family val="2"/>
        <scheme val="minor"/>
      </rPr>
      <t>Comprehensive City-wide Landscaping Maintenance and Supplemental Landscaping Services</t>
    </r>
    <r>
      <rPr>
        <b/>
        <sz val="22"/>
        <color rgb="FF0000FF"/>
        <rFont val="Calibri"/>
        <family val="2"/>
        <scheme val="minor"/>
      </rPr>
      <t xml:space="preserve">
GROUP </t>
    </r>
    <r>
      <rPr>
        <b/>
        <sz val="22"/>
        <color rgb="FFFF0000"/>
        <rFont val="Calibri"/>
        <family val="2"/>
        <scheme val="minor"/>
      </rPr>
      <t>E</t>
    </r>
    <r>
      <rPr>
        <b/>
        <sz val="22"/>
        <color rgb="FF0000FF"/>
        <rFont val="Calibri"/>
        <family val="2"/>
        <scheme val="minor"/>
      </rPr>
      <t xml:space="preserve"> | DYRS LOCATIONS IN THE STATE OF MARYLAND</t>
    </r>
  </si>
  <si>
    <r>
      <t xml:space="preserve">PERIODIC LANDSCAPING MAINTENANCE SERVICES RATES | </t>
    </r>
    <r>
      <rPr>
        <b/>
        <sz val="18"/>
        <color rgb="FFFF0000"/>
        <rFont val="Calibri"/>
        <family val="2"/>
        <scheme val="minor"/>
      </rPr>
      <t>SECTION C.5.1.1</t>
    </r>
  </si>
  <si>
    <r>
      <t xml:space="preserve">PERIODIC LANDSCAPING MAINTENANCE SERVICES RATES | </t>
    </r>
    <r>
      <rPr>
        <b/>
        <sz val="20"/>
        <color rgb="FFFF0000"/>
        <rFont val="Calibri"/>
        <family val="2"/>
        <scheme val="minor"/>
      </rPr>
      <t>SECTION C.5.1.1</t>
    </r>
  </si>
  <si>
    <r>
      <t>PERIODIC LANDSCAPING MAINTENANCE SERVICES RATES |</t>
    </r>
    <r>
      <rPr>
        <b/>
        <sz val="18"/>
        <color rgb="FF0000FF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SECTION C.5.1.1</t>
    </r>
  </si>
  <si>
    <t>SCA
OCCUPATION
CODE</t>
  </si>
  <si>
    <t>SOFTSCAPE
SQ/FT</t>
  </si>
  <si>
    <t>DCOA</t>
  </si>
  <si>
    <t>OTR</t>
  </si>
  <si>
    <t>DGS</t>
  </si>
  <si>
    <t>DBH</t>
  </si>
  <si>
    <t>DMV</t>
  </si>
  <si>
    <t>DYRS</t>
  </si>
  <si>
    <t>DC HEALTH</t>
  </si>
  <si>
    <t>OSSE</t>
  </si>
  <si>
    <t>CCNV/DHS</t>
  </si>
  <si>
    <t>54 Anacostia Rd SE (Cul de Sac)</t>
  </si>
  <si>
    <t>DMPSJ</t>
  </si>
  <si>
    <t>BASE PERIOD</t>
  </si>
  <si>
    <t>1001SS</t>
  </si>
  <si>
    <t>2002SS</t>
  </si>
  <si>
    <t>3003SS</t>
  </si>
  <si>
    <t>4004SS</t>
  </si>
  <si>
    <t>1002SS</t>
  </si>
  <si>
    <t>1003SS</t>
  </si>
  <si>
    <t>1004SS</t>
  </si>
  <si>
    <t>1005SS</t>
  </si>
  <si>
    <t>2001SS</t>
  </si>
  <si>
    <t>2003SS</t>
  </si>
  <si>
    <t>2004SS</t>
  </si>
  <si>
    <t>2005SS</t>
  </si>
  <si>
    <t>3001SS</t>
  </si>
  <si>
    <t>3002SS</t>
  </si>
  <si>
    <t>3004SS</t>
  </si>
  <si>
    <t>3005SS</t>
  </si>
  <si>
    <t>4001SS</t>
  </si>
  <si>
    <t>4002SS</t>
  </si>
  <si>
    <t>4003SS</t>
  </si>
  <si>
    <t>4005SS</t>
  </si>
  <si>
    <t>COMPANY NAME</t>
  </si>
  <si>
    <t>AUTHORIZED AGENT (PRINT)</t>
  </si>
  <si>
    <t>AUTHORIZED AGENT (SIGN)</t>
  </si>
  <si>
    <t>FIXED, FLAT
RATE</t>
  </si>
  <si>
    <t>TYPE COMPANY NAME HERE</t>
  </si>
  <si>
    <t>CALCULATED
RATE PER SQ/FT</t>
  </si>
  <si>
    <t>*</t>
  </si>
  <si>
    <t>* The average total rate per SQ/FT</t>
  </si>
  <si>
    <r>
      <t xml:space="preserve">The Firm- Fixed Price type Contracts awarded pursuant to this Request for Proposal (“RFP”) shall include pricing as defined by the two (2) categories describe in </t>
    </r>
    <r>
      <rPr>
        <b/>
        <sz val="12.5"/>
        <color rgb="FF0000FF"/>
        <rFont val="Calibri"/>
        <family val="2"/>
        <scheme val="minor"/>
      </rPr>
      <t>Section [B.2]</t>
    </r>
    <r>
      <rPr>
        <sz val="12.5"/>
        <color rgb="FF0000FF"/>
        <rFont val="Calibri"/>
        <family val="2"/>
        <scheme val="minor"/>
      </rPr>
      <t xml:space="preserve">, (i) firm-fixed flat per Property Site for periodic services within the respective aggregate award groups and (ii) Supplemental Landscaping Services, of which the Contractor(s) will receive compensation on a Time and Materials basis.  All approved Supplement Landscaping Services shall be calculated pursuant to the firm-fixed direct hourly labor rates (x) the approved total hours = total labor cost (+) approved itemized material/supply cost. </t>
    </r>
    <r>
      <rPr>
        <b/>
        <i/>
        <u/>
        <sz val="12.5"/>
        <color rgb="FF0000FF"/>
        <rFont val="Calibri"/>
        <family val="2"/>
        <scheme val="minor"/>
      </rPr>
      <t xml:space="preserve"> Cost of all materials and supplies shall be furnished to the District “at cost.” The District will not grant or accept any mark-ups on the Contractor’s materials and supplies.</t>
    </r>
  </si>
  <si>
    <t>ITEM DESCRIPTION</t>
  </si>
  <si>
    <t>NOT-TOEXCEED
CEILING</t>
  </si>
  <si>
    <t>OPTION YEAR ONE
(OY1)</t>
  </si>
  <si>
    <t>BASE PERIOD
(BP)</t>
  </si>
  <si>
    <t>OPTION YEAR TWO
(OY2)</t>
  </si>
  <si>
    <t>OPTION YEAR THREE
(OY3)</t>
  </si>
  <si>
    <t>OPTION YEAR FOUR
(OY4)</t>
  </si>
  <si>
    <r>
      <t xml:space="preserve">Reimbursable Time &amp; Materials Services
</t>
    </r>
    <r>
      <rPr>
        <b/>
        <sz val="12"/>
        <color theme="1"/>
        <rFont val="Calibri"/>
        <family val="2"/>
        <scheme val="minor"/>
      </rPr>
      <t>Sections [C.5.1.2]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[C.10]</t>
    </r>
  </si>
  <si>
    <r>
      <rPr>
        <b/>
        <sz val="22"/>
        <color rgb="FF0000FF"/>
        <rFont val="Calibri"/>
        <family val="2"/>
        <scheme val="minor"/>
      </rPr>
      <t>DCAM-20-NC-RFP-0001</t>
    </r>
    <r>
      <rPr>
        <b/>
        <sz val="22"/>
        <color theme="1"/>
        <rFont val="Calibri"/>
        <family val="2"/>
        <scheme val="minor"/>
      </rPr>
      <t xml:space="preserve">
Comprehensive City-wide Landscaping Maintenance and Supplemental Landscaping Services</t>
    </r>
  </si>
  <si>
    <r>
      <t xml:space="preserve">SUPPLEMENTAL LANDSCAPING SERVICES DIRECT HOULY LABOR RATES | </t>
    </r>
    <r>
      <rPr>
        <b/>
        <sz val="22"/>
        <color rgb="FFFF0000"/>
        <rFont val="Calibri"/>
        <family val="2"/>
        <scheme val="minor"/>
      </rPr>
      <t>SECTION C.10</t>
    </r>
  </si>
  <si>
    <t>SUPPLEMENTAL SERVICES</t>
  </si>
  <si>
    <t>GROUP A - WARDS 1&amp;2</t>
  </si>
  <si>
    <t>GROUP B - WARDS 3&amp;4</t>
  </si>
  <si>
    <t>GROUP C - WARDS 5&amp;6</t>
  </si>
  <si>
    <t>GROUP D - WARDS 7&amp;8</t>
  </si>
  <si>
    <t>GROUP E - MARYLAND</t>
  </si>
  <si>
    <t>SERVICE AREAS</t>
  </si>
  <si>
    <t>TOTAL PROPOSED PRICE SUMMARY</t>
  </si>
  <si>
    <t>TOTAL</t>
  </si>
  <si>
    <t>GIRARD STREET PARK (IRRIGATION SYSTEM)</t>
  </si>
  <si>
    <t>HOBART TWINS PARK(BOTH SIDES) 700 BLOCK</t>
  </si>
  <si>
    <t>PARKVIEW REC CENTER</t>
  </si>
  <si>
    <t>FRANCIS POOL (Do not mow Athletic Field)</t>
  </si>
  <si>
    <t>WISCONSIN AVE. BETWEEN 42ND AND FESSENDEN ST.. NW</t>
  </si>
  <si>
    <t>MASSACHUSETTS AVE. BETWEEN YUMA AND 50TH ST.. NW</t>
  </si>
  <si>
    <t>ILLINOIS AVENUE 9TH AND GALLATIN NW</t>
  </si>
  <si>
    <t>1125 NEW JERSEY AVENUE NW</t>
  </si>
  <si>
    <t>WEST VIRGINIA AVENUE 8TH AND K STREET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</si>
</sst>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  <numFmt numFmtId="166" formatCode="&quot;$&quot;#,##0.0000_);[Red]\(&quot;$&quot;#,##0.0000\)"/>
    <numFmt numFmtId="167" formatCode="0.00_);[Red]\(0.00\)"/>
    <numFmt numFmtId="168" formatCode="0.0000_);[Red]\(0.0000\)"/>
    <numFmt numFmtId="169" formatCode="000"/>
    <numFmt numFmtId="170" formatCode="[$-409]d\-mmm\-yy;@"/>
  </numFmts>
  <fonts count="5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Dialog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.5"/>
      <color rgb="FF0000FF"/>
      <name val="Calibri"/>
      <family val="2"/>
      <scheme val="minor"/>
    </font>
    <font>
      <b/>
      <sz val="12.5"/>
      <color rgb="FF0000FF"/>
      <name val="Calibri"/>
      <family val="2"/>
      <scheme val="minor"/>
    </font>
    <font>
      <b/>
      <i/>
      <u/>
      <sz val="12.5"/>
      <color rgb="FF0000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4">
    <xf numFmtId="0" fontId="0" fillId="0" borderId="0" xfId="0"/>
    <xf numFmtId="0" fontId="8" fillId="0" borderId="0" xfId="2" applyFont="1" applyFill="1"/>
    <xf numFmtId="38" fontId="8" fillId="0" borderId="0" xfId="4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8" fillId="0" borderId="0" xfId="2" applyFont="1" applyFill="1" applyAlignment="1"/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/>
    <xf numFmtId="0" fontId="8" fillId="0" borderId="0" xfId="2" applyFont="1" applyFill="1" applyBorder="1"/>
    <xf numFmtId="44" fontId="5" fillId="0" borderId="0" xfId="3" applyFont="1" applyFill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Alignment="1">
      <alignment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38" fontId="8" fillId="3" borderId="1" xfId="4" applyNumberFormat="1" applyFont="1" applyFill="1" applyBorder="1" applyAlignment="1">
      <alignment horizontal="center" vertical="center"/>
    </xf>
    <xf numFmtId="38" fontId="8" fillId="3" borderId="1" xfId="5" applyNumberFormat="1" applyFont="1" applyFill="1" applyBorder="1" applyAlignment="1">
      <alignment horizontal="center" vertical="center"/>
    </xf>
    <xf numFmtId="38" fontId="6" fillId="3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44" fontId="0" fillId="0" borderId="0" xfId="6" applyFont="1" applyAlignment="1">
      <alignment horizontal="right" wrapText="1"/>
    </xf>
    <xf numFmtId="0" fontId="18" fillId="4" borderId="1" xfId="0" applyFont="1" applyFill="1" applyBorder="1" applyAlignment="1" applyProtection="1">
      <alignment wrapText="1"/>
      <protection locked="0"/>
    </xf>
    <xf numFmtId="0" fontId="2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 applyProtection="1">
      <alignment horizontal="center" wrapText="1"/>
      <protection locked="0"/>
    </xf>
    <xf numFmtId="38" fontId="18" fillId="4" borderId="1" xfId="1" applyNumberFormat="1" applyFont="1" applyFill="1" applyBorder="1" applyAlignment="1" applyProtection="1">
      <alignment horizontal="center" wrapText="1"/>
    </xf>
    <xf numFmtId="38" fontId="23" fillId="0" borderId="0" xfId="1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wrapText="1"/>
    </xf>
    <xf numFmtId="0" fontId="0" fillId="0" borderId="1" xfId="0" quotePrefix="1" applyBorder="1" applyAlignment="1">
      <alignment horizontal="center" vertical="center" wrapText="1"/>
    </xf>
    <xf numFmtId="38" fontId="6" fillId="3" borderId="1" xfId="1" applyNumberFormat="1" applyFont="1" applyFill="1" applyBorder="1" applyAlignment="1" applyProtection="1">
      <alignment horizontal="center" vertical="center" wrapText="1"/>
    </xf>
    <xf numFmtId="38" fontId="6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38" fontId="0" fillId="0" borderId="0" xfId="1" applyNumberFormat="1" applyFont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wrapText="1"/>
    </xf>
    <xf numFmtId="44" fontId="11" fillId="0" borderId="2" xfId="6" applyFont="1" applyBorder="1" applyAlignment="1">
      <alignment horizontal="right" wrapText="1"/>
    </xf>
    <xf numFmtId="38" fontId="6" fillId="0" borderId="1" xfId="1" applyNumberFormat="1" applyFont="1" applyFill="1" applyBorder="1" applyAlignment="1" applyProtection="1">
      <alignment horizontal="center" vertical="center"/>
    </xf>
    <xf numFmtId="44" fontId="6" fillId="0" borderId="1" xfId="6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38" fontId="6" fillId="5" borderId="1" xfId="1" applyNumberFormat="1" applyFont="1" applyFill="1" applyBorder="1" applyAlignment="1" applyProtection="1">
      <alignment horizontal="center" vertical="center"/>
    </xf>
    <xf numFmtId="44" fontId="5" fillId="0" borderId="0" xfId="3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44" fontId="12" fillId="0" borderId="0" xfId="3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wrapText="1"/>
    </xf>
    <xf numFmtId="0" fontId="0" fillId="0" borderId="0" xfId="0" applyProtection="1"/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17" fillId="4" borderId="1" xfId="0" applyFont="1" applyFill="1" applyBorder="1" applyAlignment="1" applyProtection="1">
      <alignment horizontal="center" wrapText="1"/>
    </xf>
    <xf numFmtId="0" fontId="18" fillId="4" borderId="1" xfId="0" applyFont="1" applyFill="1" applyBorder="1" applyAlignment="1" applyProtection="1">
      <alignment horizontal="center" wrapText="1"/>
    </xf>
    <xf numFmtId="0" fontId="18" fillId="4" borderId="1" xfId="0" applyFont="1" applyFill="1" applyBorder="1" applyAlignment="1" applyProtection="1">
      <alignment wrapText="1"/>
    </xf>
    <xf numFmtId="44" fontId="17" fillId="4" borderId="1" xfId="6" applyFont="1" applyFill="1" applyBorder="1" applyAlignment="1" applyProtection="1">
      <alignment horizontal="right" wrapText="1"/>
    </xf>
    <xf numFmtId="0" fontId="17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1" xfId="0" quotePrefix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44" fontId="0" fillId="0" borderId="1" xfId="6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44" fontId="0" fillId="0" borderId="0" xfId="6" applyFont="1" applyAlignment="1" applyProtection="1">
      <alignment horizontal="right" vertical="center" wrapText="1"/>
    </xf>
    <xf numFmtId="0" fontId="11" fillId="0" borderId="0" xfId="0" applyFont="1" applyAlignment="1" applyProtection="1">
      <alignment wrapText="1"/>
    </xf>
    <xf numFmtId="44" fontId="11" fillId="0" borderId="2" xfId="6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6" fillId="0" borderId="0" xfId="0" applyFont="1" applyFill="1" applyBorder="1" applyAlignment="1" applyProtection="1">
      <alignment horizontal="right" wrapText="1"/>
    </xf>
    <xf numFmtId="44" fontId="0" fillId="0" borderId="0" xfId="6" applyFont="1" applyAlignment="1" applyProtection="1">
      <alignment horizontal="right" wrapText="1"/>
    </xf>
    <xf numFmtId="0" fontId="0" fillId="0" borderId="0" xfId="0" applyAlignment="1" applyProtection="1">
      <alignment wrapText="1"/>
    </xf>
    <xf numFmtId="44" fontId="22" fillId="0" borderId="0" xfId="6" applyFont="1" applyAlignment="1" applyProtection="1">
      <alignment horizontal="right" wrapText="1"/>
    </xf>
    <xf numFmtId="0" fontId="0" fillId="0" borderId="0" xfId="0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left" vertical="top" wrapText="1"/>
    </xf>
    <xf numFmtId="0" fontId="6" fillId="0" borderId="1" xfId="0" quotePrefix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0" xfId="0" applyFont="1" applyFill="1" applyProtection="1"/>
    <xf numFmtId="0" fontId="6" fillId="0" borderId="0" xfId="0" applyFont="1" applyFill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0" fontId="22" fillId="0" borderId="0" xfId="0" applyFont="1" applyAlignment="1" applyProtection="1">
      <alignment horizontal="left" wrapText="1"/>
    </xf>
    <xf numFmtId="0" fontId="18" fillId="4" borderId="1" xfId="0" applyFont="1" applyFill="1" applyBorder="1" applyAlignment="1" applyProtection="1">
      <alignment horizontal="left" wrapText="1"/>
    </xf>
    <xf numFmtId="0" fontId="25" fillId="4" borderId="0" xfId="0" applyFont="1" applyFill="1" applyBorder="1" applyAlignment="1" applyProtection="1">
      <alignment horizontal="center" wrapText="1"/>
    </xf>
    <xf numFmtId="44" fontId="17" fillId="4" borderId="0" xfId="6" applyFont="1" applyFill="1" applyBorder="1" applyAlignment="1" applyProtection="1">
      <alignment horizontal="right" wrapText="1"/>
    </xf>
    <xf numFmtId="44" fontId="0" fillId="0" borderId="0" xfId="6" applyFont="1" applyBorder="1" applyAlignment="1" applyProtection="1">
      <alignment horizontal="right" vertical="center" wrapText="1"/>
    </xf>
    <xf numFmtId="44" fontId="11" fillId="0" borderId="0" xfId="6" applyFont="1" applyBorder="1" applyAlignment="1" applyProtection="1">
      <alignment horizontal="right" wrapText="1"/>
    </xf>
    <xf numFmtId="0" fontId="19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wrapText="1"/>
    </xf>
    <xf numFmtId="0" fontId="25" fillId="0" borderId="0" xfId="0" applyFont="1" applyFill="1" applyBorder="1" applyAlignment="1" applyProtection="1">
      <alignment horizontal="center" wrapText="1"/>
    </xf>
    <xf numFmtId="44" fontId="17" fillId="0" borderId="0" xfId="6" applyFont="1" applyFill="1" applyBorder="1" applyAlignment="1" applyProtection="1">
      <alignment horizontal="right" wrapText="1"/>
    </xf>
    <xf numFmtId="44" fontId="0" fillId="0" borderId="0" xfId="6" applyFont="1" applyFill="1" applyBorder="1" applyAlignment="1" applyProtection="1">
      <alignment horizontal="right" vertical="center" wrapText="1"/>
    </xf>
    <xf numFmtId="44" fontId="0" fillId="0" borderId="0" xfId="6" applyFont="1" applyFill="1" applyAlignment="1" applyProtection="1">
      <alignment horizontal="right" vertical="center" wrapText="1"/>
    </xf>
    <xf numFmtId="44" fontId="11" fillId="0" borderId="0" xfId="6" applyFont="1" applyFill="1" applyBorder="1" applyAlignment="1" applyProtection="1">
      <alignment horizontal="right" wrapText="1"/>
    </xf>
    <xf numFmtId="44" fontId="0" fillId="0" borderId="0" xfId="6" applyFont="1" applyFill="1" applyAlignment="1" applyProtection="1">
      <alignment horizontal="right" wrapText="1"/>
    </xf>
    <xf numFmtId="44" fontId="22" fillId="0" borderId="0" xfId="6" applyFont="1" applyFill="1" applyAlignment="1" applyProtection="1">
      <alignment horizontal="right" wrapText="1"/>
    </xf>
    <xf numFmtId="44" fontId="17" fillId="4" borderId="3" xfId="6" applyFont="1" applyFill="1" applyBorder="1" applyAlignment="1" applyProtection="1">
      <alignment horizontal="right" wrapText="1"/>
    </xf>
    <xf numFmtId="44" fontId="0" fillId="0" borderId="3" xfId="6" applyFont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2" fillId="0" borderId="0" xfId="0" applyFont="1" applyBorder="1" applyAlignment="1" applyProtection="1">
      <alignment wrapText="1"/>
    </xf>
    <xf numFmtId="0" fontId="17" fillId="6" borderId="4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wrapText="1"/>
    </xf>
    <xf numFmtId="44" fontId="0" fillId="0" borderId="4" xfId="6" applyFont="1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wrapText="1"/>
    </xf>
    <xf numFmtId="44" fontId="0" fillId="2" borderId="1" xfId="6" applyFont="1" applyFill="1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0" xfId="0" applyFill="1" applyAlignment="1" applyProtection="1">
      <alignment vertical="center"/>
    </xf>
    <xf numFmtId="44" fontId="11" fillId="0" borderId="1" xfId="0" applyNumberFormat="1" applyFont="1" applyBorder="1" applyAlignment="1" applyProtection="1">
      <alignment wrapText="1"/>
    </xf>
    <xf numFmtId="44" fontId="0" fillId="0" borderId="1" xfId="0" applyNumberFormat="1" applyBorder="1" applyProtection="1"/>
    <xf numFmtId="44" fontId="11" fillId="0" borderId="0" xfId="6" applyFont="1" applyBorder="1" applyAlignment="1">
      <alignment horizontal="right" wrapText="1"/>
    </xf>
    <xf numFmtId="44" fontId="11" fillId="0" borderId="1" xfId="0" applyNumberFormat="1" applyFont="1" applyBorder="1" applyAlignment="1">
      <alignment wrapText="1"/>
    </xf>
    <xf numFmtId="44" fontId="3" fillId="0" borderId="1" xfId="6" applyFont="1" applyBorder="1" applyAlignment="1" applyProtection="1">
      <alignment horizontal="right" vertical="center" wrapText="1"/>
    </xf>
    <xf numFmtId="44" fontId="8" fillId="0" borderId="1" xfId="6" applyFont="1" applyBorder="1" applyAlignment="1" applyProtection="1">
      <alignment horizontal="right" wrapText="1"/>
    </xf>
    <xf numFmtId="0" fontId="0" fillId="0" borderId="0" xfId="0" applyBorder="1" applyProtection="1"/>
    <xf numFmtId="0" fontId="19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right" wrapText="1"/>
    </xf>
    <xf numFmtId="0" fontId="19" fillId="0" borderId="0" xfId="0" applyFont="1" applyAlignment="1">
      <alignment horizontal="center" wrapText="1"/>
    </xf>
    <xf numFmtId="0" fontId="0" fillId="7" borderId="1" xfId="0" quotePrefix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left" vertical="center" wrapText="1"/>
    </xf>
    <xf numFmtId="38" fontId="6" fillId="7" borderId="1" xfId="1" applyNumberFormat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left" wrapText="1"/>
    </xf>
    <xf numFmtId="38" fontId="15" fillId="7" borderId="1" xfId="4" applyNumberFormat="1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left" wrapText="1"/>
    </xf>
    <xf numFmtId="38" fontId="16" fillId="7" borderId="1" xfId="4" applyNumberFormat="1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vertical="center" wrapText="1"/>
    </xf>
    <xf numFmtId="38" fontId="6" fillId="7" borderId="1" xfId="1" applyNumberFormat="1" applyFont="1" applyFill="1" applyBorder="1" applyAlignment="1" applyProtection="1">
      <alignment horizontal="center" vertical="center"/>
    </xf>
    <xf numFmtId="0" fontId="0" fillId="7" borderId="1" xfId="0" quotePrefix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left" vertical="center" wrapText="1"/>
    </xf>
    <xf numFmtId="38" fontId="8" fillId="7" borderId="1" xfId="4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" fillId="0" borderId="0" xfId="0" applyFont="1" applyFill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1" fillId="0" borderId="0" xfId="0" applyFont="1" applyFill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44" fontId="0" fillId="0" borderId="1" xfId="0" applyNumberFormat="1" applyBorder="1" applyAlignment="1" applyProtection="1">
      <alignment vertical="center" wrapText="1"/>
    </xf>
    <xf numFmtId="0" fontId="0" fillId="0" borderId="1" xfId="0" quotePrefix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44" fontId="0" fillId="0" borderId="0" xfId="0" applyNumberFormat="1" applyBorder="1" applyAlignment="1" applyProtection="1">
      <alignment vertical="center" wrapText="1"/>
    </xf>
    <xf numFmtId="44" fontId="11" fillId="0" borderId="0" xfId="0" applyNumberFormat="1" applyFont="1" applyBorder="1" applyAlignment="1" applyProtection="1">
      <alignment wrapText="1"/>
    </xf>
    <xf numFmtId="40" fontId="26" fillId="0" borderId="0" xfId="1" applyNumberFormat="1" applyFont="1" applyAlignment="1" applyProtection="1">
      <alignment horizontal="right" wrapText="1"/>
    </xf>
    <xf numFmtId="40" fontId="26" fillId="0" borderId="0" xfId="0" applyNumberFormat="1" applyFont="1" applyAlignment="1" applyProtection="1">
      <alignment horizontal="right" wrapText="1"/>
    </xf>
    <xf numFmtId="40" fontId="30" fillId="4" borderId="1" xfId="1" applyNumberFormat="1" applyFont="1" applyFill="1" applyBorder="1" applyAlignment="1" applyProtection="1">
      <alignment horizontal="right" wrapText="1"/>
    </xf>
    <xf numFmtId="0" fontId="26" fillId="0" borderId="0" xfId="0" applyFont="1" applyFill="1" applyAlignment="1" applyProtection="1">
      <alignment wrapText="1"/>
    </xf>
    <xf numFmtId="0" fontId="26" fillId="0" borderId="0" xfId="0" applyFont="1" applyAlignment="1" applyProtection="1">
      <alignment horizontal="center" wrapText="1"/>
    </xf>
    <xf numFmtId="0" fontId="26" fillId="0" borderId="0" xfId="0" applyFont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29" fillId="0" borderId="0" xfId="0" applyFont="1" applyFill="1" applyAlignment="1" applyProtection="1">
      <alignment wrapText="1"/>
    </xf>
    <xf numFmtId="0" fontId="28" fillId="0" borderId="0" xfId="0" applyFont="1" applyAlignment="1" applyProtection="1">
      <alignment horizontal="center" wrapText="1"/>
    </xf>
    <xf numFmtId="0" fontId="29" fillId="0" borderId="0" xfId="0" applyFont="1" applyAlignment="1" applyProtection="1">
      <alignment wrapText="1"/>
    </xf>
    <xf numFmtId="44" fontId="29" fillId="0" borderId="0" xfId="6" applyFont="1" applyAlignment="1" applyProtection="1">
      <alignment horizontal="center" wrapText="1"/>
    </xf>
    <xf numFmtId="44" fontId="29" fillId="0" borderId="0" xfId="6" applyFont="1" applyBorder="1" applyAlignment="1" applyProtection="1">
      <alignment horizontal="center" wrapText="1"/>
    </xf>
    <xf numFmtId="0" fontId="30" fillId="4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center" wrapText="1"/>
    </xf>
    <xf numFmtId="0" fontId="29" fillId="0" borderId="0" xfId="0" applyFont="1" applyBorder="1" applyAlignment="1" applyProtection="1">
      <alignment horizontal="center" wrapText="1"/>
    </xf>
    <xf numFmtId="0" fontId="26" fillId="0" borderId="0" xfId="0" applyFont="1" applyFill="1" applyAlignment="1" applyProtection="1">
      <alignment vertical="center" wrapText="1"/>
    </xf>
    <xf numFmtId="0" fontId="26" fillId="0" borderId="1" xfId="0" quotePrefix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vertical="center" wrapText="1"/>
    </xf>
    <xf numFmtId="44" fontId="26" fillId="0" borderId="1" xfId="0" applyNumberFormat="1" applyFont="1" applyBorder="1" applyAlignment="1" applyProtection="1">
      <alignment vertical="center" wrapText="1"/>
    </xf>
    <xf numFmtId="44" fontId="26" fillId="0" borderId="0" xfId="0" applyNumberFormat="1" applyFont="1" applyBorder="1" applyAlignment="1" applyProtection="1">
      <alignment vertical="center" wrapText="1"/>
    </xf>
    <xf numFmtId="0" fontId="26" fillId="0" borderId="1" xfId="0" applyFont="1" applyFill="1" applyBorder="1" applyAlignment="1" applyProtection="1">
      <alignment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 wrapText="1"/>
    </xf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wrapText="1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Protection="1"/>
    <xf numFmtId="0" fontId="26" fillId="0" borderId="0" xfId="0" applyFont="1" applyBorder="1" applyProtection="1"/>
    <xf numFmtId="0" fontId="29" fillId="0" borderId="0" xfId="0" applyFont="1" applyBorder="1" applyAlignment="1" applyProtection="1">
      <alignment wrapText="1"/>
    </xf>
    <xf numFmtId="0" fontId="31" fillId="8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44" fontId="29" fillId="0" borderId="0" xfId="0" applyNumberFormat="1" applyFont="1" applyAlignment="1" applyProtection="1">
      <alignment wrapText="1"/>
    </xf>
    <xf numFmtId="44" fontId="0" fillId="0" borderId="0" xfId="6" applyFont="1" applyAlignment="1" applyProtection="1">
      <alignment horizontal="center" wrapText="1"/>
    </xf>
    <xf numFmtId="44" fontId="0" fillId="0" borderId="0" xfId="6" applyFont="1" applyFill="1" applyBorder="1" applyAlignment="1" applyProtection="1">
      <alignment horizontal="right" wrapText="1"/>
    </xf>
    <xf numFmtId="40" fontId="18" fillId="0" borderId="0" xfId="1" applyNumberFormat="1" applyFont="1" applyFill="1" applyBorder="1" applyAlignment="1" applyProtection="1">
      <alignment horizontal="right" wrapText="1"/>
    </xf>
    <xf numFmtId="166" fontId="0" fillId="0" borderId="0" xfId="6" applyNumberFormat="1" applyFont="1" applyFill="1" applyBorder="1" applyAlignment="1" applyProtection="1">
      <alignment horizontal="right" vertical="center" wrapText="1"/>
    </xf>
    <xf numFmtId="44" fontId="0" fillId="0" borderId="0" xfId="6" applyFont="1" applyFill="1" applyBorder="1" applyAlignment="1" applyProtection="1">
      <alignment horizontal="right"/>
    </xf>
    <xf numFmtId="44" fontId="22" fillId="0" borderId="0" xfId="6" applyFont="1" applyFill="1" applyBorder="1" applyAlignment="1" applyProtection="1">
      <alignment horizontal="right" wrapText="1"/>
    </xf>
    <xf numFmtId="167" fontId="0" fillId="0" borderId="0" xfId="0" applyNumberFormat="1" applyAlignment="1" applyProtection="1">
      <alignment horizontal="center" wrapText="1"/>
    </xf>
    <xf numFmtId="40" fontId="26" fillId="0" borderId="0" xfId="0" applyNumberFormat="1" applyFont="1" applyFill="1" applyBorder="1" applyAlignment="1" applyProtection="1">
      <alignment horizontal="right" wrapText="1"/>
    </xf>
    <xf numFmtId="40" fontId="29" fillId="0" borderId="0" xfId="0" applyNumberFormat="1" applyFont="1" applyFill="1" applyBorder="1" applyAlignment="1" applyProtection="1">
      <alignment horizontal="right" wrapText="1"/>
    </xf>
    <xf numFmtId="40" fontId="30" fillId="0" borderId="0" xfId="1" applyNumberFormat="1" applyFont="1" applyFill="1" applyBorder="1" applyAlignment="1" applyProtection="1">
      <alignment horizontal="right" wrapText="1"/>
    </xf>
    <xf numFmtId="40" fontId="26" fillId="0" borderId="0" xfId="0" applyNumberFormat="1" applyFont="1" applyFill="1" applyBorder="1" applyAlignment="1" applyProtection="1">
      <alignment horizontal="right" vertical="center" wrapText="1"/>
    </xf>
    <xf numFmtId="43" fontId="18" fillId="4" borderId="1" xfId="1" applyFont="1" applyFill="1" applyBorder="1" applyAlignment="1" applyProtection="1">
      <alignment horizontal="right" wrapText="1"/>
    </xf>
    <xf numFmtId="44" fontId="32" fillId="0" borderId="0" xfId="6" applyFont="1" applyFill="1" applyBorder="1" applyAlignment="1" applyProtection="1">
      <alignment horizontal="center" wrapText="1"/>
    </xf>
    <xf numFmtId="0" fontId="31" fillId="8" borderId="0" xfId="0" applyFont="1" applyFill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 wrapText="1"/>
    </xf>
    <xf numFmtId="44" fontId="0" fillId="0" borderId="0" xfId="6" applyFont="1" applyBorder="1" applyAlignment="1" applyProtection="1">
      <alignment horizontal="center" wrapText="1"/>
    </xf>
    <xf numFmtId="40" fontId="18" fillId="4" borderId="7" xfId="1" applyNumberFormat="1" applyFont="1" applyFill="1" applyBorder="1" applyAlignment="1" applyProtection="1">
      <alignment horizontal="center" wrapText="1"/>
    </xf>
    <xf numFmtId="40" fontId="18" fillId="4" borderId="8" xfId="1" applyNumberFormat="1" applyFont="1" applyFill="1" applyBorder="1" applyAlignment="1" applyProtection="1">
      <alignment horizontal="right" wrapText="1"/>
    </xf>
    <xf numFmtId="168" fontId="0" fillId="0" borderId="7" xfId="0" quotePrefix="1" applyNumberFormat="1" applyFill="1" applyBorder="1" applyAlignment="1" applyProtection="1">
      <alignment horizontal="center" vertical="center" wrapText="1"/>
    </xf>
    <xf numFmtId="168" fontId="0" fillId="0" borderId="9" xfId="0" quotePrefix="1" applyNumberFormat="1" applyFill="1" applyBorder="1" applyAlignment="1" applyProtection="1">
      <alignment horizontal="center" vertical="center" wrapText="1"/>
    </xf>
    <xf numFmtId="167" fontId="18" fillId="4" borderId="7" xfId="1" applyNumberFormat="1" applyFont="1" applyFill="1" applyBorder="1" applyAlignment="1" applyProtection="1">
      <alignment horizontal="center" wrapText="1"/>
    </xf>
    <xf numFmtId="44" fontId="26" fillId="0" borderId="0" xfId="6" applyFont="1" applyFill="1" applyBorder="1" applyProtection="1"/>
    <xf numFmtId="0" fontId="26" fillId="0" borderId="0" xfId="0" applyFont="1" applyAlignment="1" applyProtection="1">
      <alignment horizontal="left" wrapText="1"/>
    </xf>
    <xf numFmtId="0" fontId="26" fillId="0" borderId="0" xfId="0" applyFont="1" applyFill="1" applyBorder="1" applyAlignment="1" applyProtection="1">
      <alignment horizontal="left" wrapText="1"/>
    </xf>
    <xf numFmtId="0" fontId="26" fillId="0" borderId="1" xfId="0" applyFont="1" applyFill="1" applyBorder="1" applyProtection="1"/>
    <xf numFmtId="165" fontId="8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6" fillId="0" borderId="1" xfId="0" applyFont="1" applyFill="1" applyBorder="1" applyAlignment="1" applyProtection="1">
      <alignment horizontal="center"/>
    </xf>
    <xf numFmtId="40" fontId="5" fillId="0" borderId="0" xfId="0" applyNumberFormat="1" applyFont="1" applyAlignment="1" applyProtection="1">
      <alignment horizontal="right" wrapText="1"/>
    </xf>
    <xf numFmtId="0" fontId="30" fillId="4" borderId="3" xfId="0" applyFont="1" applyFill="1" applyBorder="1" applyAlignment="1" applyProtection="1">
      <alignment wrapText="1"/>
    </xf>
    <xf numFmtId="0" fontId="26" fillId="0" borderId="3" xfId="0" applyFont="1" applyBorder="1" applyAlignment="1" applyProtection="1">
      <alignment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26" fillId="0" borderId="3" xfId="0" applyFont="1" applyFill="1" applyBorder="1" applyProtection="1"/>
    <xf numFmtId="0" fontId="8" fillId="0" borderId="3" xfId="0" applyFont="1" applyFill="1" applyBorder="1" applyAlignment="1" applyProtection="1">
      <alignment horizontal="left"/>
    </xf>
    <xf numFmtId="0" fontId="26" fillId="0" borderId="3" xfId="0" applyFont="1" applyFill="1" applyBorder="1" applyAlignment="1" applyProtection="1">
      <alignment vertical="center" wrapText="1"/>
    </xf>
    <xf numFmtId="40" fontId="30" fillId="4" borderId="7" xfId="1" applyNumberFormat="1" applyFont="1" applyFill="1" applyBorder="1" applyAlignment="1" applyProtection="1">
      <alignment horizontal="right" wrapText="1"/>
    </xf>
    <xf numFmtId="40" fontId="30" fillId="4" borderId="8" xfId="1" applyNumberFormat="1" applyFont="1" applyFill="1" applyBorder="1" applyAlignment="1" applyProtection="1">
      <alignment horizontal="right" wrapText="1"/>
    </xf>
    <xf numFmtId="0" fontId="12" fillId="8" borderId="0" xfId="0" applyFont="1" applyFill="1" applyAlignment="1" applyProtection="1">
      <alignment horizontal="center"/>
    </xf>
    <xf numFmtId="0" fontId="12" fillId="8" borderId="0" xfId="0" applyFont="1" applyFill="1" applyAlignment="1" applyProtection="1">
      <alignment wrapText="1"/>
    </xf>
    <xf numFmtId="40" fontId="31" fillId="8" borderId="0" xfId="1" applyNumberFormat="1" applyFont="1" applyFill="1" applyAlignment="1" applyProtection="1">
      <alignment horizontal="right" wrapText="1"/>
    </xf>
    <xf numFmtId="0" fontId="31" fillId="8" borderId="0" xfId="0" applyFont="1" applyFill="1" applyAlignment="1" applyProtection="1">
      <alignment horizontal="center" wrapText="1"/>
    </xf>
    <xf numFmtId="0" fontId="18" fillId="4" borderId="3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vertical="center" wrapText="1"/>
    </xf>
    <xf numFmtId="43" fontId="18" fillId="4" borderId="7" xfId="1" applyFont="1" applyFill="1" applyBorder="1" applyAlignment="1" applyProtection="1">
      <alignment horizontal="right" wrapText="1"/>
    </xf>
    <xf numFmtId="43" fontId="6" fillId="9" borderId="7" xfId="1" applyFont="1" applyFill="1" applyBorder="1" applyAlignment="1" applyProtection="1">
      <alignment horizontal="center" vertical="center" wrapText="1"/>
    </xf>
    <xf numFmtId="43" fontId="6" fillId="9" borderId="1" xfId="1" applyFont="1" applyFill="1" applyBorder="1" applyAlignment="1" applyProtection="1">
      <alignment horizontal="center" vertical="center" wrapText="1"/>
    </xf>
    <xf numFmtId="43" fontId="0" fillId="9" borderId="7" xfId="1" applyFont="1" applyFill="1" applyBorder="1" applyAlignment="1" applyProtection="1">
      <alignment horizontal="center" vertical="center" wrapText="1"/>
    </xf>
    <xf numFmtId="43" fontId="0" fillId="9" borderId="1" xfId="1" applyFont="1" applyFill="1" applyBorder="1" applyAlignment="1" applyProtection="1">
      <alignment horizontal="center" vertical="center" wrapText="1"/>
    </xf>
    <xf numFmtId="43" fontId="6" fillId="9" borderId="1" xfId="1" applyFont="1" applyFill="1" applyBorder="1" applyAlignment="1" applyProtection="1">
      <alignment horizontal="center" vertical="center"/>
    </xf>
    <xf numFmtId="43" fontId="6" fillId="9" borderId="9" xfId="1" applyFont="1" applyFill="1" applyBorder="1" applyAlignment="1" applyProtection="1">
      <alignment horizontal="center" vertical="center" wrapText="1"/>
    </xf>
    <xf numFmtId="43" fontId="6" fillId="9" borderId="16" xfId="1" applyFont="1" applyFill="1" applyBorder="1" applyAlignment="1" applyProtection="1">
      <alignment horizontal="center" vertical="center" wrapText="1"/>
    </xf>
    <xf numFmtId="40" fontId="8" fillId="9" borderId="7" xfId="1" applyNumberFormat="1" applyFont="1" applyFill="1" applyBorder="1" applyAlignment="1" applyProtection="1">
      <alignment horizontal="right" vertical="center" wrapText="1"/>
    </xf>
    <xf numFmtId="40" fontId="8" fillId="9" borderId="1" xfId="1" applyNumberFormat="1" applyFont="1" applyFill="1" applyBorder="1" applyAlignment="1" applyProtection="1">
      <alignment horizontal="right" vertical="center" wrapText="1"/>
    </xf>
    <xf numFmtId="40" fontId="5" fillId="9" borderId="8" xfId="0" applyNumberFormat="1" applyFont="1" applyFill="1" applyBorder="1" applyAlignment="1" applyProtection="1">
      <alignment horizontal="right" vertical="center" wrapText="1"/>
    </xf>
    <xf numFmtId="40" fontId="26" fillId="9" borderId="7" xfId="1" applyNumberFormat="1" applyFont="1" applyFill="1" applyBorder="1" applyAlignment="1" applyProtection="1">
      <alignment horizontal="right"/>
    </xf>
    <xf numFmtId="40" fontId="8" fillId="9" borderId="1" xfId="1" applyNumberFormat="1" applyFont="1" applyFill="1" applyBorder="1" applyAlignment="1" applyProtection="1">
      <alignment horizontal="right"/>
    </xf>
    <xf numFmtId="40" fontId="26" fillId="9" borderId="1" xfId="1" applyNumberFormat="1" applyFont="1" applyFill="1" applyBorder="1" applyAlignment="1" applyProtection="1">
      <alignment horizontal="right"/>
    </xf>
    <xf numFmtId="40" fontId="26" fillId="9" borderId="7" xfId="1" applyNumberFormat="1" applyFont="1" applyFill="1" applyBorder="1" applyAlignment="1" applyProtection="1">
      <alignment horizontal="right" vertical="center" wrapText="1"/>
    </xf>
    <xf numFmtId="40" fontId="26" fillId="9" borderId="1" xfId="1" applyNumberFormat="1" applyFont="1" applyFill="1" applyBorder="1" applyAlignment="1" applyProtection="1">
      <alignment horizontal="right" vertical="center" wrapText="1"/>
    </xf>
    <xf numFmtId="40" fontId="26" fillId="9" borderId="7" xfId="1" applyNumberFormat="1" applyFont="1" applyFill="1" applyBorder="1" applyAlignment="1" applyProtection="1">
      <alignment horizontal="right" wrapText="1"/>
    </xf>
    <xf numFmtId="40" fontId="26" fillId="9" borderId="1" xfId="1" applyNumberFormat="1" applyFont="1" applyFill="1" applyBorder="1" applyAlignment="1" applyProtection="1">
      <alignment horizontal="right" wrapText="1"/>
    </xf>
    <xf numFmtId="40" fontId="8" fillId="9" borderId="1" xfId="1" applyNumberFormat="1" applyFont="1" applyFill="1" applyBorder="1" applyAlignment="1" applyProtection="1">
      <alignment horizontal="right" vertical="center"/>
    </xf>
    <xf numFmtId="40" fontId="8" fillId="9" borderId="9" xfId="1" applyNumberFormat="1" applyFont="1" applyFill="1" applyBorder="1" applyAlignment="1" applyProtection="1">
      <alignment horizontal="right" vertical="center" wrapText="1"/>
    </xf>
    <xf numFmtId="40" fontId="8" fillId="9" borderId="16" xfId="1" applyNumberFormat="1" applyFont="1" applyFill="1" applyBorder="1" applyAlignment="1" applyProtection="1">
      <alignment horizontal="right" vertical="center" wrapText="1"/>
    </xf>
    <xf numFmtId="40" fontId="5" fillId="9" borderId="10" xfId="0" applyNumberFormat="1" applyFont="1" applyFill="1" applyBorder="1" applyAlignment="1" applyProtection="1">
      <alignment horizontal="right" vertical="center" wrapText="1"/>
    </xf>
    <xf numFmtId="40" fontId="40" fillId="9" borderId="8" xfId="0" applyNumberFormat="1" applyFont="1" applyFill="1" applyBorder="1" applyAlignment="1" applyProtection="1">
      <alignment horizontal="right" vertical="center" wrapText="1"/>
    </xf>
    <xf numFmtId="40" fontId="5" fillId="9" borderId="1" xfId="0" applyNumberFormat="1" applyFont="1" applyFill="1" applyBorder="1" applyAlignment="1" applyProtection="1">
      <alignment horizontal="right" vertical="center" wrapText="1"/>
    </xf>
    <xf numFmtId="0" fontId="31" fillId="8" borderId="0" xfId="0" applyFont="1" applyFill="1" applyAlignment="1" applyProtection="1">
      <alignment wrapText="1"/>
    </xf>
    <xf numFmtId="40" fontId="31" fillId="8" borderId="0" xfId="0" applyNumberFormat="1" applyFont="1" applyFill="1" applyAlignment="1" applyProtection="1">
      <alignment horizontal="right" wrapText="1"/>
    </xf>
    <xf numFmtId="0" fontId="31" fillId="8" borderId="0" xfId="0" applyFont="1" applyFill="1" applyBorder="1" applyAlignment="1" applyProtection="1">
      <alignment horizontal="center" wrapText="1"/>
    </xf>
    <xf numFmtId="0" fontId="31" fillId="8" borderId="0" xfId="0" applyFont="1" applyFill="1" applyBorder="1" applyAlignment="1" applyProtection="1">
      <alignment wrapText="1"/>
    </xf>
    <xf numFmtId="40" fontId="31" fillId="8" borderId="0" xfId="1" applyNumberFormat="1" applyFont="1" applyFill="1" applyBorder="1" applyAlignment="1" applyProtection="1">
      <alignment horizontal="right" wrapText="1"/>
    </xf>
    <xf numFmtId="40" fontId="31" fillId="8" borderId="0" xfId="0" applyNumberFormat="1" applyFont="1" applyFill="1" applyBorder="1" applyAlignment="1" applyProtection="1">
      <alignment horizontal="right" wrapText="1"/>
    </xf>
    <xf numFmtId="0" fontId="17" fillId="4" borderId="17" xfId="0" applyFont="1" applyFill="1" applyBorder="1" applyAlignment="1" applyProtection="1">
      <alignment horizontal="center" wrapText="1"/>
    </xf>
    <xf numFmtId="0" fontId="18" fillId="4" borderId="17" xfId="0" applyFont="1" applyFill="1" applyBorder="1" applyAlignment="1" applyProtection="1">
      <alignment horizontal="center" wrapText="1"/>
    </xf>
    <xf numFmtId="0" fontId="31" fillId="4" borderId="17" xfId="0" applyFont="1" applyFill="1" applyBorder="1" applyAlignment="1" applyProtection="1">
      <alignment horizontal="center" wrapText="1"/>
    </xf>
    <xf numFmtId="0" fontId="30" fillId="4" borderId="17" xfId="0" applyFont="1" applyFill="1" applyBorder="1" applyAlignment="1" applyProtection="1">
      <alignment horizontal="center" wrapText="1"/>
    </xf>
    <xf numFmtId="0" fontId="28" fillId="0" borderId="14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left" wrapText="1"/>
    </xf>
    <xf numFmtId="0" fontId="26" fillId="0" borderId="0" xfId="0" applyFont="1" applyFill="1" applyBorder="1" applyAlignment="1" applyProtection="1">
      <alignment horizontal="center" wrapText="1"/>
    </xf>
    <xf numFmtId="0" fontId="29" fillId="0" borderId="0" xfId="0" applyFont="1" applyBorder="1" applyAlignment="1" applyProtection="1">
      <alignment horizontal="left" wrapText="1"/>
    </xf>
    <xf numFmtId="0" fontId="12" fillId="0" borderId="0" xfId="0" applyFont="1" applyProtection="1"/>
    <xf numFmtId="8" fontId="0" fillId="0" borderId="0" xfId="6" applyNumberFormat="1" applyFont="1" applyAlignment="1" applyProtection="1">
      <alignment horizontal="right" wrapText="1"/>
    </xf>
    <xf numFmtId="8" fontId="18" fillId="4" borderId="8" xfId="1" applyNumberFormat="1" applyFont="1" applyFill="1" applyBorder="1" applyAlignment="1" applyProtection="1">
      <alignment horizontal="right" wrapText="1"/>
    </xf>
    <xf numFmtId="8" fontId="44" fillId="0" borderId="18" xfId="6" applyNumberFormat="1" applyFont="1" applyBorder="1" applyAlignment="1" applyProtection="1">
      <alignment horizontal="right" wrapText="1"/>
    </xf>
    <xf numFmtId="44" fontId="29" fillId="0" borderId="0" xfId="0" applyNumberFormat="1" applyFont="1" applyBorder="1" applyAlignment="1" applyProtection="1">
      <alignment vertical="center" wrapText="1"/>
    </xf>
    <xf numFmtId="44" fontId="4" fillId="0" borderId="0" xfId="6" applyFont="1" applyFill="1" applyBorder="1" applyAlignment="1" applyProtection="1">
      <alignment horizontal="right" wrapText="1"/>
    </xf>
    <xf numFmtId="167" fontId="36" fillId="0" borderId="0" xfId="0" applyNumberFormat="1" applyFont="1" applyAlignment="1" applyProtection="1">
      <alignment horizontal="left"/>
    </xf>
    <xf numFmtId="167" fontId="22" fillId="0" borderId="0" xfId="0" applyNumberFormat="1" applyFont="1" applyAlignment="1" applyProtection="1">
      <alignment vertical="center" wrapText="1"/>
    </xf>
    <xf numFmtId="0" fontId="28" fillId="0" borderId="14" xfId="0" applyFont="1" applyFill="1" applyBorder="1" applyAlignment="1" applyProtection="1">
      <alignment horizontal="center" wrapText="1"/>
    </xf>
    <xf numFmtId="167" fontId="18" fillId="4" borderId="1" xfId="1" applyNumberFormat="1" applyFont="1" applyFill="1" applyBorder="1" applyAlignment="1" applyProtection="1">
      <alignment horizontal="center" wrapText="1"/>
    </xf>
    <xf numFmtId="8" fontId="18" fillId="4" borderId="1" xfId="1" applyNumberFormat="1" applyFont="1" applyFill="1" applyBorder="1" applyAlignment="1" applyProtection="1">
      <alignment horizontal="right" wrapText="1"/>
    </xf>
    <xf numFmtId="168" fontId="0" fillId="0" borderId="1" xfId="0" quotePrefix="1" applyNumberFormat="1" applyFill="1" applyBorder="1" applyAlignment="1" applyProtection="1">
      <alignment horizontal="center" vertical="center" wrapText="1"/>
    </xf>
    <xf numFmtId="8" fontId="0" fillId="2" borderId="1" xfId="6" applyNumberFormat="1" applyFont="1" applyFill="1" applyBorder="1" applyAlignment="1" applyProtection="1">
      <alignment horizontal="right" vertical="center" wrapText="1"/>
      <protection locked="0"/>
    </xf>
    <xf numFmtId="8" fontId="45" fillId="4" borderId="8" xfId="1" applyNumberFormat="1" applyFont="1" applyFill="1" applyBorder="1" applyAlignment="1" applyProtection="1">
      <alignment horizontal="right" wrapText="1"/>
    </xf>
    <xf numFmtId="8" fontId="0" fillId="2" borderId="16" xfId="6" applyNumberFormat="1" applyFont="1" applyFill="1" applyBorder="1" applyAlignment="1" applyProtection="1">
      <alignment horizontal="right" vertical="center" wrapText="1"/>
      <protection locked="0"/>
    </xf>
    <xf numFmtId="40" fontId="18" fillId="4" borderId="1" xfId="1" applyNumberFormat="1" applyFont="1" applyFill="1" applyBorder="1" applyAlignment="1" applyProtection="1">
      <alignment horizontal="center" wrapText="1"/>
    </xf>
    <xf numFmtId="166" fontId="46" fillId="0" borderId="0" xfId="6" applyNumberFormat="1" applyFont="1" applyBorder="1" applyAlignment="1" applyProtection="1">
      <alignment horizontal="right" wrapText="1"/>
    </xf>
    <xf numFmtId="165" fontId="8" fillId="0" borderId="1" xfId="1" applyNumberFormat="1" applyFont="1" applyFill="1" applyBorder="1" applyAlignment="1" applyProtection="1">
      <alignment horizontal="center" vertical="center"/>
    </xf>
    <xf numFmtId="166" fontId="40" fillId="0" borderId="0" xfId="6" applyNumberFormat="1" applyFont="1" applyBorder="1" applyAlignment="1" applyProtection="1">
      <alignment horizontal="right" wrapText="1"/>
    </xf>
    <xf numFmtId="44" fontId="48" fillId="0" borderId="0" xfId="6" applyFont="1" applyFill="1" applyBorder="1" applyAlignment="1" applyProtection="1">
      <alignment horizontal="left" wrapText="1"/>
    </xf>
    <xf numFmtId="165" fontId="8" fillId="0" borderId="1" xfId="1" applyNumberFormat="1" applyFont="1" applyFill="1" applyBorder="1" applyAlignment="1" applyProtection="1">
      <alignment horizontal="center"/>
    </xf>
    <xf numFmtId="44" fontId="33" fillId="2" borderId="23" xfId="0" applyNumberFormat="1" applyFont="1" applyFill="1" applyBorder="1" applyAlignment="1" applyProtection="1">
      <alignment vertical="center" wrapText="1"/>
      <protection locked="0"/>
    </xf>
    <xf numFmtId="44" fontId="33" fillId="2" borderId="25" xfId="0" applyNumberFormat="1" applyFont="1" applyFill="1" applyBorder="1" applyAlignment="1" applyProtection="1">
      <alignment vertical="center" wrapText="1"/>
      <protection locked="0"/>
    </xf>
    <xf numFmtId="44" fontId="33" fillId="2" borderId="2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center" wrapText="1"/>
    </xf>
    <xf numFmtId="44" fontId="29" fillId="0" borderId="0" xfId="6" applyFont="1" applyFill="1" applyBorder="1" applyProtection="1"/>
    <xf numFmtId="0" fontId="12" fillId="0" borderId="0" xfId="0" applyFont="1" applyFill="1" applyBorder="1" applyAlignment="1" applyProtection="1">
      <alignment horizontal="left" wrapText="1"/>
    </xf>
    <xf numFmtId="44" fontId="12" fillId="0" borderId="0" xfId="6" applyFont="1" applyFill="1" applyBorder="1" applyProtection="1"/>
    <xf numFmtId="0" fontId="31" fillId="0" borderId="0" xfId="0" applyFont="1" applyFill="1" applyBorder="1" applyAlignment="1" applyProtection="1">
      <alignment horizontal="left" wrapText="1"/>
    </xf>
    <xf numFmtId="44" fontId="53" fillId="0" borderId="18" xfId="0" applyNumberFormat="1" applyFont="1" applyFill="1" applyBorder="1" applyAlignment="1" applyProtection="1">
      <alignment horizontal="left" wrapText="1"/>
    </xf>
    <xf numFmtId="0" fontId="42" fillId="0" borderId="13" xfId="0" applyFont="1" applyBorder="1" applyAlignment="1" applyProtection="1">
      <alignment wrapText="1"/>
    </xf>
    <xf numFmtId="0" fontId="42" fillId="0" borderId="0" xfId="0" applyFont="1" applyBorder="1" applyAlignment="1" applyProtection="1">
      <alignment wrapText="1"/>
    </xf>
    <xf numFmtId="0" fontId="31" fillId="0" borderId="0" xfId="0" applyFont="1" applyProtection="1"/>
    <xf numFmtId="0" fontId="29" fillId="0" borderId="0" xfId="0" applyFont="1" applyProtection="1"/>
    <xf numFmtId="0" fontId="31" fillId="4" borderId="29" xfId="0" applyFont="1" applyFill="1" applyBorder="1" applyAlignment="1" applyProtection="1">
      <alignment horizontal="right"/>
    </xf>
    <xf numFmtId="0" fontId="29" fillId="0" borderId="0" xfId="0" applyFont="1" applyAlignment="1" applyProtection="1">
      <alignment horizontal="right"/>
    </xf>
    <xf numFmtId="44" fontId="31" fillId="4" borderId="29" xfId="6" applyFont="1" applyFill="1" applyBorder="1" applyAlignment="1" applyProtection="1">
      <alignment horizontal="right"/>
    </xf>
    <xf numFmtId="44" fontId="29" fillId="0" borderId="0" xfId="6" applyFont="1" applyFill="1" applyBorder="1" applyAlignment="1" applyProtection="1">
      <alignment horizontal="right"/>
    </xf>
    <xf numFmtId="44" fontId="29" fillId="0" borderId="0" xfId="6" applyFont="1" applyAlignment="1" applyProtection="1">
      <alignment horizontal="right"/>
    </xf>
    <xf numFmtId="44" fontId="31" fillId="11" borderId="29" xfId="6" applyFont="1" applyFill="1" applyBorder="1" applyAlignment="1" applyProtection="1">
      <alignment horizontal="right"/>
    </xf>
    <xf numFmtId="0" fontId="5" fillId="0" borderId="3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44" fontId="8" fillId="0" borderId="30" xfId="6" applyFont="1" applyBorder="1" applyAlignment="1" applyProtection="1">
      <alignment horizontal="right"/>
    </xf>
    <xf numFmtId="44" fontId="8" fillId="0" borderId="0" xfId="6" applyFont="1" applyFill="1" applyBorder="1" applyAlignment="1" applyProtection="1">
      <alignment horizontal="right"/>
    </xf>
    <xf numFmtId="44" fontId="8" fillId="0" borderId="0" xfId="6" applyFont="1" applyAlignment="1" applyProtection="1">
      <alignment horizontal="right"/>
    </xf>
    <xf numFmtId="0" fontId="5" fillId="0" borderId="31" xfId="0" applyFont="1" applyBorder="1" applyAlignment="1" applyProtection="1">
      <alignment horizontal="right"/>
    </xf>
    <xf numFmtId="44" fontId="8" fillId="0" borderId="31" xfId="6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Border="1" applyProtection="1"/>
    <xf numFmtId="0" fontId="28" fillId="0" borderId="0" xfId="0" applyFont="1" applyProtection="1"/>
    <xf numFmtId="44" fontId="31" fillId="11" borderId="28" xfId="6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44" fontId="8" fillId="0" borderId="0" xfId="6" applyFont="1" applyBorder="1" applyAlignment="1" applyProtection="1">
      <alignment horizontal="right"/>
    </xf>
    <xf numFmtId="0" fontId="12" fillId="0" borderId="0" xfId="0" applyFont="1" applyBorder="1" applyProtection="1"/>
    <xf numFmtId="44" fontId="12" fillId="0" borderId="0" xfId="6" applyFont="1" applyAlignment="1" applyProtection="1">
      <alignment horizontal="right"/>
    </xf>
    <xf numFmtId="170" fontId="12" fillId="0" borderId="0" xfId="0" applyNumberFormat="1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12" fillId="0" borderId="0" xfId="0" applyFont="1" applyFill="1" applyBorder="1" applyProtection="1"/>
    <xf numFmtId="1" fontId="29" fillId="0" borderId="0" xfId="0" applyNumberFormat="1" applyFont="1" applyBorder="1" applyAlignment="1" applyProtection="1">
      <alignment horizontal="left"/>
    </xf>
    <xf numFmtId="166" fontId="0" fillId="0" borderId="8" xfId="6" applyNumberFormat="1" applyFont="1" applyFill="1" applyBorder="1" applyAlignment="1" applyProtection="1">
      <alignment horizontal="right" vertical="center" wrapText="1"/>
    </xf>
    <xf numFmtId="166" fontId="0" fillId="0" borderId="10" xfId="6" applyNumberFormat="1" applyFont="1" applyFill="1" applyBorder="1" applyAlignment="1" applyProtection="1">
      <alignment horizontal="right" vertical="center" wrapText="1"/>
    </xf>
    <xf numFmtId="166" fontId="0" fillId="0" borderId="1" xfId="6" applyNumberFormat="1" applyFont="1" applyFill="1" applyBorder="1" applyAlignment="1" applyProtection="1">
      <alignment horizontal="right" vertical="center" wrapText="1"/>
    </xf>
    <xf numFmtId="0" fontId="26" fillId="0" borderId="0" xfId="0" applyFont="1" applyBorder="1" applyAlignment="1" applyProtection="1"/>
    <xf numFmtId="0" fontId="26" fillId="0" borderId="0" xfId="0" applyFont="1" applyBorder="1" applyAlignment="1" applyProtection="1">
      <alignment horizontal="center"/>
    </xf>
    <xf numFmtId="1" fontId="35" fillId="0" borderId="0" xfId="0" applyNumberFormat="1" applyFont="1" applyBorder="1" applyAlignment="1" applyProtection="1">
      <alignment horizontal="center"/>
    </xf>
    <xf numFmtId="1" fontId="35" fillId="0" borderId="0" xfId="0" applyNumberFormat="1" applyFont="1" applyFill="1" applyBorder="1" applyAlignment="1" applyProtection="1">
      <alignment horizontal="center"/>
    </xf>
    <xf numFmtId="0" fontId="28" fillId="0" borderId="0" xfId="0" applyFont="1" applyBorder="1" applyAlignment="1" applyProtection="1"/>
    <xf numFmtId="0" fontId="2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Protection="1"/>
    <xf numFmtId="0" fontId="31" fillId="10" borderId="20" xfId="0" applyFont="1" applyFill="1" applyBorder="1" applyProtection="1"/>
    <xf numFmtId="0" fontId="31" fillId="10" borderId="21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1" fillId="10" borderId="20" xfId="0" applyFont="1" applyFill="1" applyBorder="1" applyAlignment="1" applyProtection="1">
      <alignment horizontal="center"/>
    </xf>
    <xf numFmtId="44" fontId="31" fillId="10" borderId="21" xfId="6" applyFont="1" applyFill="1" applyBorder="1" applyAlignment="1" applyProtection="1">
      <alignment horizontal="right" wrapText="1"/>
    </xf>
    <xf numFmtId="44" fontId="31" fillId="0" borderId="0" xfId="6" applyFont="1" applyFill="1" applyBorder="1" applyAlignment="1" applyProtection="1">
      <alignment horizontal="right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169" fontId="33" fillId="0" borderId="22" xfId="0" quotePrefix="1" applyNumberFormat="1" applyFont="1" applyBorder="1" applyAlignment="1" applyProtection="1">
      <alignment horizontal="center" vertical="center" wrapText="1"/>
    </xf>
    <xf numFmtId="44" fontId="33" fillId="0" borderId="0" xfId="0" applyNumberFormat="1" applyFont="1" applyFill="1" applyBorder="1" applyAlignment="1" applyProtection="1">
      <alignment vertical="center" wrapText="1"/>
    </xf>
    <xf numFmtId="0" fontId="33" fillId="0" borderId="24" xfId="0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9" fontId="33" fillId="0" borderId="24" xfId="0" quotePrefix="1" applyNumberFormat="1" applyFont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left" vertical="center" wrapText="1"/>
    </xf>
    <xf numFmtId="0" fontId="33" fillId="0" borderId="27" xfId="0" applyFont="1" applyFill="1" applyBorder="1" applyAlignment="1" applyProtection="1">
      <alignment horizontal="center" vertical="center" wrapText="1"/>
    </xf>
    <xf numFmtId="169" fontId="33" fillId="0" borderId="26" xfId="0" quotePrefix="1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167" fontId="0" fillId="0" borderId="0" xfId="0" applyNumberFormat="1" applyAlignment="1" applyProtection="1">
      <alignment horizontal="center" vertical="center" wrapText="1"/>
    </xf>
    <xf numFmtId="8" fontId="0" fillId="0" borderId="0" xfId="6" applyNumberFormat="1" applyFont="1" applyAlignment="1" applyProtection="1">
      <alignment horizontal="right" vertical="center" wrapText="1"/>
    </xf>
    <xf numFmtId="44" fontId="0" fillId="0" borderId="0" xfId="6" applyFont="1" applyAlignment="1" applyProtection="1">
      <alignment horizontal="center" vertical="center" wrapText="1"/>
    </xf>
    <xf numFmtId="0" fontId="0" fillId="0" borderId="3" xfId="0" applyFill="1" applyBorder="1" applyAlignment="1" applyProtection="1">
      <alignment vertical="center"/>
    </xf>
    <xf numFmtId="43" fontId="0" fillId="9" borderId="7" xfId="1" applyFont="1" applyFill="1" applyBorder="1" applyAlignment="1" applyProtection="1">
      <alignment horizontal="center" vertical="center"/>
    </xf>
    <xf numFmtId="43" fontId="0" fillId="9" borderId="1" xfId="1" applyFont="1" applyFill="1" applyBorder="1" applyAlignment="1" applyProtection="1">
      <alignment horizontal="center" vertical="center"/>
    </xf>
    <xf numFmtId="43" fontId="27" fillId="9" borderId="1" xfId="1" applyFont="1" applyFill="1" applyBorder="1" applyAlignment="1" applyProtection="1">
      <alignment horizontal="center" vertic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43" fontId="6" fillId="9" borderId="7" xfId="1" applyFont="1" applyFill="1" applyBorder="1" applyAlignment="1" applyProtection="1">
      <alignment horizontal="center" vertical="center"/>
    </xf>
    <xf numFmtId="0" fontId="31" fillId="8" borderId="0" xfId="0" applyFont="1" applyFill="1" applyAlignment="1" applyProtection="1">
      <alignment horizontal="center" vertical="center" wrapText="1"/>
    </xf>
    <xf numFmtId="0" fontId="31" fillId="8" borderId="0" xfId="0" applyFont="1" applyFill="1" applyAlignment="1" applyProtection="1">
      <alignment horizontal="center" vertical="center"/>
    </xf>
    <xf numFmtId="0" fontId="12" fillId="8" borderId="0" xfId="0" applyFont="1" applyFill="1" applyAlignment="1" applyProtection="1">
      <alignment horizontal="center" vertical="center"/>
    </xf>
    <xf numFmtId="0" fontId="12" fillId="8" borderId="0" xfId="0" applyFont="1" applyFill="1" applyAlignment="1" applyProtection="1">
      <alignment vertical="center" wrapText="1"/>
    </xf>
    <xf numFmtId="40" fontId="31" fillId="8" borderId="0" xfId="1" applyNumberFormat="1" applyFont="1" applyFill="1" applyAlignment="1" applyProtection="1">
      <alignment horizontal="right" vertical="center" wrapText="1"/>
    </xf>
    <xf numFmtId="167" fontId="43" fillId="0" borderId="0" xfId="0" applyNumberFormat="1" applyFont="1" applyAlignment="1" applyProtection="1">
      <alignment horizontal="center" vertical="center" wrapText="1"/>
    </xf>
    <xf numFmtId="8" fontId="44" fillId="0" borderId="18" xfId="6" applyNumberFormat="1" applyFont="1" applyBorder="1" applyAlignment="1" applyProtection="1">
      <alignment horizontal="right" vertical="center" wrapText="1"/>
    </xf>
    <xf numFmtId="166" fontId="40" fillId="0" borderId="0" xfId="6" applyNumberFormat="1" applyFont="1" applyBorder="1" applyAlignment="1" applyProtection="1">
      <alignment horizontal="right" vertical="center" wrapText="1"/>
    </xf>
    <xf numFmtId="44" fontId="47" fillId="0" borderId="0" xfId="6" applyFont="1" applyFill="1" applyBorder="1" applyAlignment="1" applyProtection="1">
      <alignment horizontal="left" vertical="center" wrapText="1"/>
    </xf>
    <xf numFmtId="44" fontId="43" fillId="0" borderId="0" xfId="6" applyFont="1" applyAlignment="1" applyProtection="1">
      <alignment horizontal="center" vertical="center" wrapText="1"/>
    </xf>
    <xf numFmtId="44" fontId="4" fillId="0" borderId="0" xfId="0" applyNumberFormat="1" applyFont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44" fontId="29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43" fontId="0" fillId="0" borderId="0" xfId="1" applyFont="1" applyAlignment="1" applyProtection="1">
      <alignment horizontal="center" vertical="center" wrapText="1"/>
    </xf>
    <xf numFmtId="166" fontId="0" fillId="0" borderId="0" xfId="6" applyNumberFormat="1" applyFont="1" applyAlignment="1" applyProtection="1">
      <alignment horizontal="right" vertical="center" wrapText="1"/>
    </xf>
    <xf numFmtId="167" fontId="22" fillId="0" borderId="0" xfId="0" applyNumberFormat="1" applyFont="1" applyAlignment="1" applyProtection="1">
      <alignment wrapText="1"/>
    </xf>
    <xf numFmtId="0" fontId="25" fillId="4" borderId="1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right" wrapText="1"/>
    </xf>
    <xf numFmtId="0" fontId="22" fillId="0" borderId="0" xfId="0" applyFont="1" applyAlignment="1" applyProtection="1">
      <alignment horizontal="right" wrapText="1"/>
    </xf>
    <xf numFmtId="0" fontId="19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6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center"/>
    </xf>
    <xf numFmtId="0" fontId="5" fillId="2" borderId="13" xfId="0" applyFont="1" applyFill="1" applyBorder="1" applyAlignment="1" applyProtection="1">
      <alignment horizontal="left" wrapText="1"/>
      <protection locked="0"/>
    </xf>
    <xf numFmtId="170" fontId="5" fillId="2" borderId="13" xfId="0" applyNumberFormat="1" applyFont="1" applyFill="1" applyBorder="1" applyAlignment="1" applyProtection="1">
      <alignment horizontal="center" wrapText="1"/>
      <protection locked="0"/>
    </xf>
    <xf numFmtId="1" fontId="26" fillId="2" borderId="13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 vertical="center" wrapText="1"/>
    </xf>
    <xf numFmtId="167" fontId="36" fillId="0" borderId="0" xfId="0" applyNumberFormat="1" applyFont="1" applyAlignment="1" applyProtection="1">
      <alignment horizontal="left"/>
    </xf>
    <xf numFmtId="0" fontId="36" fillId="0" borderId="0" xfId="0" applyFont="1" applyAlignment="1" applyProtection="1">
      <alignment horizontal="center" wrapText="1"/>
    </xf>
    <xf numFmtId="167" fontId="22" fillId="0" borderId="0" xfId="0" applyNumberFormat="1" applyFont="1" applyAlignment="1" applyProtection="1">
      <alignment wrapText="1"/>
    </xf>
    <xf numFmtId="40" fontId="37" fillId="9" borderId="11" xfId="1" applyNumberFormat="1" applyFont="1" applyFill="1" applyBorder="1" applyAlignment="1" applyProtection="1">
      <alignment horizontal="center" wrapText="1"/>
    </xf>
    <xf numFmtId="40" fontId="37" fillId="9" borderId="15" xfId="1" applyNumberFormat="1" applyFont="1" applyFill="1" applyBorder="1" applyAlignment="1" applyProtection="1">
      <alignment horizontal="center" wrapText="1"/>
    </xf>
    <xf numFmtId="40" fontId="37" fillId="9" borderId="12" xfId="1" applyNumberFormat="1" applyFont="1" applyFill="1" applyBorder="1" applyAlignment="1" applyProtection="1">
      <alignment horizontal="center" wrapText="1"/>
    </xf>
    <xf numFmtId="0" fontId="42" fillId="0" borderId="13" xfId="0" applyFont="1" applyBorder="1" applyAlignment="1" applyProtection="1">
      <alignment horizontal="left" wrapText="1"/>
    </xf>
    <xf numFmtId="44" fontId="32" fillId="4" borderId="5" xfId="6" applyFont="1" applyFill="1" applyBorder="1" applyAlignment="1" applyProtection="1">
      <alignment horizontal="center" wrapText="1"/>
    </xf>
    <xf numFmtId="44" fontId="32" fillId="4" borderId="19" xfId="6" applyFont="1" applyFill="1" applyBorder="1" applyAlignment="1" applyProtection="1">
      <alignment horizontal="center" wrapText="1"/>
    </xf>
    <xf numFmtId="44" fontId="32" fillId="4" borderId="6" xfId="6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left" vertical="top" wrapText="1"/>
    </xf>
    <xf numFmtId="0" fontId="36" fillId="0" borderId="0" xfId="0" applyFont="1" applyAlignment="1" applyProtection="1">
      <alignment horizontal="center" vertical="center" wrapText="1"/>
    </xf>
    <xf numFmtId="167" fontId="22" fillId="0" borderId="0" xfId="0" applyNumberFormat="1" applyFont="1" applyAlignment="1" applyProtection="1">
      <alignment vertical="center" wrapText="1"/>
    </xf>
    <xf numFmtId="0" fontId="28" fillId="0" borderId="14" xfId="0" applyFont="1" applyFill="1" applyBorder="1" applyAlignment="1" applyProtection="1">
      <alignment horizontal="center" wrapText="1"/>
    </xf>
    <xf numFmtId="44" fontId="32" fillId="4" borderId="1" xfId="6" applyFont="1" applyFill="1" applyBorder="1" applyAlignment="1" applyProtection="1">
      <alignment horizontal="center" wrapText="1"/>
    </xf>
    <xf numFmtId="0" fontId="49" fillId="0" borderId="0" xfId="0" quotePrefix="1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0" fontId="31" fillId="4" borderId="5" xfId="0" applyFont="1" applyFill="1" applyBorder="1" applyAlignment="1" applyProtection="1">
      <alignment horizontal="center" wrapText="1"/>
    </xf>
    <xf numFmtId="0" fontId="31" fillId="4" borderId="6" xfId="0" applyFont="1" applyFill="1" applyBorder="1" applyAlignment="1" applyProtection="1">
      <alignment horizontal="center" wrapText="1"/>
    </xf>
    <xf numFmtId="0" fontId="31" fillId="4" borderId="6" xfId="0" applyFont="1" applyFill="1" applyBorder="1" applyAlignment="1" applyProtection="1">
      <alignment horizontal="center"/>
    </xf>
    <xf numFmtId="0" fontId="31" fillId="4" borderId="7" xfId="0" applyFont="1" applyFill="1" applyBorder="1" applyAlignment="1" applyProtection="1">
      <alignment horizontal="center" wrapText="1"/>
    </xf>
    <xf numFmtId="0" fontId="31" fillId="4" borderId="8" xfId="0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44" fontId="26" fillId="0" borderId="9" xfId="6" applyFont="1" applyFill="1" applyBorder="1" applyAlignment="1" applyProtection="1">
      <alignment horizontal="center" wrapText="1"/>
    </xf>
    <xf numFmtId="44" fontId="26" fillId="0" borderId="10" xfId="6" applyFont="1" applyFill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/>
    </xf>
    <xf numFmtId="0" fontId="52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/>
    </xf>
    <xf numFmtId="1" fontId="35" fillId="0" borderId="0" xfId="0" applyNumberFormat="1" applyFont="1" applyBorder="1" applyAlignment="1" applyProtection="1">
      <alignment horizontal="center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6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 wrapText="1"/>
    </xf>
    <xf numFmtId="0" fontId="31" fillId="4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5" fillId="4" borderId="3" xfId="0" applyFont="1" applyFill="1" applyBorder="1" applyAlignment="1" applyProtection="1">
      <alignment horizontal="center" wrapText="1"/>
    </xf>
    <xf numFmtId="0" fontId="25" fillId="4" borderId="2" xfId="0" applyFont="1" applyFill="1" applyBorder="1" applyAlignment="1" applyProtection="1">
      <alignment horizontal="center" wrapText="1"/>
    </xf>
    <xf numFmtId="0" fontId="25" fillId="4" borderId="4" xfId="0" applyFont="1" applyFill="1" applyBorder="1" applyAlignment="1" applyProtection="1">
      <alignment horizontal="center" wrapText="1"/>
    </xf>
  </cellXfs>
  <cellStyles count="7">
    <cellStyle name="Comma" xfId="1" builtinId="3"/>
    <cellStyle name="Comma [0] 2" xfId="4"/>
    <cellStyle name="Comma 2" xfId="5"/>
    <cellStyle name="Currency" xfId="6" builtinId="4"/>
    <cellStyle name="Currency 2" xfId="3"/>
    <cellStyle name="Normal" xfId="0" builtinId="0"/>
    <cellStyle name="Normal 2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008000"/>
      <color rgb="FFCCFFCC"/>
      <color rgb="FFFF7C80"/>
      <color rgb="FF0033CC"/>
      <color rgb="FF0066FF"/>
      <color rgb="FFFF5050"/>
      <color rgb="FF66FFCC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min.holt2/AppData/Local/Microsoft/Windows/INetCache/Content.Outlook/42O1Z1WA/property%20landscape%20are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Worksheet"/>
      <sheetName val="SQL"/>
    </sheetNames>
    <sheetDataSet>
      <sheetData sheetId="0">
        <row r="6">
          <cell r="D6">
            <v>869.7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09"/>
  <sheetViews>
    <sheetView showGridLines="0" view="pageBreakPreview" zoomScaleNormal="100" zoomScaleSheetLayoutView="100" workbookViewId="0">
      <pane xSplit="3" ySplit="8" topLeftCell="E66" activePane="bottomRight" state="frozen"/>
      <selection pane="topRight" activeCell="D1" sqref="D1"/>
      <selection pane="bottomLeft" activeCell="A9" sqref="A9"/>
      <selection pane="bottomRight" activeCell="V72" sqref="V72"/>
    </sheetView>
  </sheetViews>
  <sheetFormatPr defaultColWidth="9.140625" defaultRowHeight="15"/>
  <cols>
    <col min="1" max="1" width="3.28515625" style="77" customWidth="1"/>
    <col min="2" max="2" width="9.85546875" style="79" customWidth="1"/>
    <col min="3" max="3" width="6.7109375" style="77" bestFit="1" customWidth="1"/>
    <col min="4" max="5" width="35.7109375" style="77" customWidth="1"/>
    <col min="6" max="6" width="8.42578125" style="77" bestFit="1" customWidth="1"/>
    <col min="7" max="7" width="3.28515625" style="80" customWidth="1"/>
    <col min="8" max="11" width="10.85546875" style="74" customWidth="1"/>
    <col min="12" max="12" width="16" style="76" bestFit="1" customWidth="1"/>
    <col min="13" max="13" width="3.28515625" style="77" customWidth="1"/>
    <col min="14" max="14" width="10.85546875" style="74" customWidth="1"/>
    <col min="15" max="15" width="14.85546875" style="76" customWidth="1"/>
    <col min="16" max="16" width="12.7109375" style="77" customWidth="1"/>
    <col min="17" max="17" width="10.85546875" style="74" customWidth="1"/>
    <col min="18" max="18" width="14.85546875" style="76" customWidth="1"/>
    <col min="19" max="19" width="3.28515625" style="77" customWidth="1"/>
    <col min="20" max="20" width="10.85546875" style="74" customWidth="1"/>
    <col min="21" max="21" width="14.85546875" style="76" customWidth="1"/>
    <col min="22" max="22" width="13.42578125" style="77" customWidth="1"/>
    <col min="23" max="23" width="10.85546875" style="74" customWidth="1"/>
    <col min="24" max="24" width="14.85546875" style="76" customWidth="1"/>
    <col min="25" max="25" width="14.85546875" style="107" customWidth="1"/>
    <col min="26" max="28" width="14.85546875" style="76" customWidth="1"/>
    <col min="29" max="29" width="12" style="76" customWidth="1"/>
    <col min="30" max="31" width="11" style="77" customWidth="1"/>
    <col min="32" max="32" width="11" style="113" customWidth="1"/>
    <col min="33" max="37" width="11" style="77" customWidth="1"/>
    <col min="38" max="16384" width="9.140625" style="77"/>
  </cols>
  <sheetData>
    <row r="2" spans="2:37" s="50" customFormat="1" ht="23.25" customHeight="1">
      <c r="B2" s="413" t="s">
        <v>903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99"/>
      <c r="Z2" s="132"/>
      <c r="AA2" s="132"/>
      <c r="AB2" s="132"/>
      <c r="AC2" s="132"/>
      <c r="AF2" s="112"/>
    </row>
    <row r="3" spans="2:37" s="50" customFormat="1" ht="23.25" customHeight="1">
      <c r="B3" s="413" t="s">
        <v>904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99"/>
      <c r="Z3" s="132"/>
      <c r="AA3" s="132"/>
      <c r="AB3" s="132"/>
      <c r="AC3" s="132"/>
      <c r="AF3" s="112"/>
    </row>
    <row r="4" spans="2:37" s="50" customFormat="1" ht="23.25" customHeight="1">
      <c r="B4" s="414" t="s">
        <v>915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100"/>
      <c r="Z4" s="133"/>
      <c r="AA4" s="133"/>
      <c r="AB4" s="133"/>
      <c r="AC4" s="133"/>
      <c r="AF4" s="112"/>
    </row>
    <row r="5" spans="2:37" s="50" customFormat="1" ht="23.25" customHeight="1">
      <c r="B5" s="413" t="s">
        <v>905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99"/>
      <c r="Z5" s="132"/>
      <c r="AA5" s="132"/>
      <c r="AB5" s="132"/>
      <c r="AC5" s="132"/>
      <c r="AF5" s="112"/>
    </row>
    <row r="6" spans="2:37" s="50" customFormat="1" ht="23.25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Y6" s="101"/>
      <c r="AF6" s="112"/>
    </row>
    <row r="7" spans="2:37" s="53" customFormat="1" ht="18.75">
      <c r="B7" s="52"/>
      <c r="G7" s="54"/>
      <c r="H7" s="410" t="s">
        <v>916</v>
      </c>
      <c r="I7" s="410"/>
      <c r="J7" s="410"/>
      <c r="K7" s="410"/>
      <c r="L7" s="410"/>
      <c r="M7" s="55"/>
      <c r="N7" s="410" t="s">
        <v>917</v>
      </c>
      <c r="O7" s="410"/>
      <c r="P7" s="410"/>
      <c r="Q7" s="410"/>
      <c r="R7" s="410"/>
      <c r="S7" s="55"/>
      <c r="T7" s="410" t="s">
        <v>918</v>
      </c>
      <c r="U7" s="410"/>
      <c r="V7" s="410"/>
      <c r="W7" s="410"/>
      <c r="X7" s="410"/>
      <c r="Y7" s="102"/>
      <c r="Z7" s="410" t="s">
        <v>919</v>
      </c>
      <c r="AA7" s="410"/>
      <c r="AB7" s="410"/>
      <c r="AC7" s="410"/>
      <c r="AD7" s="410"/>
      <c r="AE7" s="95"/>
      <c r="AF7" s="410" t="s">
        <v>920</v>
      </c>
      <c r="AG7" s="410"/>
      <c r="AH7" s="410"/>
      <c r="AI7" s="410"/>
      <c r="AJ7" s="410"/>
      <c r="AK7" s="95"/>
    </row>
    <row r="8" spans="2:37" s="61" customFormat="1" ht="180" customHeight="1">
      <c r="B8" s="56" t="s">
        <v>959</v>
      </c>
      <c r="C8" s="57" t="s">
        <v>0</v>
      </c>
      <c r="D8" s="58" t="s">
        <v>1</v>
      </c>
      <c r="E8" s="58" t="s">
        <v>2</v>
      </c>
      <c r="F8" s="27" t="s">
        <v>3</v>
      </c>
      <c r="G8" s="28"/>
      <c r="H8" s="56" t="s">
        <v>901</v>
      </c>
      <c r="I8" s="56" t="s">
        <v>1061</v>
      </c>
      <c r="J8" s="56" t="s">
        <v>1064</v>
      </c>
      <c r="K8" s="56" t="s">
        <v>1063</v>
      </c>
      <c r="L8" s="59" t="s">
        <v>957</v>
      </c>
      <c r="M8" s="60"/>
      <c r="N8" s="56" t="s">
        <v>901</v>
      </c>
      <c r="O8" s="56" t="s">
        <v>1061</v>
      </c>
      <c r="P8" s="56" t="s">
        <v>1064</v>
      </c>
      <c r="Q8" s="56" t="s">
        <v>1063</v>
      </c>
      <c r="R8" s="59" t="s">
        <v>902</v>
      </c>
      <c r="S8" s="60"/>
      <c r="T8" s="56" t="s">
        <v>901</v>
      </c>
      <c r="U8" s="56" t="s">
        <v>1061</v>
      </c>
      <c r="V8" s="56" t="s">
        <v>1064</v>
      </c>
      <c r="W8" s="56" t="s">
        <v>1063</v>
      </c>
      <c r="X8" s="59" t="s">
        <v>902</v>
      </c>
      <c r="Y8" s="103"/>
      <c r="Z8" s="56" t="s">
        <v>901</v>
      </c>
      <c r="AA8" s="56" t="s">
        <v>1061</v>
      </c>
      <c r="AB8" s="56" t="s">
        <v>1064</v>
      </c>
      <c r="AC8" s="56" t="s">
        <v>1063</v>
      </c>
      <c r="AD8" s="109" t="s">
        <v>902</v>
      </c>
      <c r="AE8" s="96"/>
      <c r="AF8" s="56" t="s">
        <v>901</v>
      </c>
      <c r="AG8" s="56" t="s">
        <v>1061</v>
      </c>
      <c r="AH8" s="56" t="s">
        <v>1064</v>
      </c>
      <c r="AI8" s="56" t="s">
        <v>1063</v>
      </c>
      <c r="AJ8" s="59" t="s">
        <v>902</v>
      </c>
      <c r="AK8" s="96"/>
    </row>
    <row r="9" spans="2:37" s="66" customFormat="1" ht="24.95" customHeight="1">
      <c r="B9" s="62"/>
      <c r="C9" s="63">
        <v>1</v>
      </c>
      <c r="D9" s="64" t="s">
        <v>4</v>
      </c>
      <c r="E9" s="64" t="s">
        <v>5</v>
      </c>
      <c r="F9" s="31">
        <v>13068</v>
      </c>
      <c r="G9" s="32"/>
      <c r="H9" s="81"/>
      <c r="I9" s="81"/>
      <c r="J9" s="81"/>
      <c r="K9" s="81"/>
      <c r="L9" s="65">
        <f>H9*F9+I9+J9+K9</f>
        <v>0</v>
      </c>
      <c r="N9" s="81"/>
      <c r="O9" s="81"/>
      <c r="P9" s="81"/>
      <c r="Q9" s="81"/>
      <c r="R9" s="65">
        <f>H11+H9+O9+P9+Q9</f>
        <v>0</v>
      </c>
      <c r="T9" s="81"/>
      <c r="U9" s="81"/>
      <c r="V9" s="81"/>
      <c r="W9" s="81"/>
      <c r="X9" s="65">
        <f>T9+U9+V9+W9</f>
        <v>0</v>
      </c>
      <c r="Y9" s="104"/>
      <c r="Z9" s="81"/>
      <c r="AA9" s="81"/>
      <c r="AB9" s="81"/>
      <c r="AC9" s="81"/>
      <c r="AD9" s="110">
        <f>Z9+AA9+AB9+AC9</f>
        <v>0</v>
      </c>
      <c r="AE9" s="97"/>
      <c r="AF9" s="81"/>
      <c r="AG9" s="111"/>
      <c r="AH9" s="81"/>
      <c r="AI9" s="81"/>
      <c r="AJ9" s="65">
        <f>AF9+AG9+AH9+AI9</f>
        <v>0</v>
      </c>
      <c r="AK9" s="97"/>
    </row>
    <row r="10" spans="2:37" s="66" customFormat="1" ht="24.95" customHeight="1">
      <c r="B10" s="62"/>
      <c r="C10" s="63">
        <v>1</v>
      </c>
      <c r="D10" s="64" t="s">
        <v>1066</v>
      </c>
      <c r="E10" t="s">
        <v>1065</v>
      </c>
      <c r="F10" s="153">
        <v>957.1</v>
      </c>
      <c r="G10" s="32"/>
      <c r="H10" s="81"/>
      <c r="I10" s="81"/>
      <c r="J10" s="81"/>
      <c r="K10" s="81"/>
      <c r="L10" s="65"/>
      <c r="N10" s="81"/>
      <c r="O10" s="81"/>
      <c r="P10" s="81"/>
      <c r="Q10" s="81"/>
      <c r="R10" s="65"/>
      <c r="T10" s="81"/>
      <c r="U10" s="81"/>
      <c r="V10" s="81"/>
      <c r="W10" s="81"/>
      <c r="X10" s="65"/>
      <c r="Y10" s="104"/>
      <c r="Z10" s="81"/>
      <c r="AA10" s="81"/>
      <c r="AB10" s="81"/>
      <c r="AC10" s="81"/>
      <c r="AD10" s="110"/>
      <c r="AE10" s="97"/>
      <c r="AF10" s="81"/>
      <c r="AG10" s="111"/>
      <c r="AH10" s="81"/>
      <c r="AI10" s="81"/>
      <c r="AJ10" s="65"/>
      <c r="AK10" s="97"/>
    </row>
    <row r="11" spans="2:37" s="66" customFormat="1" ht="24.95" customHeight="1">
      <c r="B11" s="62" t="s">
        <v>962</v>
      </c>
      <c r="C11" s="63">
        <v>1</v>
      </c>
      <c r="D11" s="64" t="s">
        <v>6</v>
      </c>
      <c r="E11" s="64" t="s">
        <v>7</v>
      </c>
      <c r="F11" s="31">
        <v>5658.3</v>
      </c>
      <c r="G11" s="32"/>
      <c r="H11" s="81"/>
      <c r="I11" s="81"/>
      <c r="J11" s="81"/>
      <c r="K11" s="81"/>
      <c r="L11" s="65">
        <f t="shared" ref="L11:L56" si="0">H11*F11+I11+J11+K11</f>
        <v>0</v>
      </c>
      <c r="N11" s="81"/>
      <c r="O11" s="81"/>
      <c r="P11" s="81"/>
      <c r="Q11" s="81"/>
      <c r="R11" s="65">
        <f>N11+O11+P11+Q11</f>
        <v>0</v>
      </c>
      <c r="T11" s="81"/>
      <c r="U11" s="81"/>
      <c r="V11" s="81"/>
      <c r="W11" s="81"/>
      <c r="X11" s="65">
        <f t="shared" ref="X11:X78" si="1">T11+U11+V11+W11</f>
        <v>0</v>
      </c>
      <c r="Y11" s="104"/>
      <c r="Z11" s="81"/>
      <c r="AA11" s="81"/>
      <c r="AB11" s="81"/>
      <c r="AC11" s="81"/>
      <c r="AD11" s="110">
        <f t="shared" ref="AD11:AD74" si="2">Z11*X11</f>
        <v>0</v>
      </c>
      <c r="AE11" s="97"/>
      <c r="AF11" s="81"/>
      <c r="AG11" s="111"/>
      <c r="AH11" s="81"/>
      <c r="AI11" s="81"/>
      <c r="AJ11" s="65">
        <f t="shared" ref="AJ11:AJ74" si="3">AF11*AC11</f>
        <v>0</v>
      </c>
      <c r="AK11" s="97"/>
    </row>
    <row r="12" spans="2:37" s="66" customFormat="1" ht="45">
      <c r="B12" s="62" t="s">
        <v>963</v>
      </c>
      <c r="C12" s="63">
        <v>1</v>
      </c>
      <c r="D12" s="64" t="s">
        <v>965</v>
      </c>
      <c r="E12" s="64" t="s">
        <v>967</v>
      </c>
      <c r="F12" s="31">
        <f>SUM(3143.6 +1529.9+886.4)</f>
        <v>5559.9</v>
      </c>
      <c r="G12" s="32"/>
      <c r="H12" s="81"/>
      <c r="I12" s="81"/>
      <c r="J12" s="81"/>
      <c r="K12" s="81"/>
      <c r="L12" s="65">
        <f t="shared" si="0"/>
        <v>0</v>
      </c>
      <c r="N12" s="81"/>
      <c r="O12" s="81"/>
      <c r="P12" s="81"/>
      <c r="Q12" s="81"/>
      <c r="R12" s="65">
        <f t="shared" ref="R12:R79" si="4">N12+O12+P12+Q12</f>
        <v>0</v>
      </c>
      <c r="T12" s="81"/>
      <c r="U12" s="81"/>
      <c r="V12" s="81"/>
      <c r="W12" s="81"/>
      <c r="X12" s="65">
        <f t="shared" si="1"/>
        <v>0</v>
      </c>
      <c r="Y12" s="104"/>
      <c r="Z12" s="81"/>
      <c r="AA12" s="81"/>
      <c r="AB12" s="81"/>
      <c r="AC12" s="81"/>
      <c r="AD12" s="110">
        <f t="shared" si="2"/>
        <v>0</v>
      </c>
      <c r="AE12" s="97"/>
      <c r="AF12" s="81"/>
      <c r="AG12" s="111"/>
      <c r="AH12" s="81"/>
      <c r="AI12" s="81"/>
      <c r="AJ12" s="65">
        <f t="shared" si="3"/>
        <v>0</v>
      </c>
      <c r="AK12" s="97"/>
    </row>
    <row r="13" spans="2:37" s="66" customFormat="1" ht="75">
      <c r="B13" s="62" t="s">
        <v>964</v>
      </c>
      <c r="C13" s="63">
        <v>1</v>
      </c>
      <c r="D13" s="64" t="s">
        <v>966</v>
      </c>
      <c r="E13" s="64" t="s">
        <v>967</v>
      </c>
      <c r="F13" s="31">
        <f>SUM(25189.3 +8305.7+
1493.3+
1424.8+
7456.1)</f>
        <v>43869.200000000004</v>
      </c>
      <c r="G13" s="32"/>
      <c r="H13" s="81"/>
      <c r="I13" s="81"/>
      <c r="J13" s="81"/>
      <c r="K13" s="81"/>
      <c r="L13" s="65"/>
      <c r="N13" s="81"/>
      <c r="O13" s="81"/>
      <c r="P13" s="81"/>
      <c r="Q13" s="81"/>
      <c r="R13" s="65"/>
      <c r="T13" s="81"/>
      <c r="U13" s="81"/>
      <c r="V13" s="81"/>
      <c r="W13" s="81"/>
      <c r="X13" s="65"/>
      <c r="Y13" s="104"/>
      <c r="Z13" s="81"/>
      <c r="AA13" s="81"/>
      <c r="AB13" s="81"/>
      <c r="AC13" s="81"/>
      <c r="AD13" s="110"/>
      <c r="AE13" s="97"/>
      <c r="AF13" s="81"/>
      <c r="AG13" s="111"/>
      <c r="AH13" s="81"/>
      <c r="AI13" s="81"/>
      <c r="AJ13" s="65"/>
      <c r="AK13" s="97"/>
    </row>
    <row r="14" spans="2:37" s="66" customFormat="1">
      <c r="B14" s="62" t="s">
        <v>968</v>
      </c>
      <c r="C14" s="63">
        <v>1</v>
      </c>
      <c r="D14" s="64" t="s">
        <v>970</v>
      </c>
      <c r="E14" s="64" t="s">
        <v>8</v>
      </c>
      <c r="F14" s="31">
        <v>3148.1</v>
      </c>
      <c r="G14" s="32"/>
      <c r="H14" s="81"/>
      <c r="I14" s="81"/>
      <c r="J14" s="81"/>
      <c r="K14" s="81"/>
      <c r="L14" s="65">
        <f t="shared" si="0"/>
        <v>0</v>
      </c>
      <c r="N14" s="81"/>
      <c r="O14" s="81"/>
      <c r="P14" s="81"/>
      <c r="Q14" s="81"/>
      <c r="R14" s="65">
        <f t="shared" si="4"/>
        <v>0</v>
      </c>
      <c r="T14" s="81"/>
      <c r="U14" s="81"/>
      <c r="V14" s="81"/>
      <c r="W14" s="81"/>
      <c r="X14" s="65">
        <f t="shared" si="1"/>
        <v>0</v>
      </c>
      <c r="Y14" s="104"/>
      <c r="Z14" s="81"/>
      <c r="AA14" s="81"/>
      <c r="AB14" s="81"/>
      <c r="AC14" s="81"/>
      <c r="AD14" s="110">
        <f t="shared" si="2"/>
        <v>0</v>
      </c>
      <c r="AE14" s="97"/>
      <c r="AF14" s="81"/>
      <c r="AG14" s="111"/>
      <c r="AH14" s="81"/>
      <c r="AI14" s="81"/>
      <c r="AJ14" s="65">
        <f t="shared" si="3"/>
        <v>0</v>
      </c>
      <c r="AK14" s="97"/>
    </row>
    <row r="15" spans="2:37" s="66" customFormat="1">
      <c r="B15" s="62" t="s">
        <v>968</v>
      </c>
      <c r="C15" s="63">
        <v>1</v>
      </c>
      <c r="D15" s="64" t="s">
        <v>969</v>
      </c>
      <c r="E15" s="64" t="s">
        <v>8</v>
      </c>
      <c r="F15" s="31">
        <v>14713.8</v>
      </c>
      <c r="G15" s="32"/>
      <c r="H15" s="81"/>
      <c r="I15" s="81"/>
      <c r="J15" s="81"/>
      <c r="K15" s="81"/>
      <c r="L15" s="65">
        <f t="shared" si="0"/>
        <v>0</v>
      </c>
      <c r="N15" s="81"/>
      <c r="O15" s="81"/>
      <c r="P15" s="81"/>
      <c r="Q15" s="81"/>
      <c r="R15" s="65"/>
      <c r="T15" s="81"/>
      <c r="U15" s="81"/>
      <c r="V15" s="81"/>
      <c r="W15" s="81"/>
      <c r="X15" s="65"/>
      <c r="Y15" s="104"/>
      <c r="Z15" s="81"/>
      <c r="AA15" s="81"/>
      <c r="AB15" s="81"/>
      <c r="AC15" s="81"/>
      <c r="AD15" s="110"/>
      <c r="AE15" s="97"/>
      <c r="AF15" s="81"/>
      <c r="AG15" s="111"/>
      <c r="AH15" s="81"/>
      <c r="AI15" s="81"/>
      <c r="AJ15" s="65"/>
      <c r="AK15" s="97"/>
    </row>
    <row r="16" spans="2:37" s="66" customFormat="1" ht="24.95" customHeight="1">
      <c r="B16" s="62"/>
      <c r="C16" s="63">
        <v>1</v>
      </c>
      <c r="D16" s="64" t="s">
        <v>906</v>
      </c>
      <c r="E16" s="64" t="s">
        <v>9</v>
      </c>
      <c r="F16" s="31">
        <v>4356</v>
      </c>
      <c r="G16" s="32"/>
      <c r="H16" s="81"/>
      <c r="I16" s="81"/>
      <c r="J16" s="81"/>
      <c r="K16" s="81"/>
      <c r="L16" s="65">
        <f t="shared" si="0"/>
        <v>0</v>
      </c>
      <c r="N16" s="81"/>
      <c r="O16" s="81"/>
      <c r="P16" s="81"/>
      <c r="Q16" s="81"/>
      <c r="R16" s="65">
        <f t="shared" si="4"/>
        <v>0</v>
      </c>
      <c r="T16" s="81"/>
      <c r="U16" s="81"/>
      <c r="V16" s="81"/>
      <c r="W16" s="81"/>
      <c r="X16" s="65">
        <f t="shared" si="1"/>
        <v>0</v>
      </c>
      <c r="Y16" s="104"/>
      <c r="Z16" s="81"/>
      <c r="AA16" s="81"/>
      <c r="AB16" s="81"/>
      <c r="AC16" s="81"/>
      <c r="AD16" s="110">
        <f t="shared" si="2"/>
        <v>0</v>
      </c>
      <c r="AE16" s="97"/>
      <c r="AF16" s="81"/>
      <c r="AG16" s="111"/>
      <c r="AH16" s="81"/>
      <c r="AI16" s="81"/>
      <c r="AJ16" s="65">
        <f t="shared" si="3"/>
        <v>0</v>
      </c>
      <c r="AK16" s="97"/>
    </row>
    <row r="17" spans="2:37" s="66" customFormat="1" ht="24.95" customHeight="1">
      <c r="B17" s="62" t="s">
        <v>971</v>
      </c>
      <c r="C17" s="63">
        <v>1</v>
      </c>
      <c r="D17" s="64" t="s">
        <v>10</v>
      </c>
      <c r="E17" s="64" t="s">
        <v>11</v>
      </c>
      <c r="F17" s="31">
        <v>12500.4</v>
      </c>
      <c r="G17" s="32"/>
      <c r="H17" s="81"/>
      <c r="I17" s="81"/>
      <c r="J17" s="81"/>
      <c r="K17" s="81"/>
      <c r="L17" s="65">
        <f t="shared" si="0"/>
        <v>0</v>
      </c>
      <c r="N17" s="81"/>
      <c r="O17" s="81"/>
      <c r="P17" s="81"/>
      <c r="Q17" s="81"/>
      <c r="R17" s="65">
        <f t="shared" si="4"/>
        <v>0</v>
      </c>
      <c r="T17" s="81"/>
      <c r="U17" s="81"/>
      <c r="V17" s="81"/>
      <c r="W17" s="81"/>
      <c r="X17" s="65">
        <f t="shared" si="1"/>
        <v>0</v>
      </c>
      <c r="Y17" s="104"/>
      <c r="Z17" s="81"/>
      <c r="AA17" s="81"/>
      <c r="AB17" s="81"/>
      <c r="AC17" s="81"/>
      <c r="AD17" s="110">
        <f t="shared" si="2"/>
        <v>0</v>
      </c>
      <c r="AE17" s="97"/>
      <c r="AF17" s="81"/>
      <c r="AG17" s="111"/>
      <c r="AH17" s="81"/>
      <c r="AI17" s="81"/>
      <c r="AJ17" s="65">
        <f t="shared" si="3"/>
        <v>0</v>
      </c>
      <c r="AK17" s="97"/>
    </row>
    <row r="18" spans="2:37" s="66" customFormat="1" ht="24.95" customHeight="1">
      <c r="B18" s="62" t="s">
        <v>972</v>
      </c>
      <c r="C18" s="63">
        <v>1</v>
      </c>
      <c r="D18" s="64" t="s">
        <v>907</v>
      </c>
      <c r="E18" s="64" t="s">
        <v>12</v>
      </c>
      <c r="F18" s="31">
        <v>1823.1</v>
      </c>
      <c r="G18" s="32"/>
      <c r="H18" s="81"/>
      <c r="I18" s="81"/>
      <c r="J18" s="81"/>
      <c r="K18" s="81"/>
      <c r="L18" s="65">
        <f t="shared" si="0"/>
        <v>0</v>
      </c>
      <c r="N18" s="81"/>
      <c r="O18" s="81"/>
      <c r="P18" s="81"/>
      <c r="Q18" s="81"/>
      <c r="R18" s="65">
        <f t="shared" si="4"/>
        <v>0</v>
      </c>
      <c r="T18" s="81"/>
      <c r="U18" s="81"/>
      <c r="V18" s="81"/>
      <c r="W18" s="81"/>
      <c r="X18" s="65">
        <f t="shared" si="1"/>
        <v>0</v>
      </c>
      <c r="Y18" s="104"/>
      <c r="Z18" s="81"/>
      <c r="AA18" s="81"/>
      <c r="AB18" s="81"/>
      <c r="AC18" s="81"/>
      <c r="AD18" s="110">
        <f t="shared" si="2"/>
        <v>0</v>
      </c>
      <c r="AE18" s="97"/>
      <c r="AF18" s="81"/>
      <c r="AG18" s="111"/>
      <c r="AH18" s="81"/>
      <c r="AI18" s="81"/>
      <c r="AJ18" s="65">
        <f t="shared" si="3"/>
        <v>0</v>
      </c>
      <c r="AK18" s="97"/>
    </row>
    <row r="19" spans="2:37" s="66" customFormat="1" ht="24.95" customHeight="1">
      <c r="B19" s="62"/>
      <c r="C19" s="63">
        <v>1</v>
      </c>
      <c r="D19" s="64" t="s">
        <v>13</v>
      </c>
      <c r="E19" s="64" t="s">
        <v>14</v>
      </c>
      <c r="F19" s="31">
        <v>4356</v>
      </c>
      <c r="G19" s="32"/>
      <c r="H19" s="81"/>
      <c r="I19" s="81"/>
      <c r="J19" s="81"/>
      <c r="K19" s="81"/>
      <c r="L19" s="65">
        <f t="shared" si="0"/>
        <v>0</v>
      </c>
      <c r="N19" s="81"/>
      <c r="O19" s="81"/>
      <c r="P19" s="81"/>
      <c r="Q19" s="81"/>
      <c r="R19" s="65">
        <f t="shared" si="4"/>
        <v>0</v>
      </c>
      <c r="T19" s="81"/>
      <c r="U19" s="81"/>
      <c r="V19" s="81"/>
      <c r="W19" s="81"/>
      <c r="X19" s="65">
        <f t="shared" si="1"/>
        <v>0</v>
      </c>
      <c r="Y19" s="104"/>
      <c r="Z19" s="81"/>
      <c r="AA19" s="81"/>
      <c r="AB19" s="81"/>
      <c r="AC19" s="81"/>
      <c r="AD19" s="110">
        <f t="shared" si="2"/>
        <v>0</v>
      </c>
      <c r="AE19" s="97"/>
      <c r="AF19" s="81"/>
      <c r="AG19" s="111"/>
      <c r="AH19" s="81"/>
      <c r="AI19" s="81"/>
      <c r="AJ19" s="65">
        <f t="shared" si="3"/>
        <v>0</v>
      </c>
      <c r="AK19" s="97"/>
    </row>
    <row r="20" spans="2:37" s="66" customFormat="1" ht="24.95" customHeight="1">
      <c r="B20" s="62"/>
      <c r="C20" s="63">
        <v>1</v>
      </c>
      <c r="D20" s="64" t="s">
        <v>15</v>
      </c>
      <c r="E20" s="64" t="s">
        <v>16</v>
      </c>
      <c r="F20" s="31">
        <v>11761</v>
      </c>
      <c r="G20" s="32"/>
      <c r="H20" s="81"/>
      <c r="I20" s="81"/>
      <c r="J20" s="81"/>
      <c r="K20" s="81"/>
      <c r="L20" s="65">
        <f t="shared" si="0"/>
        <v>0</v>
      </c>
      <c r="N20" s="81"/>
      <c r="O20" s="81"/>
      <c r="P20" s="81"/>
      <c r="Q20" s="81"/>
      <c r="R20" s="65">
        <f t="shared" si="4"/>
        <v>0</v>
      </c>
      <c r="T20" s="81"/>
      <c r="U20" s="81"/>
      <c r="V20" s="81"/>
      <c r="W20" s="81"/>
      <c r="X20" s="65">
        <f t="shared" si="1"/>
        <v>0</v>
      </c>
      <c r="Y20" s="104"/>
      <c r="Z20" s="81"/>
      <c r="AA20" s="81"/>
      <c r="AB20" s="81"/>
      <c r="AC20" s="81"/>
      <c r="AD20" s="110">
        <f t="shared" si="2"/>
        <v>0</v>
      </c>
      <c r="AE20" s="97"/>
      <c r="AF20" s="81"/>
      <c r="AG20" s="111"/>
      <c r="AH20" s="81"/>
      <c r="AI20" s="81"/>
      <c r="AJ20" s="65">
        <f t="shared" si="3"/>
        <v>0</v>
      </c>
      <c r="AK20" s="97"/>
    </row>
    <row r="21" spans="2:37" s="66" customFormat="1" ht="24.95" customHeight="1">
      <c r="B21" s="62" t="s">
        <v>973</v>
      </c>
      <c r="C21" s="63">
        <v>1</v>
      </c>
      <c r="D21" s="64" t="s">
        <v>17</v>
      </c>
      <c r="E21" s="64" t="s">
        <v>18</v>
      </c>
      <c r="F21" s="31">
        <v>135472</v>
      </c>
      <c r="G21" s="32"/>
      <c r="H21" s="81"/>
      <c r="I21" s="81"/>
      <c r="J21" s="81"/>
      <c r="K21" s="81"/>
      <c r="L21" s="65">
        <f t="shared" si="0"/>
        <v>0</v>
      </c>
      <c r="N21" s="81"/>
      <c r="O21" s="81"/>
      <c r="P21" s="81"/>
      <c r="Q21" s="81"/>
      <c r="R21" s="65">
        <f t="shared" si="4"/>
        <v>0</v>
      </c>
      <c r="T21" s="81"/>
      <c r="U21" s="81"/>
      <c r="V21" s="81"/>
      <c r="W21" s="81"/>
      <c r="X21" s="65">
        <f t="shared" si="1"/>
        <v>0</v>
      </c>
      <c r="Y21" s="104"/>
      <c r="Z21" s="81"/>
      <c r="AA21" s="81"/>
      <c r="AB21" s="81"/>
      <c r="AC21" s="81"/>
      <c r="AD21" s="110">
        <f t="shared" si="2"/>
        <v>0</v>
      </c>
      <c r="AE21" s="97"/>
      <c r="AF21" s="81"/>
      <c r="AG21" s="111"/>
      <c r="AH21" s="81"/>
      <c r="AI21" s="81"/>
      <c r="AJ21" s="65">
        <f t="shared" si="3"/>
        <v>0</v>
      </c>
      <c r="AK21" s="97"/>
    </row>
    <row r="22" spans="2:37" s="66" customFormat="1" ht="24.95" customHeight="1">
      <c r="B22" s="62"/>
      <c r="C22" s="63">
        <v>1</v>
      </c>
      <c r="D22" s="64" t="s">
        <v>15</v>
      </c>
      <c r="E22" s="64" t="s">
        <v>19</v>
      </c>
      <c r="F22" s="31">
        <v>3920</v>
      </c>
      <c r="G22" s="32"/>
      <c r="H22" s="81"/>
      <c r="I22" s="81"/>
      <c r="J22" s="81"/>
      <c r="K22" s="81"/>
      <c r="L22" s="65">
        <f t="shared" si="0"/>
        <v>0</v>
      </c>
      <c r="N22" s="81"/>
      <c r="O22" s="81"/>
      <c r="P22" s="81"/>
      <c r="Q22" s="81"/>
      <c r="R22" s="65">
        <f t="shared" si="4"/>
        <v>0</v>
      </c>
      <c r="T22" s="81"/>
      <c r="U22" s="81"/>
      <c r="V22" s="81"/>
      <c r="W22" s="81"/>
      <c r="X22" s="65">
        <f t="shared" si="1"/>
        <v>0</v>
      </c>
      <c r="Y22" s="104"/>
      <c r="Z22" s="81"/>
      <c r="AA22" s="81"/>
      <c r="AB22" s="81"/>
      <c r="AC22" s="81"/>
      <c r="AD22" s="110">
        <f t="shared" si="2"/>
        <v>0</v>
      </c>
      <c r="AE22" s="97"/>
      <c r="AF22" s="81"/>
      <c r="AG22" s="111"/>
      <c r="AH22" s="81"/>
      <c r="AI22" s="81"/>
      <c r="AJ22" s="65">
        <f t="shared" si="3"/>
        <v>0</v>
      </c>
      <c r="AK22" s="97"/>
    </row>
    <row r="23" spans="2:37" s="66" customFormat="1" ht="24.95" customHeight="1">
      <c r="B23" s="62"/>
      <c r="C23" s="63">
        <v>1</v>
      </c>
      <c r="D23" s="64" t="s">
        <v>20</v>
      </c>
      <c r="E23" s="64" t="s">
        <v>21</v>
      </c>
      <c r="F23" s="31">
        <v>6534</v>
      </c>
      <c r="G23" s="32"/>
      <c r="H23" s="81"/>
      <c r="I23" s="81"/>
      <c r="J23" s="81"/>
      <c r="K23" s="81"/>
      <c r="L23" s="65">
        <f t="shared" si="0"/>
        <v>0</v>
      </c>
      <c r="N23" s="81"/>
      <c r="O23" s="81"/>
      <c r="P23" s="81"/>
      <c r="Q23" s="81"/>
      <c r="R23" s="65">
        <f t="shared" si="4"/>
        <v>0</v>
      </c>
      <c r="T23" s="81"/>
      <c r="U23" s="81"/>
      <c r="V23" s="81"/>
      <c r="W23" s="81"/>
      <c r="X23" s="65">
        <f t="shared" si="1"/>
        <v>0</v>
      </c>
      <c r="Y23" s="104"/>
      <c r="Z23" s="81"/>
      <c r="AA23" s="81"/>
      <c r="AB23" s="81"/>
      <c r="AC23" s="81"/>
      <c r="AD23" s="110">
        <f t="shared" si="2"/>
        <v>0</v>
      </c>
      <c r="AE23" s="97"/>
      <c r="AF23" s="81"/>
      <c r="AG23" s="111"/>
      <c r="AH23" s="81"/>
      <c r="AI23" s="81"/>
      <c r="AJ23" s="65">
        <f t="shared" si="3"/>
        <v>0</v>
      </c>
      <c r="AK23" s="97"/>
    </row>
    <row r="24" spans="2:37" s="66" customFormat="1" ht="24.95" customHeight="1">
      <c r="B24" s="62"/>
      <c r="C24" s="63">
        <v>1</v>
      </c>
      <c r="D24" s="64" t="s">
        <v>15</v>
      </c>
      <c r="E24" s="64" t="s">
        <v>22</v>
      </c>
      <c r="F24" s="31">
        <v>3485</v>
      </c>
      <c r="G24" s="32"/>
      <c r="H24" s="81"/>
      <c r="I24" s="81"/>
      <c r="J24" s="81"/>
      <c r="K24" s="81"/>
      <c r="L24" s="65">
        <f t="shared" si="0"/>
        <v>0</v>
      </c>
      <c r="N24" s="81"/>
      <c r="O24" s="81"/>
      <c r="P24" s="81"/>
      <c r="Q24" s="81"/>
      <c r="R24" s="65">
        <f t="shared" si="4"/>
        <v>0</v>
      </c>
      <c r="T24" s="81"/>
      <c r="U24" s="81"/>
      <c r="V24" s="81"/>
      <c r="W24" s="81"/>
      <c r="X24" s="65">
        <f t="shared" si="1"/>
        <v>0</v>
      </c>
      <c r="Y24" s="104"/>
      <c r="Z24" s="81"/>
      <c r="AA24" s="81"/>
      <c r="AB24" s="81"/>
      <c r="AC24" s="81"/>
      <c r="AD24" s="110">
        <f t="shared" si="2"/>
        <v>0</v>
      </c>
      <c r="AE24" s="97"/>
      <c r="AF24" s="81"/>
      <c r="AG24" s="111"/>
      <c r="AH24" s="81"/>
      <c r="AI24" s="81"/>
      <c r="AJ24" s="65">
        <f t="shared" si="3"/>
        <v>0</v>
      </c>
      <c r="AK24" s="97"/>
    </row>
    <row r="25" spans="2:37" s="66" customFormat="1" ht="24.95" customHeight="1">
      <c r="B25" s="62"/>
      <c r="C25" s="63">
        <v>1</v>
      </c>
      <c r="D25" s="64" t="s">
        <v>908</v>
      </c>
      <c r="E25" s="64" t="s">
        <v>24</v>
      </c>
      <c r="F25" s="31">
        <v>1742</v>
      </c>
      <c r="G25" s="32"/>
      <c r="H25" s="81"/>
      <c r="I25" s="81"/>
      <c r="J25" s="81"/>
      <c r="K25" s="81"/>
      <c r="L25" s="65">
        <f t="shared" si="0"/>
        <v>0</v>
      </c>
      <c r="N25" s="81"/>
      <c r="O25" s="81"/>
      <c r="P25" s="81"/>
      <c r="Q25" s="81"/>
      <c r="R25" s="65">
        <f t="shared" si="4"/>
        <v>0</v>
      </c>
      <c r="T25" s="81"/>
      <c r="U25" s="81"/>
      <c r="V25" s="81"/>
      <c r="W25" s="81"/>
      <c r="X25" s="65">
        <f t="shared" si="1"/>
        <v>0</v>
      </c>
      <c r="Y25" s="104"/>
      <c r="Z25" s="81"/>
      <c r="AA25" s="81"/>
      <c r="AB25" s="81"/>
      <c r="AC25" s="81"/>
      <c r="AD25" s="110">
        <f t="shared" si="2"/>
        <v>0</v>
      </c>
      <c r="AE25" s="97"/>
      <c r="AF25" s="81"/>
      <c r="AG25" s="111"/>
      <c r="AH25" s="81"/>
      <c r="AI25" s="81"/>
      <c r="AJ25" s="65">
        <f t="shared" si="3"/>
        <v>0</v>
      </c>
      <c r="AK25" s="97"/>
    </row>
    <row r="26" spans="2:37" s="66" customFormat="1" ht="285">
      <c r="B26" s="62" t="s">
        <v>990</v>
      </c>
      <c r="C26" s="63">
        <v>1</v>
      </c>
      <c r="D26" s="64" t="s">
        <v>25</v>
      </c>
      <c r="E26" s="64" t="s">
        <v>988</v>
      </c>
      <c r="F26" s="31" t="s">
        <v>991</v>
      </c>
      <c r="G26" s="32"/>
      <c r="H26" s="81"/>
      <c r="I26" s="81"/>
      <c r="J26" s="81"/>
      <c r="K26" s="81"/>
      <c r="L26" s="65" t="e">
        <f t="shared" si="0"/>
        <v>#VALUE!</v>
      </c>
      <c r="N26" s="81"/>
      <c r="O26" s="81"/>
      <c r="P26" s="81"/>
      <c r="Q26" s="81"/>
      <c r="R26" s="65">
        <f t="shared" si="4"/>
        <v>0</v>
      </c>
      <c r="T26" s="81"/>
      <c r="U26" s="81"/>
      <c r="V26" s="81"/>
      <c r="W26" s="81"/>
      <c r="X26" s="65">
        <f t="shared" si="1"/>
        <v>0</v>
      </c>
      <c r="Y26" s="104"/>
      <c r="Z26" s="81"/>
      <c r="AA26" s="81"/>
      <c r="AB26" s="81"/>
      <c r="AC26" s="81"/>
      <c r="AD26" s="110">
        <f t="shared" si="2"/>
        <v>0</v>
      </c>
      <c r="AE26" s="97"/>
      <c r="AF26" s="81"/>
      <c r="AG26" s="111"/>
      <c r="AH26" s="81"/>
      <c r="AI26" s="81"/>
      <c r="AJ26" s="65">
        <f t="shared" si="3"/>
        <v>0</v>
      </c>
      <c r="AK26" s="97"/>
    </row>
    <row r="27" spans="2:37" s="66" customFormat="1" ht="90">
      <c r="B27" s="62" t="s">
        <v>975</v>
      </c>
      <c r="C27" s="63">
        <v>1</v>
      </c>
      <c r="D27" s="64" t="s">
        <v>974</v>
      </c>
      <c r="E27" s="64" t="s">
        <v>26</v>
      </c>
      <c r="F27" s="31" t="s">
        <v>976</v>
      </c>
      <c r="G27" s="32"/>
      <c r="H27" s="81"/>
      <c r="I27" s="81"/>
      <c r="J27" s="81"/>
      <c r="K27" s="81"/>
      <c r="L27" s="65" t="e">
        <f t="shared" si="0"/>
        <v>#VALUE!</v>
      </c>
      <c r="N27" s="81"/>
      <c r="O27" s="81"/>
      <c r="P27" s="81"/>
      <c r="Q27" s="81"/>
      <c r="R27" s="65">
        <f t="shared" si="4"/>
        <v>0</v>
      </c>
      <c r="T27" s="81"/>
      <c r="U27" s="81"/>
      <c r="V27" s="81"/>
      <c r="W27" s="81"/>
      <c r="X27" s="65">
        <f t="shared" si="1"/>
        <v>0</v>
      </c>
      <c r="Y27" s="104"/>
      <c r="Z27" s="81"/>
      <c r="AA27" s="81"/>
      <c r="AB27" s="81"/>
      <c r="AC27" s="81"/>
      <c r="AD27" s="110">
        <f t="shared" si="2"/>
        <v>0</v>
      </c>
      <c r="AE27" s="97"/>
      <c r="AF27" s="81"/>
      <c r="AG27" s="111"/>
      <c r="AH27" s="81"/>
      <c r="AI27" s="81"/>
      <c r="AJ27" s="65">
        <f t="shared" si="3"/>
        <v>0</v>
      </c>
      <c r="AK27" s="97"/>
    </row>
    <row r="28" spans="2:37" s="66" customFormat="1" ht="90">
      <c r="B28" s="62" t="s">
        <v>977</v>
      </c>
      <c r="C28" s="63">
        <v>1</v>
      </c>
      <c r="D28" s="64" t="s">
        <v>27</v>
      </c>
      <c r="E28" s="64" t="s">
        <v>28</v>
      </c>
      <c r="F28" s="31" t="s">
        <v>978</v>
      </c>
      <c r="G28" s="32"/>
      <c r="H28" s="81"/>
      <c r="I28" s="81"/>
      <c r="J28" s="81"/>
      <c r="K28" s="81"/>
      <c r="L28" s="65" t="e">
        <f t="shared" si="0"/>
        <v>#VALUE!</v>
      </c>
      <c r="N28" s="81"/>
      <c r="O28" s="81"/>
      <c r="P28" s="81"/>
      <c r="Q28" s="81"/>
      <c r="R28" s="65">
        <f t="shared" si="4"/>
        <v>0</v>
      </c>
      <c r="T28" s="81"/>
      <c r="U28" s="81"/>
      <c r="V28" s="81"/>
      <c r="W28" s="81"/>
      <c r="X28" s="65">
        <f t="shared" si="1"/>
        <v>0</v>
      </c>
      <c r="Y28" s="104"/>
      <c r="Z28" s="81"/>
      <c r="AA28" s="81"/>
      <c r="AB28" s="81"/>
      <c r="AC28" s="81"/>
      <c r="AD28" s="110">
        <f t="shared" si="2"/>
        <v>0</v>
      </c>
      <c r="AE28" s="97"/>
      <c r="AF28" s="81"/>
      <c r="AG28" s="111"/>
      <c r="AH28" s="81"/>
      <c r="AI28" s="81"/>
      <c r="AJ28" s="65">
        <f t="shared" si="3"/>
        <v>0</v>
      </c>
      <c r="AK28" s="97"/>
    </row>
    <row r="29" spans="2:37" s="66" customFormat="1" ht="24.95" customHeight="1">
      <c r="B29" s="62"/>
      <c r="C29" s="63">
        <v>1</v>
      </c>
      <c r="D29" s="64" t="s">
        <v>29</v>
      </c>
      <c r="E29" s="64" t="s">
        <v>30</v>
      </c>
      <c r="F29" s="31">
        <v>92347</v>
      </c>
      <c r="G29" s="32"/>
      <c r="H29" s="81"/>
      <c r="I29" s="81"/>
      <c r="J29" s="81"/>
      <c r="K29" s="81"/>
      <c r="L29" s="65">
        <f t="shared" si="0"/>
        <v>0</v>
      </c>
      <c r="N29" s="81"/>
      <c r="O29" s="81"/>
      <c r="P29" s="81"/>
      <c r="Q29" s="81"/>
      <c r="R29" s="65">
        <f t="shared" si="4"/>
        <v>0</v>
      </c>
      <c r="T29" s="81"/>
      <c r="U29" s="81"/>
      <c r="V29" s="81"/>
      <c r="W29" s="81"/>
      <c r="X29" s="65">
        <f t="shared" si="1"/>
        <v>0</v>
      </c>
      <c r="Y29" s="104"/>
      <c r="Z29" s="81"/>
      <c r="AA29" s="81"/>
      <c r="AB29" s="81"/>
      <c r="AC29" s="81"/>
      <c r="AD29" s="110">
        <f t="shared" si="2"/>
        <v>0</v>
      </c>
      <c r="AE29" s="97"/>
      <c r="AF29" s="81"/>
      <c r="AG29" s="111"/>
      <c r="AH29" s="81"/>
      <c r="AI29" s="81"/>
      <c r="AJ29" s="65">
        <f t="shared" si="3"/>
        <v>0</v>
      </c>
      <c r="AK29" s="97"/>
    </row>
    <row r="30" spans="2:37" s="66" customFormat="1" ht="30">
      <c r="B30" s="62" t="s">
        <v>981</v>
      </c>
      <c r="C30" s="63">
        <v>1</v>
      </c>
      <c r="D30" s="64" t="s">
        <v>909</v>
      </c>
      <c r="E30" s="64" t="s">
        <v>31</v>
      </c>
      <c r="F30" s="31" t="s">
        <v>982</v>
      </c>
      <c r="G30" s="32"/>
      <c r="H30" s="81"/>
      <c r="I30" s="81"/>
      <c r="J30" s="81"/>
      <c r="K30" s="81"/>
      <c r="L30" s="65" t="e">
        <f>H30*F30+I30+J30+K30</f>
        <v>#VALUE!</v>
      </c>
      <c r="N30" s="81"/>
      <c r="O30" s="81"/>
      <c r="P30" s="81"/>
      <c r="Q30" s="81"/>
      <c r="R30" s="65">
        <f t="shared" si="4"/>
        <v>0</v>
      </c>
      <c r="T30" s="81"/>
      <c r="U30" s="81"/>
      <c r="V30" s="81"/>
      <c r="W30" s="81"/>
      <c r="X30" s="65">
        <f t="shared" si="1"/>
        <v>0</v>
      </c>
      <c r="Y30" s="104"/>
      <c r="Z30" s="81"/>
      <c r="AA30" s="81"/>
      <c r="AB30" s="81"/>
      <c r="AC30" s="81"/>
      <c r="AD30" s="110">
        <f t="shared" si="2"/>
        <v>0</v>
      </c>
      <c r="AE30" s="97"/>
      <c r="AF30" s="81"/>
      <c r="AG30" s="111"/>
      <c r="AH30" s="81"/>
      <c r="AI30" s="81"/>
      <c r="AJ30" s="65">
        <f t="shared" si="3"/>
        <v>0</v>
      </c>
      <c r="AK30" s="97"/>
    </row>
    <row r="31" spans="2:37" s="66" customFormat="1" ht="24.95" customHeight="1">
      <c r="B31" s="62" t="s">
        <v>983</v>
      </c>
      <c r="C31" s="63">
        <v>1</v>
      </c>
      <c r="D31" s="64" t="s">
        <v>908</v>
      </c>
      <c r="E31" s="64" t="s">
        <v>32</v>
      </c>
      <c r="F31" s="31" t="s">
        <v>984</v>
      </c>
      <c r="G31" s="32"/>
      <c r="H31" s="81"/>
      <c r="I31" s="81"/>
      <c r="J31" s="81"/>
      <c r="K31" s="81"/>
      <c r="L31" s="65" t="e">
        <f t="shared" si="0"/>
        <v>#VALUE!</v>
      </c>
      <c r="N31" s="81"/>
      <c r="O31" s="81"/>
      <c r="P31" s="81"/>
      <c r="Q31" s="81"/>
      <c r="R31" s="65">
        <f t="shared" si="4"/>
        <v>0</v>
      </c>
      <c r="T31" s="81"/>
      <c r="U31" s="81"/>
      <c r="V31" s="81"/>
      <c r="W31" s="81"/>
      <c r="X31" s="65">
        <f t="shared" si="1"/>
        <v>0</v>
      </c>
      <c r="Y31" s="104"/>
      <c r="Z31" s="81"/>
      <c r="AA31" s="81"/>
      <c r="AB31" s="81"/>
      <c r="AC31" s="81"/>
      <c r="AD31" s="110">
        <f t="shared" si="2"/>
        <v>0</v>
      </c>
      <c r="AE31" s="97"/>
      <c r="AF31" s="81"/>
      <c r="AG31" s="111"/>
      <c r="AH31" s="81"/>
      <c r="AI31" s="81"/>
      <c r="AJ31" s="65">
        <f t="shared" si="3"/>
        <v>0</v>
      </c>
      <c r="AK31" s="97"/>
    </row>
    <row r="32" spans="2:37" s="66" customFormat="1" ht="75">
      <c r="B32" s="62" t="s">
        <v>985</v>
      </c>
      <c r="C32" s="63">
        <v>1</v>
      </c>
      <c r="D32" s="64" t="s">
        <v>908</v>
      </c>
      <c r="E32" s="64" t="s">
        <v>33</v>
      </c>
      <c r="F32" s="31">
        <v>951.8</v>
      </c>
      <c r="G32" s="32"/>
      <c r="H32" s="81"/>
      <c r="I32" s="81"/>
      <c r="J32" s="81"/>
      <c r="K32" s="81"/>
      <c r="L32" s="65">
        <f t="shared" si="0"/>
        <v>0</v>
      </c>
      <c r="N32" s="81"/>
      <c r="O32" s="81"/>
      <c r="P32" s="81"/>
      <c r="Q32" s="81"/>
      <c r="R32" s="65">
        <f t="shared" si="4"/>
        <v>0</v>
      </c>
      <c r="T32" s="81"/>
      <c r="U32" s="81"/>
      <c r="V32" s="81"/>
      <c r="W32" s="81"/>
      <c r="X32" s="65">
        <f t="shared" si="1"/>
        <v>0</v>
      </c>
      <c r="Y32" s="104"/>
      <c r="Z32" s="81"/>
      <c r="AA32" s="81"/>
      <c r="AB32" s="81"/>
      <c r="AC32" s="81"/>
      <c r="AD32" s="110">
        <f t="shared" si="2"/>
        <v>0</v>
      </c>
      <c r="AE32" s="97"/>
      <c r="AF32" s="81"/>
      <c r="AG32" s="111"/>
      <c r="AH32" s="81"/>
      <c r="AI32" s="81"/>
      <c r="AJ32" s="65">
        <f t="shared" si="3"/>
        <v>0</v>
      </c>
      <c r="AK32" s="97"/>
    </row>
    <row r="33" spans="2:37" s="66" customFormat="1" ht="24.95" customHeight="1">
      <c r="B33" s="62"/>
      <c r="C33" s="63">
        <v>1</v>
      </c>
      <c r="D33" s="64" t="s">
        <v>15</v>
      </c>
      <c r="E33" s="64" t="s">
        <v>34</v>
      </c>
      <c r="F33" s="31">
        <v>4356</v>
      </c>
      <c r="G33" s="32"/>
      <c r="H33" s="81"/>
      <c r="I33" s="81"/>
      <c r="J33" s="81"/>
      <c r="K33" s="81"/>
      <c r="L33" s="65">
        <f t="shared" si="0"/>
        <v>0</v>
      </c>
      <c r="N33" s="81"/>
      <c r="O33" s="81"/>
      <c r="P33" s="81"/>
      <c r="Q33" s="81"/>
      <c r="R33" s="65">
        <f t="shared" si="4"/>
        <v>0</v>
      </c>
      <c r="T33" s="81"/>
      <c r="U33" s="81"/>
      <c r="V33" s="81"/>
      <c r="W33" s="81"/>
      <c r="X33" s="65">
        <f t="shared" si="1"/>
        <v>0</v>
      </c>
      <c r="Y33" s="104"/>
      <c r="Z33" s="81"/>
      <c r="AA33" s="81"/>
      <c r="AB33" s="81"/>
      <c r="AC33" s="81"/>
      <c r="AD33" s="110">
        <f t="shared" si="2"/>
        <v>0</v>
      </c>
      <c r="AE33" s="97"/>
      <c r="AF33" s="81"/>
      <c r="AG33" s="111"/>
      <c r="AH33" s="81"/>
      <c r="AI33" s="81"/>
      <c r="AJ33" s="65">
        <f t="shared" si="3"/>
        <v>0</v>
      </c>
      <c r="AK33" s="97"/>
    </row>
    <row r="34" spans="2:37" s="66" customFormat="1" ht="24.95" customHeight="1">
      <c r="B34" s="62"/>
      <c r="C34" s="63">
        <v>1</v>
      </c>
      <c r="D34" s="64" t="s">
        <v>35</v>
      </c>
      <c r="E34" s="64" t="s">
        <v>36</v>
      </c>
      <c r="F34" s="31">
        <v>62726</v>
      </c>
      <c r="G34" s="32"/>
      <c r="H34" s="81"/>
      <c r="I34" s="81"/>
      <c r="J34" s="81"/>
      <c r="K34" s="81"/>
      <c r="L34" s="65">
        <f t="shared" si="0"/>
        <v>0</v>
      </c>
      <c r="N34" s="81"/>
      <c r="O34" s="81"/>
      <c r="P34" s="81"/>
      <c r="Q34" s="81"/>
      <c r="R34" s="65">
        <f t="shared" si="4"/>
        <v>0</v>
      </c>
      <c r="T34" s="81"/>
      <c r="U34" s="81"/>
      <c r="V34" s="81"/>
      <c r="W34" s="81"/>
      <c r="X34" s="65">
        <f t="shared" si="1"/>
        <v>0</v>
      </c>
      <c r="Y34" s="104"/>
      <c r="Z34" s="81"/>
      <c r="AA34" s="81"/>
      <c r="AB34" s="81"/>
      <c r="AC34" s="81"/>
      <c r="AD34" s="110">
        <f t="shared" si="2"/>
        <v>0</v>
      </c>
      <c r="AE34" s="97"/>
      <c r="AF34" s="81"/>
      <c r="AG34" s="111"/>
      <c r="AH34" s="81"/>
      <c r="AI34" s="81"/>
      <c r="AJ34" s="65">
        <f t="shared" si="3"/>
        <v>0</v>
      </c>
      <c r="AK34" s="97"/>
    </row>
    <row r="35" spans="2:37" s="66" customFormat="1" ht="24.95" customHeight="1">
      <c r="B35" s="62"/>
      <c r="C35" s="63">
        <v>1</v>
      </c>
      <c r="D35" s="64" t="s">
        <v>37</v>
      </c>
      <c r="E35" s="64" t="s">
        <v>38</v>
      </c>
      <c r="F35" s="31">
        <v>6970</v>
      </c>
      <c r="G35" s="32"/>
      <c r="H35" s="81"/>
      <c r="I35" s="81"/>
      <c r="J35" s="81"/>
      <c r="K35" s="81"/>
      <c r="L35" s="65">
        <f t="shared" si="0"/>
        <v>0</v>
      </c>
      <c r="N35" s="81"/>
      <c r="O35" s="81"/>
      <c r="P35" s="81"/>
      <c r="Q35" s="81"/>
      <c r="R35" s="65">
        <f t="shared" si="4"/>
        <v>0</v>
      </c>
      <c r="T35" s="81"/>
      <c r="U35" s="81"/>
      <c r="V35" s="81"/>
      <c r="W35" s="81"/>
      <c r="X35" s="65">
        <f t="shared" si="1"/>
        <v>0</v>
      </c>
      <c r="Y35" s="104"/>
      <c r="Z35" s="81"/>
      <c r="AA35" s="81"/>
      <c r="AB35" s="81"/>
      <c r="AC35" s="81"/>
      <c r="AD35" s="110">
        <f t="shared" si="2"/>
        <v>0</v>
      </c>
      <c r="AE35" s="97"/>
      <c r="AF35" s="81"/>
      <c r="AG35" s="111"/>
      <c r="AH35" s="81"/>
      <c r="AI35" s="81"/>
      <c r="AJ35" s="65">
        <f t="shared" si="3"/>
        <v>0</v>
      </c>
      <c r="AK35" s="97"/>
    </row>
    <row r="36" spans="2:37" s="66" customFormat="1" ht="24.95" customHeight="1">
      <c r="B36" s="62"/>
      <c r="C36" s="63">
        <v>1</v>
      </c>
      <c r="D36" s="64" t="s">
        <v>39</v>
      </c>
      <c r="E36" s="64" t="s">
        <v>40</v>
      </c>
      <c r="F36" s="31">
        <v>99317</v>
      </c>
      <c r="G36" s="32"/>
      <c r="H36" s="81"/>
      <c r="I36" s="81"/>
      <c r="J36" s="81"/>
      <c r="K36" s="81"/>
      <c r="L36" s="65">
        <f t="shared" si="0"/>
        <v>0</v>
      </c>
      <c r="N36" s="81"/>
      <c r="O36" s="81"/>
      <c r="P36" s="81"/>
      <c r="Q36" s="81"/>
      <c r="R36" s="65">
        <f t="shared" si="4"/>
        <v>0</v>
      </c>
      <c r="T36" s="81"/>
      <c r="U36" s="81"/>
      <c r="V36" s="81"/>
      <c r="W36" s="81"/>
      <c r="X36" s="65">
        <f t="shared" si="1"/>
        <v>0</v>
      </c>
      <c r="Y36" s="104"/>
      <c r="Z36" s="81"/>
      <c r="AA36" s="81"/>
      <c r="AB36" s="81"/>
      <c r="AC36" s="81"/>
      <c r="AD36" s="110">
        <f t="shared" si="2"/>
        <v>0</v>
      </c>
      <c r="AE36" s="97"/>
      <c r="AF36" s="81"/>
      <c r="AG36" s="111"/>
      <c r="AH36" s="81"/>
      <c r="AI36" s="81"/>
      <c r="AJ36" s="65">
        <f t="shared" si="3"/>
        <v>0</v>
      </c>
      <c r="AK36" s="97"/>
    </row>
    <row r="37" spans="2:37" s="66" customFormat="1" ht="24.95" customHeight="1">
      <c r="B37" s="62"/>
      <c r="C37" s="63">
        <v>1</v>
      </c>
      <c r="D37" s="64" t="s">
        <v>15</v>
      </c>
      <c r="E37" s="64" t="s">
        <v>41</v>
      </c>
      <c r="F37" s="31">
        <v>2178</v>
      </c>
      <c r="G37" s="32"/>
      <c r="H37" s="81"/>
      <c r="I37" s="81"/>
      <c r="J37" s="81"/>
      <c r="K37" s="81"/>
      <c r="L37" s="65">
        <f t="shared" si="0"/>
        <v>0</v>
      </c>
      <c r="N37" s="81"/>
      <c r="O37" s="81"/>
      <c r="P37" s="81"/>
      <c r="Q37" s="81"/>
      <c r="R37" s="65">
        <f t="shared" si="4"/>
        <v>0</v>
      </c>
      <c r="T37" s="81"/>
      <c r="U37" s="81"/>
      <c r="V37" s="81"/>
      <c r="W37" s="81"/>
      <c r="X37" s="65">
        <f t="shared" si="1"/>
        <v>0</v>
      </c>
      <c r="Y37" s="104"/>
      <c r="Z37" s="81"/>
      <c r="AA37" s="81"/>
      <c r="AB37" s="81"/>
      <c r="AC37" s="81"/>
      <c r="AD37" s="110">
        <f t="shared" si="2"/>
        <v>0</v>
      </c>
      <c r="AE37" s="97"/>
      <c r="AF37" s="81"/>
      <c r="AG37" s="111"/>
      <c r="AH37" s="81"/>
      <c r="AI37" s="81"/>
      <c r="AJ37" s="65">
        <f t="shared" si="3"/>
        <v>0</v>
      </c>
      <c r="AK37" s="97"/>
    </row>
    <row r="38" spans="2:37" s="66" customFormat="1" ht="24.95" customHeight="1">
      <c r="B38" s="62"/>
      <c r="C38" s="63">
        <v>1</v>
      </c>
      <c r="D38" s="64" t="s">
        <v>42</v>
      </c>
      <c r="E38" s="64" t="s">
        <v>43</v>
      </c>
      <c r="F38" s="31">
        <v>5663</v>
      </c>
      <c r="G38" s="32"/>
      <c r="H38" s="81"/>
      <c r="I38" s="81"/>
      <c r="J38" s="81"/>
      <c r="K38" s="81"/>
      <c r="L38" s="65">
        <f t="shared" si="0"/>
        <v>0</v>
      </c>
      <c r="N38" s="81"/>
      <c r="O38" s="81"/>
      <c r="P38" s="81"/>
      <c r="Q38" s="81"/>
      <c r="R38" s="65">
        <f t="shared" si="4"/>
        <v>0</v>
      </c>
      <c r="T38" s="81"/>
      <c r="U38" s="81"/>
      <c r="V38" s="81"/>
      <c r="W38" s="81"/>
      <c r="X38" s="65">
        <f t="shared" si="1"/>
        <v>0</v>
      </c>
      <c r="Y38" s="104"/>
      <c r="Z38" s="81"/>
      <c r="AA38" s="81"/>
      <c r="AB38" s="81"/>
      <c r="AC38" s="81"/>
      <c r="AD38" s="110">
        <f t="shared" si="2"/>
        <v>0</v>
      </c>
      <c r="AE38" s="97"/>
      <c r="AF38" s="81"/>
      <c r="AG38" s="111"/>
      <c r="AH38" s="81"/>
      <c r="AI38" s="81"/>
      <c r="AJ38" s="65">
        <f t="shared" si="3"/>
        <v>0</v>
      </c>
      <c r="AK38" s="97"/>
    </row>
    <row r="39" spans="2:37" s="66" customFormat="1" ht="24.95" customHeight="1">
      <c r="B39" s="62"/>
      <c r="C39" s="63">
        <v>1</v>
      </c>
      <c r="D39" s="64" t="s">
        <v>15</v>
      </c>
      <c r="E39" s="64" t="s">
        <v>44</v>
      </c>
      <c r="F39" s="31">
        <v>9148</v>
      </c>
      <c r="G39" s="32"/>
      <c r="H39" s="81"/>
      <c r="I39" s="81"/>
      <c r="J39" s="81"/>
      <c r="K39" s="81"/>
      <c r="L39" s="65">
        <f t="shared" si="0"/>
        <v>0</v>
      </c>
      <c r="N39" s="81"/>
      <c r="O39" s="81"/>
      <c r="P39" s="81"/>
      <c r="Q39" s="81"/>
      <c r="R39" s="65">
        <f t="shared" si="4"/>
        <v>0</v>
      </c>
      <c r="T39" s="81"/>
      <c r="U39" s="81"/>
      <c r="V39" s="81"/>
      <c r="W39" s="81"/>
      <c r="X39" s="65">
        <f t="shared" si="1"/>
        <v>0</v>
      </c>
      <c r="Y39" s="104"/>
      <c r="Z39" s="81"/>
      <c r="AA39" s="81"/>
      <c r="AB39" s="81"/>
      <c r="AC39" s="81"/>
      <c r="AD39" s="110">
        <f t="shared" si="2"/>
        <v>0</v>
      </c>
      <c r="AE39" s="97"/>
      <c r="AF39" s="81"/>
      <c r="AG39" s="111"/>
      <c r="AH39" s="81"/>
      <c r="AI39" s="81"/>
      <c r="AJ39" s="65">
        <f t="shared" si="3"/>
        <v>0</v>
      </c>
      <c r="AK39" s="97"/>
    </row>
    <row r="40" spans="2:37" s="66" customFormat="1" ht="24.95" customHeight="1">
      <c r="B40" s="62" t="s">
        <v>980</v>
      </c>
      <c r="C40" s="63">
        <v>1</v>
      </c>
      <c r="D40" s="64" t="s">
        <v>15</v>
      </c>
      <c r="E40" s="64" t="s">
        <v>989</v>
      </c>
      <c r="F40" s="31">
        <v>5767</v>
      </c>
      <c r="G40" s="32"/>
      <c r="H40" s="81"/>
      <c r="I40" s="81"/>
      <c r="J40" s="81"/>
      <c r="K40" s="81"/>
      <c r="L40" s="65">
        <f t="shared" si="0"/>
        <v>0</v>
      </c>
      <c r="N40" s="81"/>
      <c r="O40" s="81"/>
      <c r="P40" s="81"/>
      <c r="Q40" s="81"/>
      <c r="R40" s="65">
        <f t="shared" si="4"/>
        <v>0</v>
      </c>
      <c r="T40" s="81"/>
      <c r="U40" s="81"/>
      <c r="V40" s="81"/>
      <c r="W40" s="81"/>
      <c r="X40" s="65">
        <f t="shared" si="1"/>
        <v>0</v>
      </c>
      <c r="Y40" s="104"/>
      <c r="Z40" s="81"/>
      <c r="AA40" s="81"/>
      <c r="AB40" s="81"/>
      <c r="AC40" s="81"/>
      <c r="AD40" s="110">
        <f t="shared" si="2"/>
        <v>0</v>
      </c>
      <c r="AE40" s="97"/>
      <c r="AF40" s="81"/>
      <c r="AG40" s="111"/>
      <c r="AH40" s="81"/>
      <c r="AI40" s="81"/>
      <c r="AJ40" s="65">
        <f t="shared" si="3"/>
        <v>0</v>
      </c>
      <c r="AK40" s="97"/>
    </row>
    <row r="41" spans="2:37" s="66" customFormat="1" ht="24.95" customHeight="1">
      <c r="B41" s="62" t="s">
        <v>979</v>
      </c>
      <c r="C41" s="63">
        <v>1</v>
      </c>
      <c r="D41" s="64" t="s">
        <v>15</v>
      </c>
      <c r="E41" s="64" t="s">
        <v>45</v>
      </c>
      <c r="F41" s="31">
        <v>1320.4</v>
      </c>
      <c r="G41" s="32"/>
      <c r="H41" s="81"/>
      <c r="I41" s="81"/>
      <c r="J41" s="81"/>
      <c r="K41" s="81"/>
      <c r="L41" s="65">
        <f t="shared" si="0"/>
        <v>0</v>
      </c>
      <c r="N41" s="81"/>
      <c r="O41" s="81"/>
      <c r="P41" s="81"/>
      <c r="Q41" s="81"/>
      <c r="R41" s="65">
        <f t="shared" si="4"/>
        <v>0</v>
      </c>
      <c r="T41" s="81"/>
      <c r="U41" s="81"/>
      <c r="V41" s="81"/>
      <c r="W41" s="81"/>
      <c r="X41" s="65">
        <f t="shared" si="1"/>
        <v>0</v>
      </c>
      <c r="Y41" s="104"/>
      <c r="Z41" s="81"/>
      <c r="AA41" s="81"/>
      <c r="AB41" s="81"/>
      <c r="AC41" s="81"/>
      <c r="AD41" s="110">
        <f t="shared" si="2"/>
        <v>0</v>
      </c>
      <c r="AE41" s="97"/>
      <c r="AF41" s="81"/>
      <c r="AG41" s="111"/>
      <c r="AH41" s="81"/>
      <c r="AI41" s="81"/>
      <c r="AJ41" s="65">
        <f t="shared" si="3"/>
        <v>0</v>
      </c>
      <c r="AK41" s="97"/>
    </row>
    <row r="42" spans="2:37" s="66" customFormat="1" ht="24.95" customHeight="1">
      <c r="B42" s="62"/>
      <c r="C42" s="63">
        <v>1</v>
      </c>
      <c r="D42" s="64" t="s">
        <v>15</v>
      </c>
      <c r="E42" s="64" t="s">
        <v>46</v>
      </c>
      <c r="F42" s="31">
        <v>5663</v>
      </c>
      <c r="G42" s="32"/>
      <c r="H42" s="81"/>
      <c r="I42" s="81"/>
      <c r="J42" s="81"/>
      <c r="K42" s="81"/>
      <c r="L42" s="65">
        <f t="shared" si="0"/>
        <v>0</v>
      </c>
      <c r="N42" s="81"/>
      <c r="O42" s="81"/>
      <c r="P42" s="81"/>
      <c r="Q42" s="81"/>
      <c r="R42" s="65">
        <f t="shared" si="4"/>
        <v>0</v>
      </c>
      <c r="T42" s="81"/>
      <c r="U42" s="81"/>
      <c r="V42" s="81"/>
      <c r="W42" s="81"/>
      <c r="X42" s="65">
        <f t="shared" si="1"/>
        <v>0</v>
      </c>
      <c r="Y42" s="104"/>
      <c r="Z42" s="81"/>
      <c r="AA42" s="81"/>
      <c r="AB42" s="81"/>
      <c r="AC42" s="81"/>
      <c r="AD42" s="110">
        <f t="shared" si="2"/>
        <v>0</v>
      </c>
      <c r="AE42" s="97"/>
      <c r="AF42" s="81"/>
      <c r="AG42" s="111"/>
      <c r="AH42" s="81"/>
      <c r="AI42" s="81"/>
      <c r="AJ42" s="65">
        <f t="shared" si="3"/>
        <v>0</v>
      </c>
      <c r="AK42" s="97"/>
    </row>
    <row r="43" spans="2:37" s="66" customFormat="1" ht="24.95" customHeight="1">
      <c r="B43" s="62"/>
      <c r="C43" s="63">
        <v>1</v>
      </c>
      <c r="D43" s="64" t="s">
        <v>15</v>
      </c>
      <c r="E43" s="64" t="s">
        <v>47</v>
      </c>
      <c r="F43" s="31">
        <v>2178</v>
      </c>
      <c r="G43" s="32"/>
      <c r="H43" s="81"/>
      <c r="I43" s="81"/>
      <c r="J43" s="81"/>
      <c r="K43" s="81"/>
      <c r="L43" s="65">
        <f t="shared" si="0"/>
        <v>0</v>
      </c>
      <c r="N43" s="81"/>
      <c r="O43" s="81"/>
      <c r="P43" s="81"/>
      <c r="Q43" s="81"/>
      <c r="R43" s="65">
        <f t="shared" si="4"/>
        <v>0</v>
      </c>
      <c r="T43" s="81"/>
      <c r="U43" s="81"/>
      <c r="V43" s="81"/>
      <c r="W43" s="81"/>
      <c r="X43" s="65">
        <f t="shared" si="1"/>
        <v>0</v>
      </c>
      <c r="Y43" s="104"/>
      <c r="Z43" s="81"/>
      <c r="AA43" s="81"/>
      <c r="AB43" s="81"/>
      <c r="AC43" s="81"/>
      <c r="AD43" s="110">
        <f t="shared" si="2"/>
        <v>0</v>
      </c>
      <c r="AE43" s="97"/>
      <c r="AF43" s="81"/>
      <c r="AG43" s="111"/>
      <c r="AH43" s="81"/>
      <c r="AI43" s="81"/>
      <c r="AJ43" s="65">
        <f t="shared" si="3"/>
        <v>0</v>
      </c>
      <c r="AK43" s="97"/>
    </row>
    <row r="44" spans="2:37" s="66" customFormat="1" ht="24.95" customHeight="1">
      <c r="B44" s="62"/>
      <c r="C44" s="63">
        <v>1</v>
      </c>
      <c r="D44" s="64" t="s">
        <v>15</v>
      </c>
      <c r="E44" s="64" t="s">
        <v>910</v>
      </c>
      <c r="F44" s="31">
        <v>11325.6</v>
      </c>
      <c r="G44" s="32"/>
      <c r="H44" s="81"/>
      <c r="I44" s="81"/>
      <c r="J44" s="81"/>
      <c r="K44" s="81"/>
      <c r="L44" s="65">
        <f t="shared" si="0"/>
        <v>0</v>
      </c>
      <c r="N44" s="81"/>
      <c r="O44" s="81"/>
      <c r="P44" s="81"/>
      <c r="Q44" s="81"/>
      <c r="R44" s="65">
        <f t="shared" si="4"/>
        <v>0</v>
      </c>
      <c r="T44" s="81"/>
      <c r="U44" s="81"/>
      <c r="V44" s="81"/>
      <c r="W44" s="81"/>
      <c r="X44" s="65">
        <f t="shared" si="1"/>
        <v>0</v>
      </c>
      <c r="Y44" s="104"/>
      <c r="Z44" s="81"/>
      <c r="AA44" s="81"/>
      <c r="AB44" s="81"/>
      <c r="AC44" s="81"/>
      <c r="AD44" s="110">
        <f t="shared" si="2"/>
        <v>0</v>
      </c>
      <c r="AE44" s="97"/>
      <c r="AF44" s="81"/>
      <c r="AG44" s="111"/>
      <c r="AH44" s="81"/>
      <c r="AI44" s="81"/>
      <c r="AJ44" s="65">
        <f t="shared" si="3"/>
        <v>0</v>
      </c>
      <c r="AK44" s="97"/>
    </row>
    <row r="45" spans="2:37" s="66" customFormat="1" ht="24.95" customHeight="1">
      <c r="B45" s="62" t="s">
        <v>994</v>
      </c>
      <c r="C45" s="63">
        <v>1</v>
      </c>
      <c r="D45" s="64" t="s">
        <v>48</v>
      </c>
      <c r="E45" s="64" t="s">
        <v>49</v>
      </c>
      <c r="F45" s="31">
        <v>957.6</v>
      </c>
      <c r="G45" s="32"/>
      <c r="H45" s="81"/>
      <c r="I45" s="81"/>
      <c r="J45" s="81"/>
      <c r="K45" s="81"/>
      <c r="L45" s="65">
        <f t="shared" si="0"/>
        <v>0</v>
      </c>
      <c r="N45" s="81"/>
      <c r="O45" s="81"/>
      <c r="P45" s="81"/>
      <c r="Q45" s="81"/>
      <c r="R45" s="65">
        <f t="shared" si="4"/>
        <v>0</v>
      </c>
      <c r="T45" s="81"/>
      <c r="U45" s="81"/>
      <c r="V45" s="81"/>
      <c r="W45" s="81"/>
      <c r="X45" s="65">
        <f t="shared" si="1"/>
        <v>0</v>
      </c>
      <c r="Y45" s="104"/>
      <c r="Z45" s="81"/>
      <c r="AA45" s="81"/>
      <c r="AB45" s="81"/>
      <c r="AC45" s="81"/>
      <c r="AD45" s="110">
        <f t="shared" si="2"/>
        <v>0</v>
      </c>
      <c r="AE45" s="97"/>
      <c r="AF45" s="81"/>
      <c r="AG45" s="111"/>
      <c r="AH45" s="81"/>
      <c r="AI45" s="81"/>
      <c r="AJ45" s="65">
        <f t="shared" si="3"/>
        <v>0</v>
      </c>
      <c r="AK45" s="97"/>
    </row>
    <row r="46" spans="2:37" s="66" customFormat="1" ht="24.95" customHeight="1">
      <c r="B46" s="62" t="s">
        <v>996</v>
      </c>
      <c r="C46" s="63">
        <v>1</v>
      </c>
      <c r="D46" s="64" t="s">
        <v>50</v>
      </c>
      <c r="E46" s="64" t="s">
        <v>995</v>
      </c>
      <c r="F46" s="31">
        <v>2243.6999999999998</v>
      </c>
      <c r="G46" s="32"/>
      <c r="H46" s="81"/>
      <c r="I46" s="81"/>
      <c r="J46" s="81"/>
      <c r="K46" s="81"/>
      <c r="L46" s="65">
        <f t="shared" si="0"/>
        <v>0</v>
      </c>
      <c r="N46" s="81"/>
      <c r="O46" s="81"/>
      <c r="P46" s="81"/>
      <c r="Q46" s="81"/>
      <c r="R46" s="65">
        <f t="shared" si="4"/>
        <v>0</v>
      </c>
      <c r="T46" s="81"/>
      <c r="U46" s="81"/>
      <c r="V46" s="81"/>
      <c r="W46" s="81"/>
      <c r="X46" s="65">
        <f t="shared" si="1"/>
        <v>0</v>
      </c>
      <c r="Y46" s="104"/>
      <c r="Z46" s="81"/>
      <c r="AA46" s="81"/>
      <c r="AB46" s="81"/>
      <c r="AC46" s="81"/>
      <c r="AD46" s="110">
        <f t="shared" si="2"/>
        <v>0</v>
      </c>
      <c r="AE46" s="97"/>
      <c r="AF46" s="81"/>
      <c r="AG46" s="111"/>
      <c r="AH46" s="81"/>
      <c r="AI46" s="81"/>
      <c r="AJ46" s="65">
        <f t="shared" si="3"/>
        <v>0</v>
      </c>
      <c r="AK46" s="97"/>
    </row>
    <row r="47" spans="2:37" s="66" customFormat="1" ht="24.95" customHeight="1">
      <c r="B47" s="62" t="s">
        <v>986</v>
      </c>
      <c r="C47" s="63">
        <v>1</v>
      </c>
      <c r="D47" s="64" t="s">
        <v>51</v>
      </c>
      <c r="E47" s="64" t="s">
        <v>52</v>
      </c>
      <c r="F47" s="31">
        <v>526.4</v>
      </c>
      <c r="G47" s="32"/>
      <c r="H47" s="81"/>
      <c r="I47" s="81"/>
      <c r="J47" s="81"/>
      <c r="K47" s="81"/>
      <c r="L47" s="65">
        <f t="shared" si="0"/>
        <v>0</v>
      </c>
      <c r="N47" s="81"/>
      <c r="O47" s="81"/>
      <c r="P47" s="81"/>
      <c r="Q47" s="81"/>
      <c r="R47" s="65">
        <f t="shared" si="4"/>
        <v>0</v>
      </c>
      <c r="T47" s="81"/>
      <c r="U47" s="81"/>
      <c r="V47" s="81"/>
      <c r="W47" s="81"/>
      <c r="X47" s="65">
        <f t="shared" si="1"/>
        <v>0</v>
      </c>
      <c r="Y47" s="104"/>
      <c r="Z47" s="81"/>
      <c r="AA47" s="81"/>
      <c r="AB47" s="81"/>
      <c r="AC47" s="81"/>
      <c r="AD47" s="110">
        <f t="shared" si="2"/>
        <v>0</v>
      </c>
      <c r="AE47" s="97"/>
      <c r="AF47" s="81"/>
      <c r="AG47" s="111"/>
      <c r="AH47" s="81"/>
      <c r="AI47" s="81"/>
      <c r="AJ47" s="65">
        <f t="shared" si="3"/>
        <v>0</v>
      </c>
      <c r="AK47" s="97"/>
    </row>
    <row r="48" spans="2:37" s="66" customFormat="1" ht="24.95" customHeight="1">
      <c r="B48" s="62" t="s">
        <v>987</v>
      </c>
      <c r="C48" s="63">
        <v>1</v>
      </c>
      <c r="D48" s="64" t="s">
        <v>53</v>
      </c>
      <c r="E48" s="64" t="s">
        <v>54</v>
      </c>
      <c r="F48" s="31">
        <v>1800</v>
      </c>
      <c r="G48" s="32"/>
      <c r="H48" s="81"/>
      <c r="I48" s="81"/>
      <c r="J48" s="81"/>
      <c r="K48" s="81"/>
      <c r="L48" s="65">
        <f t="shared" si="0"/>
        <v>0</v>
      </c>
      <c r="N48" s="81"/>
      <c r="O48" s="81"/>
      <c r="P48" s="81"/>
      <c r="Q48" s="81"/>
      <c r="R48" s="65">
        <f t="shared" si="4"/>
        <v>0</v>
      </c>
      <c r="T48" s="81"/>
      <c r="U48" s="81"/>
      <c r="V48" s="81"/>
      <c r="W48" s="81"/>
      <c r="X48" s="65">
        <f t="shared" si="1"/>
        <v>0</v>
      </c>
      <c r="Y48" s="104"/>
      <c r="Z48" s="81"/>
      <c r="AA48" s="81"/>
      <c r="AB48" s="81"/>
      <c r="AC48" s="81"/>
      <c r="AD48" s="110">
        <f t="shared" si="2"/>
        <v>0</v>
      </c>
      <c r="AE48" s="97"/>
      <c r="AF48" s="81"/>
      <c r="AG48" s="111"/>
      <c r="AH48" s="81"/>
      <c r="AI48" s="81"/>
      <c r="AJ48" s="65">
        <f t="shared" si="3"/>
        <v>0</v>
      </c>
      <c r="AK48" s="97"/>
    </row>
    <row r="49" spans="2:37" s="66" customFormat="1" ht="24.95" customHeight="1">
      <c r="B49" s="136"/>
      <c r="C49" s="137">
        <v>1</v>
      </c>
      <c r="D49" s="138" t="s">
        <v>55</v>
      </c>
      <c r="E49" s="138" t="s">
        <v>56</v>
      </c>
      <c r="F49" s="139">
        <v>43560</v>
      </c>
      <c r="G49" s="32"/>
      <c r="H49" s="81"/>
      <c r="I49" s="81"/>
      <c r="J49" s="81"/>
      <c r="K49" s="81"/>
      <c r="L49" s="65">
        <f t="shared" si="0"/>
        <v>0</v>
      </c>
      <c r="N49" s="81"/>
      <c r="O49" s="81"/>
      <c r="P49" s="81"/>
      <c r="Q49" s="81"/>
      <c r="R49" s="65">
        <f t="shared" si="4"/>
        <v>0</v>
      </c>
      <c r="T49" s="81"/>
      <c r="U49" s="81"/>
      <c r="V49" s="81"/>
      <c r="W49" s="81"/>
      <c r="X49" s="65">
        <f t="shared" si="1"/>
        <v>0</v>
      </c>
      <c r="Y49" s="104"/>
      <c r="Z49" s="81"/>
      <c r="AA49" s="81"/>
      <c r="AB49" s="81"/>
      <c r="AC49" s="81"/>
      <c r="AD49" s="110">
        <f t="shared" si="2"/>
        <v>0</v>
      </c>
      <c r="AE49" s="97"/>
      <c r="AF49" s="81"/>
      <c r="AG49" s="111"/>
      <c r="AH49" s="81"/>
      <c r="AI49" s="81"/>
      <c r="AJ49" s="65">
        <f t="shared" si="3"/>
        <v>0</v>
      </c>
      <c r="AK49" s="97"/>
    </row>
    <row r="50" spans="2:37" s="66" customFormat="1">
      <c r="B50" s="62"/>
      <c r="C50" s="63">
        <v>1</v>
      </c>
      <c r="D50" s="64" t="s">
        <v>57</v>
      </c>
      <c r="E50" s="64" t="s">
        <v>58</v>
      </c>
      <c r="F50" s="31">
        <v>43560</v>
      </c>
      <c r="G50" s="32"/>
      <c r="H50" s="81"/>
      <c r="I50" s="81"/>
      <c r="J50" s="81"/>
      <c r="K50" s="81"/>
      <c r="L50" s="65">
        <f t="shared" si="0"/>
        <v>0</v>
      </c>
      <c r="N50" s="81"/>
      <c r="O50" s="81"/>
      <c r="P50" s="81"/>
      <c r="Q50" s="81"/>
      <c r="R50" s="65">
        <f t="shared" si="4"/>
        <v>0</v>
      </c>
      <c r="T50" s="81"/>
      <c r="U50" s="81"/>
      <c r="V50" s="81"/>
      <c r="W50" s="81"/>
      <c r="X50" s="65">
        <f t="shared" si="1"/>
        <v>0</v>
      </c>
      <c r="Y50" s="104"/>
      <c r="Z50" s="81"/>
      <c r="AA50" s="81"/>
      <c r="AB50" s="81"/>
      <c r="AC50" s="81"/>
      <c r="AD50" s="110">
        <f t="shared" si="2"/>
        <v>0</v>
      </c>
      <c r="AE50" s="97"/>
      <c r="AF50" s="81"/>
      <c r="AG50" s="111"/>
      <c r="AH50" s="81"/>
      <c r="AI50" s="81"/>
      <c r="AJ50" s="65">
        <f t="shared" si="3"/>
        <v>0</v>
      </c>
      <c r="AK50" s="97"/>
    </row>
    <row r="51" spans="2:37" s="66" customFormat="1" ht="24.95" customHeight="1">
      <c r="B51" s="62"/>
      <c r="C51" s="63">
        <v>1</v>
      </c>
      <c r="D51" s="64" t="s">
        <v>59</v>
      </c>
      <c r="E51" s="64" t="s">
        <v>60</v>
      </c>
      <c r="F51" s="31">
        <v>94968.4</v>
      </c>
      <c r="G51" s="32"/>
      <c r="H51" s="81"/>
      <c r="I51" s="81"/>
      <c r="J51" s="81"/>
      <c r="K51" s="81"/>
      <c r="L51" s="65">
        <f t="shared" si="0"/>
        <v>0</v>
      </c>
      <c r="N51" s="81"/>
      <c r="O51" s="81"/>
      <c r="P51" s="81"/>
      <c r="Q51" s="81"/>
      <c r="R51" s="65">
        <f t="shared" si="4"/>
        <v>0</v>
      </c>
      <c r="T51" s="81"/>
      <c r="U51" s="81"/>
      <c r="V51" s="81"/>
      <c r="W51" s="81"/>
      <c r="X51" s="65">
        <f t="shared" si="1"/>
        <v>0</v>
      </c>
      <c r="Y51" s="104"/>
      <c r="Z51" s="81"/>
      <c r="AA51" s="81"/>
      <c r="AB51" s="81"/>
      <c r="AC51" s="81"/>
      <c r="AD51" s="110">
        <f t="shared" si="2"/>
        <v>0</v>
      </c>
      <c r="AE51" s="97"/>
      <c r="AF51" s="81"/>
      <c r="AG51" s="111"/>
      <c r="AH51" s="81"/>
      <c r="AI51" s="81"/>
      <c r="AJ51" s="65">
        <f t="shared" si="3"/>
        <v>0</v>
      </c>
      <c r="AK51" s="97"/>
    </row>
    <row r="52" spans="2:37" s="66" customFormat="1" ht="24.95" customHeight="1">
      <c r="B52" s="62" t="s">
        <v>997</v>
      </c>
      <c r="C52" s="63">
        <v>1</v>
      </c>
      <c r="D52" s="64" t="s">
        <v>61</v>
      </c>
      <c r="E52" s="64" t="s">
        <v>62</v>
      </c>
      <c r="F52" s="31">
        <v>6006.1</v>
      </c>
      <c r="G52" s="32"/>
      <c r="H52" s="81"/>
      <c r="I52" s="81"/>
      <c r="J52" s="81"/>
      <c r="K52" s="81"/>
      <c r="L52" s="65">
        <f t="shared" si="0"/>
        <v>0</v>
      </c>
      <c r="N52" s="81"/>
      <c r="O52" s="81"/>
      <c r="P52" s="81"/>
      <c r="Q52" s="81"/>
      <c r="R52" s="65">
        <f t="shared" si="4"/>
        <v>0</v>
      </c>
      <c r="T52" s="81"/>
      <c r="U52" s="81"/>
      <c r="V52" s="81"/>
      <c r="W52" s="81"/>
      <c r="X52" s="65">
        <f t="shared" si="1"/>
        <v>0</v>
      </c>
      <c r="Y52" s="104"/>
      <c r="Z52" s="81"/>
      <c r="AA52" s="81"/>
      <c r="AB52" s="81"/>
      <c r="AC52" s="81"/>
      <c r="AD52" s="110">
        <f t="shared" si="2"/>
        <v>0</v>
      </c>
      <c r="AE52" s="97"/>
      <c r="AF52" s="81"/>
      <c r="AG52" s="111"/>
      <c r="AH52" s="81"/>
      <c r="AI52" s="81"/>
      <c r="AJ52" s="65">
        <f t="shared" si="3"/>
        <v>0</v>
      </c>
      <c r="AK52" s="97"/>
    </row>
    <row r="53" spans="2:37" s="66" customFormat="1" ht="24.95" customHeight="1">
      <c r="B53" s="62"/>
      <c r="C53" s="63">
        <v>1</v>
      </c>
      <c r="D53" s="64" t="s">
        <v>63</v>
      </c>
      <c r="E53" s="64" t="s">
        <v>64</v>
      </c>
      <c r="F53" s="31">
        <v>43560</v>
      </c>
      <c r="G53" s="32"/>
      <c r="H53" s="81"/>
      <c r="I53" s="81"/>
      <c r="J53" s="81"/>
      <c r="K53" s="81"/>
      <c r="L53" s="65">
        <f t="shared" si="0"/>
        <v>0</v>
      </c>
      <c r="N53" s="81"/>
      <c r="O53" s="81"/>
      <c r="P53" s="81"/>
      <c r="Q53" s="81"/>
      <c r="R53" s="65">
        <f t="shared" si="4"/>
        <v>0</v>
      </c>
      <c r="T53" s="81"/>
      <c r="U53" s="81"/>
      <c r="V53" s="81"/>
      <c r="W53" s="81"/>
      <c r="X53" s="65">
        <f t="shared" si="1"/>
        <v>0</v>
      </c>
      <c r="Y53" s="104"/>
      <c r="Z53" s="81"/>
      <c r="AA53" s="81"/>
      <c r="AB53" s="81"/>
      <c r="AC53" s="81"/>
      <c r="AD53" s="110">
        <f t="shared" si="2"/>
        <v>0</v>
      </c>
      <c r="AE53" s="97"/>
      <c r="AF53" s="81"/>
      <c r="AG53" s="111"/>
      <c r="AH53" s="81"/>
      <c r="AI53" s="81"/>
      <c r="AJ53" s="65">
        <f t="shared" si="3"/>
        <v>0</v>
      </c>
      <c r="AK53" s="97"/>
    </row>
    <row r="54" spans="2:37" s="66" customFormat="1" ht="45">
      <c r="B54" s="62" t="s">
        <v>993</v>
      </c>
      <c r="C54" s="63">
        <v>1</v>
      </c>
      <c r="D54" s="64" t="s">
        <v>65</v>
      </c>
      <c r="E54" s="64" t="s">
        <v>66</v>
      </c>
      <c r="F54" s="31" t="s">
        <v>998</v>
      </c>
      <c r="G54" s="32"/>
      <c r="H54" s="81"/>
      <c r="I54" s="81"/>
      <c r="J54" s="81"/>
      <c r="K54" s="81"/>
      <c r="L54" s="65" t="e">
        <f>H54*F54+I54+J54+K54</f>
        <v>#VALUE!</v>
      </c>
      <c r="N54" s="81"/>
      <c r="O54" s="81"/>
      <c r="P54" s="81"/>
      <c r="Q54" s="81"/>
      <c r="R54" s="65">
        <f t="shared" si="4"/>
        <v>0</v>
      </c>
      <c r="T54" s="81"/>
      <c r="U54" s="81"/>
      <c r="V54" s="81"/>
      <c r="W54" s="81"/>
      <c r="X54" s="65">
        <f t="shared" si="1"/>
        <v>0</v>
      </c>
      <c r="Y54" s="104"/>
      <c r="Z54" s="81"/>
      <c r="AA54" s="81"/>
      <c r="AB54" s="81"/>
      <c r="AC54" s="81"/>
      <c r="AD54" s="110">
        <f t="shared" si="2"/>
        <v>0</v>
      </c>
      <c r="AE54" s="97"/>
      <c r="AF54" s="81"/>
      <c r="AG54" s="111"/>
      <c r="AH54" s="81"/>
      <c r="AI54" s="81"/>
      <c r="AJ54" s="65">
        <f t="shared" si="3"/>
        <v>0</v>
      </c>
      <c r="AK54" s="97"/>
    </row>
    <row r="55" spans="2:37" s="66" customFormat="1" ht="24.95" customHeight="1">
      <c r="B55" s="62" t="s">
        <v>992</v>
      </c>
      <c r="C55" s="63">
        <v>1</v>
      </c>
      <c r="D55" s="64" t="s">
        <v>67</v>
      </c>
      <c r="E55" s="64" t="s">
        <v>68</v>
      </c>
      <c r="F55" s="31">
        <v>73881.600000000006</v>
      </c>
      <c r="G55" s="32"/>
      <c r="H55" s="81"/>
      <c r="I55" s="81"/>
      <c r="J55" s="81"/>
      <c r="K55" s="81"/>
      <c r="L55" s="65">
        <f t="shared" si="0"/>
        <v>0</v>
      </c>
      <c r="N55" s="81"/>
      <c r="O55" s="81"/>
      <c r="P55" s="81"/>
      <c r="Q55" s="81"/>
      <c r="R55" s="65">
        <f t="shared" si="4"/>
        <v>0</v>
      </c>
      <c r="T55" s="81"/>
      <c r="U55" s="81"/>
      <c r="V55" s="81"/>
      <c r="W55" s="81"/>
      <c r="X55" s="65">
        <f t="shared" si="1"/>
        <v>0</v>
      </c>
      <c r="Y55" s="104"/>
      <c r="Z55" s="81"/>
      <c r="AA55" s="81"/>
      <c r="AB55" s="81"/>
      <c r="AC55" s="81"/>
      <c r="AD55" s="110">
        <f t="shared" si="2"/>
        <v>0</v>
      </c>
      <c r="AE55" s="97"/>
      <c r="AF55" s="81"/>
      <c r="AG55" s="111"/>
      <c r="AH55" s="81"/>
      <c r="AI55" s="81"/>
      <c r="AJ55" s="65">
        <f t="shared" si="3"/>
        <v>0</v>
      </c>
      <c r="AK55" s="97"/>
    </row>
    <row r="56" spans="2:37" s="66" customFormat="1" ht="24.95" customHeight="1">
      <c r="B56" s="62"/>
      <c r="C56" s="63">
        <v>1</v>
      </c>
      <c r="D56" s="64" t="s">
        <v>69</v>
      </c>
      <c r="E56" s="64" t="s">
        <v>70</v>
      </c>
      <c r="F56" s="31">
        <v>21780</v>
      </c>
      <c r="G56" s="32"/>
      <c r="H56" s="81"/>
      <c r="I56" s="81"/>
      <c r="J56" s="81"/>
      <c r="K56" s="81"/>
      <c r="L56" s="65">
        <f t="shared" si="0"/>
        <v>0</v>
      </c>
      <c r="N56" s="81"/>
      <c r="O56" s="81"/>
      <c r="P56" s="81"/>
      <c r="Q56" s="81"/>
      <c r="R56" s="65">
        <f t="shared" si="4"/>
        <v>0</v>
      </c>
      <c r="T56" s="81"/>
      <c r="U56" s="81"/>
      <c r="V56" s="81"/>
      <c r="W56" s="81"/>
      <c r="X56" s="65">
        <f t="shared" si="1"/>
        <v>0</v>
      </c>
      <c r="Y56" s="104"/>
      <c r="Z56" s="81"/>
      <c r="AA56" s="81"/>
      <c r="AB56" s="81"/>
      <c r="AC56" s="81"/>
      <c r="AD56" s="110">
        <f t="shared" si="2"/>
        <v>0</v>
      </c>
      <c r="AE56" s="97"/>
      <c r="AF56" s="81"/>
      <c r="AG56" s="111"/>
      <c r="AH56" s="81"/>
      <c r="AI56" s="81"/>
      <c r="AJ56" s="65">
        <f t="shared" si="3"/>
        <v>0</v>
      </c>
      <c r="AK56" s="97"/>
    </row>
    <row r="57" spans="2:37" s="66" customFormat="1" ht="24.95" customHeight="1">
      <c r="B57" s="62" t="s">
        <v>1069</v>
      </c>
      <c r="C57" s="63">
        <v>1</v>
      </c>
      <c r="D57" s="64"/>
      <c r="E57" s="64" t="s">
        <v>1070</v>
      </c>
      <c r="F57" s="31">
        <v>5441.7</v>
      </c>
      <c r="G57" s="32"/>
      <c r="H57" s="81"/>
      <c r="I57" s="81"/>
      <c r="J57" s="81"/>
      <c r="K57" s="81"/>
      <c r="L57" s="65">
        <f t="shared" ref="L57:L103" si="5">H57*F58+I57+J57+K57</f>
        <v>0</v>
      </c>
      <c r="N57" s="81"/>
      <c r="O57" s="81"/>
      <c r="P57" s="81"/>
      <c r="Q57" s="81"/>
      <c r="R57" s="65">
        <f t="shared" si="4"/>
        <v>0</v>
      </c>
      <c r="T57" s="81"/>
      <c r="U57" s="81"/>
      <c r="V57" s="81"/>
      <c r="W57" s="81"/>
      <c r="X57" s="65">
        <f t="shared" si="1"/>
        <v>0</v>
      </c>
      <c r="Y57" s="104"/>
      <c r="Z57" s="81"/>
      <c r="AA57" s="81"/>
      <c r="AB57" s="81"/>
      <c r="AC57" s="81"/>
      <c r="AD57" s="110">
        <f t="shared" si="2"/>
        <v>0</v>
      </c>
      <c r="AE57" s="97"/>
      <c r="AF57" s="81"/>
      <c r="AG57" s="111"/>
      <c r="AH57" s="81"/>
      <c r="AI57" s="81"/>
      <c r="AJ57" s="65">
        <f t="shared" si="3"/>
        <v>0</v>
      </c>
      <c r="AK57" s="97"/>
    </row>
    <row r="58" spans="2:37" s="66" customFormat="1" ht="24.95" customHeight="1">
      <c r="B58" s="62"/>
      <c r="C58" s="63">
        <v>1</v>
      </c>
      <c r="D58" s="64" t="s">
        <v>71</v>
      </c>
      <c r="E58" s="64" t="s">
        <v>72</v>
      </c>
      <c r="F58" s="31">
        <v>21780</v>
      </c>
      <c r="G58" s="32"/>
      <c r="H58" s="81"/>
      <c r="I58" s="81"/>
      <c r="J58" s="81"/>
      <c r="K58" s="81"/>
      <c r="L58" s="65">
        <f t="shared" si="5"/>
        <v>0</v>
      </c>
      <c r="N58" s="81"/>
      <c r="O58" s="81"/>
      <c r="P58" s="81"/>
      <c r="Q58" s="81"/>
      <c r="R58" s="65">
        <f t="shared" si="4"/>
        <v>0</v>
      </c>
      <c r="T58" s="81"/>
      <c r="U58" s="81"/>
      <c r="V58" s="81"/>
      <c r="W58" s="81"/>
      <c r="X58" s="65">
        <f t="shared" si="1"/>
        <v>0</v>
      </c>
      <c r="Y58" s="104"/>
      <c r="Z58" s="81"/>
      <c r="AA58" s="81"/>
      <c r="AB58" s="81"/>
      <c r="AC58" s="81"/>
      <c r="AD58" s="110">
        <f t="shared" si="2"/>
        <v>0</v>
      </c>
      <c r="AE58" s="97"/>
      <c r="AF58" s="81"/>
      <c r="AG58" s="111"/>
      <c r="AH58" s="81"/>
      <c r="AI58" s="81"/>
      <c r="AJ58" s="65">
        <f t="shared" si="3"/>
        <v>0</v>
      </c>
      <c r="AK58" s="97"/>
    </row>
    <row r="59" spans="2:37" s="66" customFormat="1" ht="24.95" customHeight="1">
      <c r="B59" s="62" t="s">
        <v>1067</v>
      </c>
      <c r="C59" s="63">
        <v>1</v>
      </c>
      <c r="D59" s="64" t="s">
        <v>1068</v>
      </c>
      <c r="E59" s="64" t="s">
        <v>73</v>
      </c>
      <c r="F59" s="31">
        <f>SUM(19969.4+'[1]Export Worksheet'!$D$6)</f>
        <v>20839.100000000002</v>
      </c>
      <c r="G59" s="32"/>
      <c r="H59" s="81"/>
      <c r="I59" s="81"/>
      <c r="J59" s="81"/>
      <c r="K59" s="81"/>
      <c r="L59" s="65">
        <f t="shared" si="5"/>
        <v>0</v>
      </c>
      <c r="N59" s="81"/>
      <c r="O59" s="81"/>
      <c r="P59" s="81"/>
      <c r="Q59" s="81"/>
      <c r="R59" s="65">
        <f t="shared" si="4"/>
        <v>0</v>
      </c>
      <c r="T59" s="81"/>
      <c r="U59" s="81"/>
      <c r="V59" s="81"/>
      <c r="W59" s="81"/>
      <c r="X59" s="65">
        <f t="shared" si="1"/>
        <v>0</v>
      </c>
      <c r="Y59" s="104"/>
      <c r="Z59" s="81"/>
      <c r="AA59" s="81"/>
      <c r="AB59" s="81"/>
      <c r="AC59" s="81"/>
      <c r="AD59" s="110">
        <f t="shared" si="2"/>
        <v>0</v>
      </c>
      <c r="AE59" s="97"/>
      <c r="AF59" s="81"/>
      <c r="AG59" s="111"/>
      <c r="AH59" s="81"/>
      <c r="AI59" s="81"/>
      <c r="AJ59" s="65">
        <f t="shared" si="3"/>
        <v>0</v>
      </c>
      <c r="AK59" s="97"/>
    </row>
    <row r="60" spans="2:37" s="66" customFormat="1" ht="24.95" customHeight="1">
      <c r="B60" s="62"/>
      <c r="C60" s="63">
        <v>1</v>
      </c>
      <c r="D60" s="64" t="s">
        <v>74</v>
      </c>
      <c r="E60" s="64" t="s">
        <v>75</v>
      </c>
      <c r="F60" s="31">
        <v>43560</v>
      </c>
      <c r="G60" s="32"/>
      <c r="H60" s="81"/>
      <c r="I60" s="81"/>
      <c r="J60" s="81"/>
      <c r="K60" s="81"/>
      <c r="L60" s="65">
        <f t="shared" si="5"/>
        <v>0</v>
      </c>
      <c r="N60" s="81"/>
      <c r="O60" s="81"/>
      <c r="P60" s="81"/>
      <c r="Q60" s="81"/>
      <c r="R60" s="65">
        <f t="shared" si="4"/>
        <v>0</v>
      </c>
      <c r="T60" s="81"/>
      <c r="U60" s="81"/>
      <c r="V60" s="81"/>
      <c r="W60" s="81"/>
      <c r="X60" s="65">
        <f t="shared" si="1"/>
        <v>0</v>
      </c>
      <c r="Y60" s="104"/>
      <c r="Z60" s="81"/>
      <c r="AA60" s="81"/>
      <c r="AB60" s="81"/>
      <c r="AC60" s="81"/>
      <c r="AD60" s="110">
        <f t="shared" si="2"/>
        <v>0</v>
      </c>
      <c r="AE60" s="97"/>
      <c r="AF60" s="81"/>
      <c r="AG60" s="111"/>
      <c r="AH60" s="81"/>
      <c r="AI60" s="81"/>
      <c r="AJ60" s="65">
        <f t="shared" si="3"/>
        <v>0</v>
      </c>
      <c r="AK60" s="97"/>
    </row>
    <row r="61" spans="2:37" s="66" customFormat="1" ht="24.95" customHeight="1">
      <c r="B61" s="62"/>
      <c r="C61" s="63">
        <v>1</v>
      </c>
      <c r="D61" s="64" t="s">
        <v>76</v>
      </c>
      <c r="E61" s="64" t="s">
        <v>77</v>
      </c>
      <c r="F61" s="31">
        <v>43560</v>
      </c>
      <c r="G61" s="32"/>
      <c r="H61" s="81"/>
      <c r="I61" s="81"/>
      <c r="J61" s="81"/>
      <c r="K61" s="81"/>
      <c r="L61" s="65">
        <f t="shared" si="5"/>
        <v>0</v>
      </c>
      <c r="N61" s="81"/>
      <c r="O61" s="81"/>
      <c r="P61" s="81"/>
      <c r="Q61" s="81"/>
      <c r="R61" s="65">
        <f t="shared" si="4"/>
        <v>0</v>
      </c>
      <c r="T61" s="81"/>
      <c r="U61" s="81"/>
      <c r="V61" s="81"/>
      <c r="W61" s="81"/>
      <c r="X61" s="65">
        <f t="shared" si="1"/>
        <v>0</v>
      </c>
      <c r="Y61" s="104"/>
      <c r="Z61" s="81"/>
      <c r="AA61" s="81"/>
      <c r="AB61" s="81"/>
      <c r="AC61" s="81"/>
      <c r="AD61" s="110">
        <f t="shared" si="2"/>
        <v>0</v>
      </c>
      <c r="AE61" s="97"/>
      <c r="AF61" s="81"/>
      <c r="AG61" s="111"/>
      <c r="AH61" s="81"/>
      <c r="AI61" s="81"/>
      <c r="AJ61" s="65">
        <f t="shared" si="3"/>
        <v>0</v>
      </c>
      <c r="AK61" s="97"/>
    </row>
    <row r="62" spans="2:37" s="66" customFormat="1" ht="24.95" customHeight="1">
      <c r="B62" s="62" t="s">
        <v>999</v>
      </c>
      <c r="C62" s="63">
        <v>1</v>
      </c>
      <c r="D62" s="64" t="s">
        <v>1071</v>
      </c>
      <c r="E62" s="64" t="s">
        <v>78</v>
      </c>
      <c r="F62" s="31">
        <f>SUM(1038.5)</f>
        <v>1038.5</v>
      </c>
      <c r="G62" s="32"/>
      <c r="H62" s="81"/>
      <c r="I62" s="81"/>
      <c r="J62" s="81"/>
      <c r="K62" s="81"/>
      <c r="L62" s="65">
        <f t="shared" si="5"/>
        <v>0</v>
      </c>
      <c r="N62" s="81"/>
      <c r="O62" s="81"/>
      <c r="P62" s="81"/>
      <c r="Q62" s="81"/>
      <c r="R62" s="65">
        <f t="shared" si="4"/>
        <v>0</v>
      </c>
      <c r="T62" s="81"/>
      <c r="U62" s="81"/>
      <c r="V62" s="81"/>
      <c r="W62" s="81"/>
      <c r="X62" s="65">
        <f t="shared" si="1"/>
        <v>0</v>
      </c>
      <c r="Y62" s="104"/>
      <c r="Z62" s="81"/>
      <c r="AA62" s="81"/>
      <c r="AB62" s="81"/>
      <c r="AC62" s="81"/>
      <c r="AD62" s="110">
        <f t="shared" si="2"/>
        <v>0</v>
      </c>
      <c r="AE62" s="97"/>
      <c r="AF62" s="81"/>
      <c r="AG62" s="111"/>
      <c r="AH62" s="81"/>
      <c r="AI62" s="81"/>
      <c r="AJ62" s="65">
        <f t="shared" si="3"/>
        <v>0</v>
      </c>
      <c r="AK62" s="97"/>
    </row>
    <row r="63" spans="2:37" s="66" customFormat="1" ht="24.95" customHeight="1">
      <c r="B63" s="62" t="s">
        <v>1000</v>
      </c>
      <c r="C63" s="63">
        <v>1</v>
      </c>
      <c r="D63" s="64" t="s">
        <v>1072</v>
      </c>
      <c r="E63" s="64" t="s">
        <v>79</v>
      </c>
      <c r="F63" s="31">
        <f>SUM( 569.8+2045)</f>
        <v>2614.8000000000002</v>
      </c>
      <c r="G63" s="32"/>
      <c r="H63" s="81"/>
      <c r="I63" s="81"/>
      <c r="J63" s="81"/>
      <c r="K63" s="81"/>
      <c r="L63" s="65">
        <f t="shared" si="5"/>
        <v>0</v>
      </c>
      <c r="N63" s="81"/>
      <c r="O63" s="81"/>
      <c r="P63" s="81"/>
      <c r="Q63" s="81"/>
      <c r="R63" s="65">
        <f t="shared" si="4"/>
        <v>0</v>
      </c>
      <c r="T63" s="81"/>
      <c r="U63" s="81"/>
      <c r="V63" s="81"/>
      <c r="W63" s="81"/>
      <c r="X63" s="65">
        <f t="shared" si="1"/>
        <v>0</v>
      </c>
      <c r="Y63" s="104"/>
      <c r="Z63" s="81"/>
      <c r="AA63" s="81"/>
      <c r="AB63" s="81"/>
      <c r="AC63" s="81"/>
      <c r="AD63" s="110">
        <f t="shared" si="2"/>
        <v>0</v>
      </c>
      <c r="AE63" s="97"/>
      <c r="AF63" s="81"/>
      <c r="AG63" s="111"/>
      <c r="AH63" s="81"/>
      <c r="AI63" s="81"/>
      <c r="AJ63" s="65">
        <f t="shared" si="3"/>
        <v>0</v>
      </c>
      <c r="AK63" s="97"/>
    </row>
    <row r="64" spans="2:37" s="66" customFormat="1" ht="24.95" customHeight="1">
      <c r="B64" s="62" t="s">
        <v>1001</v>
      </c>
      <c r="C64" s="63">
        <v>1</v>
      </c>
      <c r="D64" s="64" t="s">
        <v>1004</v>
      </c>
      <c r="E64" s="64" t="s">
        <v>80</v>
      </c>
      <c r="F64" s="31">
        <f>SUM(166.4+49668.5)</f>
        <v>49834.9</v>
      </c>
      <c r="G64" s="32"/>
      <c r="H64" s="81"/>
      <c r="I64" s="81"/>
      <c r="J64" s="81"/>
      <c r="K64" s="81"/>
      <c r="L64" s="65">
        <f t="shared" si="5"/>
        <v>0</v>
      </c>
      <c r="N64" s="81"/>
      <c r="O64" s="81"/>
      <c r="P64" s="81"/>
      <c r="Q64" s="81"/>
      <c r="R64" s="65"/>
      <c r="T64" s="81"/>
      <c r="U64" s="81"/>
      <c r="V64" s="81"/>
      <c r="W64" s="81"/>
      <c r="X64" s="65"/>
      <c r="Y64" s="104"/>
      <c r="Z64" s="81"/>
      <c r="AA64" s="81"/>
      <c r="AB64" s="81"/>
      <c r="AC64" s="81"/>
      <c r="AD64" s="110"/>
      <c r="AE64" s="97"/>
      <c r="AF64" s="81"/>
      <c r="AG64" s="111"/>
      <c r="AH64" s="81"/>
      <c r="AI64" s="81"/>
      <c r="AJ64" s="65"/>
      <c r="AK64" s="97"/>
    </row>
    <row r="65" spans="2:37" s="66" customFormat="1" ht="24.95" customHeight="1">
      <c r="B65" s="62" t="s">
        <v>1002</v>
      </c>
      <c r="C65" s="63">
        <v>1</v>
      </c>
      <c r="D65" s="64" t="s">
        <v>1003</v>
      </c>
      <c r="E65" s="64" t="s">
        <v>80</v>
      </c>
      <c r="F65" s="31">
        <v>23047</v>
      </c>
      <c r="G65" s="32"/>
      <c r="H65" s="81"/>
      <c r="I65" s="81"/>
      <c r="J65" s="81"/>
      <c r="K65" s="81"/>
      <c r="L65" s="65">
        <f t="shared" si="5"/>
        <v>0</v>
      </c>
      <c r="N65" s="81"/>
      <c r="O65" s="81"/>
      <c r="P65" s="81"/>
      <c r="Q65" s="81"/>
      <c r="R65" s="65">
        <f t="shared" si="4"/>
        <v>0</v>
      </c>
      <c r="T65" s="81"/>
      <c r="U65" s="81"/>
      <c r="V65" s="81"/>
      <c r="W65" s="81"/>
      <c r="X65" s="65">
        <f t="shared" si="1"/>
        <v>0</v>
      </c>
      <c r="Y65" s="104"/>
      <c r="Z65" s="81"/>
      <c r="AA65" s="81"/>
      <c r="AB65" s="81"/>
      <c r="AC65" s="81"/>
      <c r="AD65" s="110">
        <f t="shared" si="2"/>
        <v>0</v>
      </c>
      <c r="AE65" s="97"/>
      <c r="AF65" s="81"/>
      <c r="AG65" s="111"/>
      <c r="AH65" s="81"/>
      <c r="AI65" s="81"/>
      <c r="AJ65" s="65">
        <f t="shared" si="3"/>
        <v>0</v>
      </c>
      <c r="AK65" s="97"/>
    </row>
    <row r="66" spans="2:37" s="66" customFormat="1" ht="24.95" customHeight="1">
      <c r="B66" s="62" t="s">
        <v>1005</v>
      </c>
      <c r="C66" s="63">
        <v>1</v>
      </c>
      <c r="D66" s="64" t="s">
        <v>1006</v>
      </c>
      <c r="E66" s="64" t="s">
        <v>81</v>
      </c>
      <c r="F66" s="31">
        <f>+SUM(60030.4+119.1)</f>
        <v>60149.5</v>
      </c>
      <c r="G66" s="32"/>
      <c r="H66" s="81"/>
      <c r="I66" s="81"/>
      <c r="J66" s="81"/>
      <c r="K66" s="81"/>
      <c r="L66" s="65">
        <f t="shared" si="5"/>
        <v>0</v>
      </c>
      <c r="N66" s="81"/>
      <c r="O66" s="81"/>
      <c r="P66" s="81"/>
      <c r="Q66" s="81"/>
      <c r="R66" s="65">
        <f t="shared" si="4"/>
        <v>0</v>
      </c>
      <c r="T66" s="81"/>
      <c r="U66" s="81"/>
      <c r="V66" s="81"/>
      <c r="W66" s="81"/>
      <c r="X66" s="65">
        <f t="shared" si="1"/>
        <v>0</v>
      </c>
      <c r="Y66" s="104"/>
      <c r="Z66" s="81"/>
      <c r="AA66" s="81"/>
      <c r="AB66" s="81"/>
      <c r="AC66" s="81"/>
      <c r="AD66" s="110">
        <f t="shared" si="2"/>
        <v>0</v>
      </c>
      <c r="AE66" s="97"/>
      <c r="AF66" s="81"/>
      <c r="AG66" s="111"/>
      <c r="AH66" s="81"/>
      <c r="AI66" s="81"/>
      <c r="AJ66" s="65">
        <f t="shared" si="3"/>
        <v>0</v>
      </c>
      <c r="AK66" s="97"/>
    </row>
    <row r="67" spans="2:37" s="66" customFormat="1" ht="24.95" customHeight="1">
      <c r="B67" s="62"/>
      <c r="C67" s="63">
        <v>1</v>
      </c>
      <c r="D67" s="64" t="s">
        <v>82</v>
      </c>
      <c r="E67" s="64" t="s">
        <v>83</v>
      </c>
      <c r="F67" s="31">
        <v>43560</v>
      </c>
      <c r="G67" s="32"/>
      <c r="H67" s="81"/>
      <c r="I67" s="81"/>
      <c r="J67" s="81"/>
      <c r="K67" s="81"/>
      <c r="L67" s="65">
        <f t="shared" si="5"/>
        <v>0</v>
      </c>
      <c r="N67" s="81"/>
      <c r="O67" s="81"/>
      <c r="P67" s="81"/>
      <c r="Q67" s="81"/>
      <c r="R67" s="65">
        <f t="shared" si="4"/>
        <v>0</v>
      </c>
      <c r="T67" s="81"/>
      <c r="U67" s="81"/>
      <c r="V67" s="81"/>
      <c r="W67" s="81"/>
      <c r="X67" s="65">
        <f t="shared" si="1"/>
        <v>0</v>
      </c>
      <c r="Y67" s="104"/>
      <c r="Z67" s="81"/>
      <c r="AA67" s="81"/>
      <c r="AB67" s="81"/>
      <c r="AC67" s="81"/>
      <c r="AD67" s="110">
        <f t="shared" si="2"/>
        <v>0</v>
      </c>
      <c r="AE67" s="97"/>
      <c r="AF67" s="81"/>
      <c r="AG67" s="111"/>
      <c r="AH67" s="81"/>
      <c r="AI67" s="81"/>
      <c r="AJ67" s="65">
        <f t="shared" si="3"/>
        <v>0</v>
      </c>
      <c r="AK67" s="97"/>
    </row>
    <row r="68" spans="2:37" s="66" customFormat="1" ht="24.95" customHeight="1">
      <c r="B68" s="62"/>
      <c r="C68" s="63">
        <v>1</v>
      </c>
      <c r="D68" s="64" t="s">
        <v>84</v>
      </c>
      <c r="E68" s="64" t="s">
        <v>85</v>
      </c>
      <c r="F68" s="31">
        <v>21780</v>
      </c>
      <c r="G68" s="32"/>
      <c r="H68" s="81"/>
      <c r="I68" s="81"/>
      <c r="J68" s="81"/>
      <c r="K68" s="81"/>
      <c r="L68" s="65">
        <f t="shared" si="5"/>
        <v>0</v>
      </c>
      <c r="N68" s="81"/>
      <c r="O68" s="81"/>
      <c r="P68" s="81"/>
      <c r="Q68" s="81"/>
      <c r="R68" s="65">
        <f t="shared" si="4"/>
        <v>0</v>
      </c>
      <c r="T68" s="81"/>
      <c r="U68" s="81"/>
      <c r="V68" s="81"/>
      <c r="W68" s="81"/>
      <c r="X68" s="65">
        <f t="shared" si="1"/>
        <v>0</v>
      </c>
      <c r="Y68" s="104"/>
      <c r="Z68" s="81"/>
      <c r="AA68" s="81"/>
      <c r="AB68" s="81"/>
      <c r="AC68" s="81"/>
      <c r="AD68" s="110">
        <f t="shared" si="2"/>
        <v>0</v>
      </c>
      <c r="AE68" s="97"/>
      <c r="AF68" s="81"/>
      <c r="AG68" s="111"/>
      <c r="AH68" s="81"/>
      <c r="AI68" s="81"/>
      <c r="AJ68" s="65">
        <f t="shared" si="3"/>
        <v>0</v>
      </c>
      <c r="AK68" s="97"/>
    </row>
    <row r="69" spans="2:37" s="66" customFormat="1" ht="24.95" customHeight="1">
      <c r="B69" s="62"/>
      <c r="C69" s="63">
        <v>1</v>
      </c>
      <c r="D69" s="64" t="s">
        <v>86</v>
      </c>
      <c r="E69" s="64" t="s">
        <v>87</v>
      </c>
      <c r="F69" s="31">
        <v>32670</v>
      </c>
      <c r="G69" s="32"/>
      <c r="H69" s="81"/>
      <c r="I69" s="81"/>
      <c r="J69" s="81"/>
      <c r="K69" s="81"/>
      <c r="L69" s="65">
        <f t="shared" si="5"/>
        <v>0</v>
      </c>
      <c r="N69" s="81"/>
      <c r="O69" s="81"/>
      <c r="P69" s="81"/>
      <c r="Q69" s="81"/>
      <c r="R69" s="65">
        <f t="shared" si="4"/>
        <v>0</v>
      </c>
      <c r="T69" s="81"/>
      <c r="U69" s="81"/>
      <c r="V69" s="81"/>
      <c r="W69" s="81"/>
      <c r="X69" s="65">
        <f t="shared" si="1"/>
        <v>0</v>
      </c>
      <c r="Y69" s="104"/>
      <c r="Z69" s="81"/>
      <c r="AA69" s="81"/>
      <c r="AB69" s="81"/>
      <c r="AC69" s="81"/>
      <c r="AD69" s="110">
        <f t="shared" si="2"/>
        <v>0</v>
      </c>
      <c r="AE69" s="97"/>
      <c r="AF69" s="81"/>
      <c r="AG69" s="111"/>
      <c r="AH69" s="81"/>
      <c r="AI69" s="81"/>
      <c r="AJ69" s="65">
        <f t="shared" si="3"/>
        <v>0</v>
      </c>
      <c r="AK69" s="97"/>
    </row>
    <row r="70" spans="2:37" s="66" customFormat="1" ht="24.95" customHeight="1">
      <c r="B70" s="62"/>
      <c r="C70" s="63">
        <v>1</v>
      </c>
      <c r="D70" s="64" t="s">
        <v>88</v>
      </c>
      <c r="E70" s="64" t="s">
        <v>89</v>
      </c>
      <c r="F70" s="31">
        <v>1000</v>
      </c>
      <c r="G70" s="32"/>
      <c r="H70" s="81"/>
      <c r="I70" s="81"/>
      <c r="J70" s="81"/>
      <c r="K70" s="81"/>
      <c r="L70" s="65">
        <f t="shared" si="5"/>
        <v>0</v>
      </c>
      <c r="N70" s="81"/>
      <c r="O70" s="81"/>
      <c r="P70" s="81"/>
      <c r="Q70" s="81"/>
      <c r="R70" s="65"/>
      <c r="T70" s="81"/>
      <c r="U70" s="81"/>
      <c r="V70" s="81"/>
      <c r="W70" s="81"/>
      <c r="X70" s="65"/>
      <c r="Y70" s="104"/>
      <c r="Z70" s="81"/>
      <c r="AA70" s="81"/>
      <c r="AB70" s="81"/>
      <c r="AC70" s="81"/>
      <c r="AD70" s="110"/>
      <c r="AE70" s="97"/>
      <c r="AF70" s="81"/>
      <c r="AG70" s="111"/>
      <c r="AH70" s="81"/>
      <c r="AI70" s="81"/>
      <c r="AJ70" s="65"/>
      <c r="AK70" s="97"/>
    </row>
    <row r="71" spans="2:37" s="66" customFormat="1" ht="24.95" customHeight="1">
      <c r="B71" s="62" t="s">
        <v>961</v>
      </c>
      <c r="C71" s="63">
        <v>1</v>
      </c>
      <c r="D71" s="64"/>
      <c r="E71" s="64" t="s">
        <v>960</v>
      </c>
      <c r="F71" s="31">
        <v>3106</v>
      </c>
      <c r="G71" s="32"/>
      <c r="H71" s="81"/>
      <c r="I71" s="81"/>
      <c r="J71" s="81"/>
      <c r="K71" s="81"/>
      <c r="L71" s="65">
        <f t="shared" si="5"/>
        <v>0</v>
      </c>
      <c r="N71" s="81"/>
      <c r="O71" s="81"/>
      <c r="P71" s="81"/>
      <c r="Q71" s="81"/>
      <c r="R71" s="65">
        <f t="shared" si="4"/>
        <v>0</v>
      </c>
      <c r="T71" s="81"/>
      <c r="U71" s="81"/>
      <c r="V71" s="81"/>
      <c r="W71" s="81"/>
      <c r="X71" s="65">
        <f t="shared" si="1"/>
        <v>0</v>
      </c>
      <c r="Y71" s="104"/>
      <c r="Z71" s="81"/>
      <c r="AA71" s="81"/>
      <c r="AB71" s="81"/>
      <c r="AC71" s="81"/>
      <c r="AD71" s="110">
        <f t="shared" si="2"/>
        <v>0</v>
      </c>
      <c r="AE71" s="97"/>
      <c r="AF71" s="81"/>
      <c r="AG71" s="111"/>
      <c r="AH71" s="81"/>
      <c r="AI71" s="81"/>
      <c r="AJ71" s="65">
        <f t="shared" si="3"/>
        <v>0</v>
      </c>
      <c r="AK71" s="97"/>
    </row>
    <row r="72" spans="2:37" s="66" customFormat="1" ht="24.95" customHeight="1">
      <c r="B72" s="62"/>
      <c r="C72" s="63">
        <v>1</v>
      </c>
      <c r="D72" s="64" t="s">
        <v>15</v>
      </c>
      <c r="E72" s="64" t="s">
        <v>90</v>
      </c>
      <c r="F72" s="31">
        <v>4000</v>
      </c>
      <c r="G72" s="32"/>
      <c r="H72" s="81"/>
      <c r="I72" s="81"/>
      <c r="J72" s="81"/>
      <c r="K72" s="81"/>
      <c r="L72" s="65">
        <f t="shared" si="5"/>
        <v>0</v>
      </c>
      <c r="N72" s="81"/>
      <c r="O72" s="81"/>
      <c r="P72" s="81"/>
      <c r="Q72" s="81"/>
      <c r="R72" s="65">
        <f t="shared" si="4"/>
        <v>0</v>
      </c>
      <c r="T72" s="81"/>
      <c r="U72" s="81"/>
      <c r="V72" s="81"/>
      <c r="W72" s="81"/>
      <c r="X72" s="65">
        <f t="shared" si="1"/>
        <v>0</v>
      </c>
      <c r="Y72" s="104"/>
      <c r="Z72" s="81"/>
      <c r="AA72" s="81"/>
      <c r="AB72" s="81"/>
      <c r="AC72" s="81"/>
      <c r="AD72" s="110">
        <f t="shared" si="2"/>
        <v>0</v>
      </c>
      <c r="AE72" s="97"/>
      <c r="AF72" s="81"/>
      <c r="AG72" s="111"/>
      <c r="AH72" s="81"/>
      <c r="AI72" s="81"/>
      <c r="AJ72" s="65">
        <f t="shared" si="3"/>
        <v>0</v>
      </c>
      <c r="AK72" s="97"/>
    </row>
    <row r="73" spans="2:37" s="66" customFormat="1" ht="24.95" customHeight="1">
      <c r="B73" s="62"/>
      <c r="C73" s="63">
        <v>2</v>
      </c>
      <c r="D73" s="64" t="s">
        <v>91</v>
      </c>
      <c r="E73" s="64" t="s">
        <v>92</v>
      </c>
      <c r="F73" s="31">
        <v>5227.2</v>
      </c>
      <c r="G73" s="32"/>
      <c r="H73" s="81"/>
      <c r="I73" s="81"/>
      <c r="J73" s="81"/>
      <c r="K73" s="81"/>
      <c r="L73" s="65">
        <f t="shared" si="5"/>
        <v>0</v>
      </c>
      <c r="N73" s="81"/>
      <c r="O73" s="81"/>
      <c r="P73" s="81"/>
      <c r="Q73" s="81"/>
      <c r="R73" s="65">
        <f t="shared" si="4"/>
        <v>0</v>
      </c>
      <c r="T73" s="81"/>
      <c r="U73" s="81"/>
      <c r="V73" s="81"/>
      <c r="W73" s="81"/>
      <c r="X73" s="65">
        <f t="shared" si="1"/>
        <v>0</v>
      </c>
      <c r="Y73" s="104"/>
      <c r="Z73" s="81"/>
      <c r="AA73" s="81"/>
      <c r="AB73" s="81"/>
      <c r="AC73" s="81"/>
      <c r="AD73" s="110">
        <f t="shared" si="2"/>
        <v>0</v>
      </c>
      <c r="AE73" s="97"/>
      <c r="AF73" s="81"/>
      <c r="AG73" s="111"/>
      <c r="AH73" s="81"/>
      <c r="AI73" s="81"/>
      <c r="AJ73" s="65">
        <f t="shared" si="3"/>
        <v>0</v>
      </c>
      <c r="AK73" s="97"/>
    </row>
    <row r="74" spans="2:37" s="66" customFormat="1" ht="24.95" customHeight="1">
      <c r="B74" s="62"/>
      <c r="C74" s="63">
        <v>2</v>
      </c>
      <c r="D74" s="64" t="s">
        <v>93</v>
      </c>
      <c r="E74" s="64" t="s">
        <v>94</v>
      </c>
      <c r="F74" s="31">
        <v>45302.400000000001</v>
      </c>
      <c r="G74" s="32"/>
      <c r="H74" s="81"/>
      <c r="I74" s="81"/>
      <c r="J74" s="81"/>
      <c r="K74" s="81"/>
      <c r="L74" s="65">
        <f t="shared" si="5"/>
        <v>0</v>
      </c>
      <c r="N74" s="81"/>
      <c r="O74" s="81"/>
      <c r="P74" s="81"/>
      <c r="Q74" s="81"/>
      <c r="R74" s="65">
        <f t="shared" si="4"/>
        <v>0</v>
      </c>
      <c r="T74" s="81"/>
      <c r="U74" s="81"/>
      <c r="V74" s="81"/>
      <c r="W74" s="81"/>
      <c r="X74" s="65">
        <f t="shared" si="1"/>
        <v>0</v>
      </c>
      <c r="Y74" s="104"/>
      <c r="Z74" s="81"/>
      <c r="AA74" s="81"/>
      <c r="AB74" s="81"/>
      <c r="AC74" s="81"/>
      <c r="AD74" s="110">
        <f t="shared" si="2"/>
        <v>0</v>
      </c>
      <c r="AE74" s="97"/>
      <c r="AF74" s="81"/>
      <c r="AG74" s="111"/>
      <c r="AH74" s="81"/>
      <c r="AI74" s="81"/>
      <c r="AJ74" s="65">
        <f t="shared" si="3"/>
        <v>0</v>
      </c>
      <c r="AK74" s="97"/>
    </row>
    <row r="75" spans="2:37" s="66" customFormat="1" ht="24.95" customHeight="1">
      <c r="B75" s="62"/>
      <c r="C75" s="63">
        <v>2</v>
      </c>
      <c r="D75" s="64" t="s">
        <v>95</v>
      </c>
      <c r="E75" s="64" t="s">
        <v>96</v>
      </c>
      <c r="F75" s="31">
        <v>43560</v>
      </c>
      <c r="G75" s="32"/>
      <c r="H75" s="81"/>
      <c r="I75" s="81"/>
      <c r="J75" s="81"/>
      <c r="K75" s="81"/>
      <c r="L75" s="65">
        <f t="shared" si="5"/>
        <v>0</v>
      </c>
      <c r="N75" s="81"/>
      <c r="O75" s="81"/>
      <c r="P75" s="81"/>
      <c r="Q75" s="81"/>
      <c r="R75" s="65">
        <f t="shared" si="4"/>
        <v>0</v>
      </c>
      <c r="T75" s="81"/>
      <c r="U75" s="81"/>
      <c r="V75" s="81"/>
      <c r="W75" s="81"/>
      <c r="X75" s="65">
        <f t="shared" si="1"/>
        <v>0</v>
      </c>
      <c r="Y75" s="104"/>
      <c r="Z75" s="81"/>
      <c r="AA75" s="81"/>
      <c r="AB75" s="81"/>
      <c r="AC75" s="81"/>
      <c r="AD75" s="110">
        <f t="shared" ref="AD75:AD103" si="6">Z75*X75</f>
        <v>0</v>
      </c>
      <c r="AE75" s="97"/>
      <c r="AF75" s="81"/>
      <c r="AG75" s="111"/>
      <c r="AH75" s="81"/>
      <c r="AI75" s="81"/>
      <c r="AJ75" s="65">
        <f t="shared" ref="AJ75:AJ103" si="7">AF75*AC75</f>
        <v>0</v>
      </c>
      <c r="AK75" s="97"/>
    </row>
    <row r="76" spans="2:37" s="66" customFormat="1" ht="24.95" customHeight="1">
      <c r="B76" s="62"/>
      <c r="C76" s="63">
        <v>2</v>
      </c>
      <c r="D76" s="64" t="s">
        <v>97</v>
      </c>
      <c r="E76" s="64" t="s">
        <v>98</v>
      </c>
      <c r="F76" s="31">
        <v>17424</v>
      </c>
      <c r="G76" s="32"/>
      <c r="H76" s="81"/>
      <c r="I76" s="81"/>
      <c r="J76" s="81"/>
      <c r="K76" s="81"/>
      <c r="L76" s="65">
        <f t="shared" si="5"/>
        <v>0</v>
      </c>
      <c r="N76" s="81"/>
      <c r="O76" s="81"/>
      <c r="P76" s="81"/>
      <c r="Q76" s="81"/>
      <c r="R76" s="65">
        <f t="shared" si="4"/>
        <v>0</v>
      </c>
      <c r="T76" s="81"/>
      <c r="U76" s="81"/>
      <c r="V76" s="81"/>
      <c r="W76" s="81"/>
      <c r="X76" s="65">
        <f t="shared" si="1"/>
        <v>0</v>
      </c>
      <c r="Y76" s="104"/>
      <c r="Z76" s="81"/>
      <c r="AA76" s="81"/>
      <c r="AB76" s="81"/>
      <c r="AC76" s="81"/>
      <c r="AD76" s="110">
        <f t="shared" si="6"/>
        <v>0</v>
      </c>
      <c r="AE76" s="97"/>
      <c r="AF76" s="81"/>
      <c r="AG76" s="111"/>
      <c r="AH76" s="81"/>
      <c r="AI76" s="81"/>
      <c r="AJ76" s="65">
        <f t="shared" si="7"/>
        <v>0</v>
      </c>
      <c r="AK76" s="97"/>
    </row>
    <row r="77" spans="2:37" s="66" customFormat="1" ht="24.95" customHeight="1">
      <c r="B77" s="62"/>
      <c r="C77" s="63">
        <v>2</v>
      </c>
      <c r="D77" s="64" t="s">
        <v>15</v>
      </c>
      <c r="E77" s="64" t="s">
        <v>911</v>
      </c>
      <c r="F77" s="31">
        <v>8276.4</v>
      </c>
      <c r="G77" s="32"/>
      <c r="H77" s="81"/>
      <c r="I77" s="81"/>
      <c r="J77" s="81"/>
      <c r="K77" s="81"/>
      <c r="L77" s="65">
        <f t="shared" si="5"/>
        <v>0</v>
      </c>
      <c r="N77" s="81"/>
      <c r="O77" s="81"/>
      <c r="P77" s="81"/>
      <c r="Q77" s="81"/>
      <c r="R77" s="65">
        <f t="shared" si="4"/>
        <v>0</v>
      </c>
      <c r="T77" s="81"/>
      <c r="U77" s="81"/>
      <c r="V77" s="81"/>
      <c r="W77" s="81"/>
      <c r="X77" s="65">
        <f t="shared" si="1"/>
        <v>0</v>
      </c>
      <c r="Y77" s="104"/>
      <c r="Z77" s="81"/>
      <c r="AA77" s="81"/>
      <c r="AB77" s="81"/>
      <c r="AC77" s="81"/>
      <c r="AD77" s="110">
        <f t="shared" si="6"/>
        <v>0</v>
      </c>
      <c r="AE77" s="97"/>
      <c r="AF77" s="81"/>
      <c r="AG77" s="111"/>
      <c r="AH77" s="81"/>
      <c r="AI77" s="81"/>
      <c r="AJ77" s="65">
        <f t="shared" si="7"/>
        <v>0</v>
      </c>
      <c r="AK77" s="97"/>
    </row>
    <row r="78" spans="2:37" s="66" customFormat="1" ht="24.95" customHeight="1">
      <c r="B78" s="62"/>
      <c r="C78" s="63">
        <v>2</v>
      </c>
      <c r="D78" s="64" t="s">
        <v>15</v>
      </c>
      <c r="E78" s="64" t="s">
        <v>99</v>
      </c>
      <c r="F78" s="31">
        <v>871</v>
      </c>
      <c r="G78" s="32"/>
      <c r="H78" s="81"/>
      <c r="I78" s="81"/>
      <c r="J78" s="81"/>
      <c r="K78" s="81"/>
      <c r="L78" s="65">
        <f t="shared" si="5"/>
        <v>0</v>
      </c>
      <c r="N78" s="81"/>
      <c r="O78" s="81"/>
      <c r="P78" s="81"/>
      <c r="Q78" s="81"/>
      <c r="R78" s="65">
        <f t="shared" si="4"/>
        <v>0</v>
      </c>
      <c r="T78" s="81"/>
      <c r="U78" s="81"/>
      <c r="V78" s="81"/>
      <c r="W78" s="81"/>
      <c r="X78" s="65">
        <f t="shared" si="1"/>
        <v>0</v>
      </c>
      <c r="Y78" s="104"/>
      <c r="Z78" s="81"/>
      <c r="AA78" s="81"/>
      <c r="AB78" s="81"/>
      <c r="AC78" s="81"/>
      <c r="AD78" s="110">
        <f t="shared" si="6"/>
        <v>0</v>
      </c>
      <c r="AE78" s="97"/>
      <c r="AF78" s="81"/>
      <c r="AG78" s="111"/>
      <c r="AH78" s="81"/>
      <c r="AI78" s="81"/>
      <c r="AJ78" s="65">
        <f t="shared" si="7"/>
        <v>0</v>
      </c>
      <c r="AK78" s="97"/>
    </row>
    <row r="79" spans="2:37" s="66" customFormat="1" ht="24.95" customHeight="1">
      <c r="B79" s="62" t="s">
        <v>1011</v>
      </c>
      <c r="C79" s="63">
        <v>2</v>
      </c>
      <c r="D79" s="64" t="s">
        <v>15</v>
      </c>
      <c r="E79" s="64" t="s">
        <v>100</v>
      </c>
      <c r="F79" s="31">
        <v>1742</v>
      </c>
      <c r="G79" s="32"/>
      <c r="H79" s="81"/>
      <c r="I79" s="81"/>
      <c r="J79" s="81"/>
      <c r="K79" s="81"/>
      <c r="L79" s="65">
        <f t="shared" si="5"/>
        <v>0</v>
      </c>
      <c r="N79" s="81"/>
      <c r="O79" s="81"/>
      <c r="P79" s="81"/>
      <c r="Q79" s="81"/>
      <c r="R79" s="65">
        <f t="shared" si="4"/>
        <v>0</v>
      </c>
      <c r="T79" s="81"/>
      <c r="U79" s="81"/>
      <c r="V79" s="81"/>
      <c r="W79" s="81"/>
      <c r="X79" s="65">
        <f t="shared" ref="X79:X103" si="8">T79+U79+V79+W79</f>
        <v>0</v>
      </c>
      <c r="Y79" s="104"/>
      <c r="Z79" s="81"/>
      <c r="AA79" s="81"/>
      <c r="AB79" s="81"/>
      <c r="AC79" s="81"/>
      <c r="AD79" s="110">
        <f t="shared" si="6"/>
        <v>0</v>
      </c>
      <c r="AE79" s="97"/>
      <c r="AF79" s="81"/>
      <c r="AG79" s="111"/>
      <c r="AH79" s="81"/>
      <c r="AI79" s="81"/>
      <c r="AJ79" s="65">
        <f t="shared" si="7"/>
        <v>0</v>
      </c>
      <c r="AK79" s="97"/>
    </row>
    <row r="80" spans="2:37" s="66" customFormat="1" ht="24.95" customHeight="1">
      <c r="B80" s="62"/>
      <c r="C80" s="63">
        <v>2</v>
      </c>
      <c r="D80" s="64" t="s">
        <v>15</v>
      </c>
      <c r="E80" s="64" t="s">
        <v>101</v>
      </c>
      <c r="F80" s="31">
        <v>2178</v>
      </c>
      <c r="G80" s="32"/>
      <c r="H80" s="81"/>
      <c r="I80" s="81"/>
      <c r="J80" s="81"/>
      <c r="K80" s="81"/>
      <c r="L80" s="65">
        <f t="shared" si="5"/>
        <v>0</v>
      </c>
      <c r="N80" s="81"/>
      <c r="O80" s="81"/>
      <c r="P80" s="81"/>
      <c r="Q80" s="81"/>
      <c r="R80" s="65">
        <f t="shared" ref="R80:R103" si="9">N80+O80+P80+Q80</f>
        <v>0</v>
      </c>
      <c r="T80" s="81"/>
      <c r="U80" s="81"/>
      <c r="V80" s="81"/>
      <c r="W80" s="81"/>
      <c r="X80" s="65">
        <f t="shared" si="8"/>
        <v>0</v>
      </c>
      <c r="Y80" s="104"/>
      <c r="Z80" s="81"/>
      <c r="AA80" s="81"/>
      <c r="AB80" s="81"/>
      <c r="AC80" s="81"/>
      <c r="AD80" s="110">
        <f t="shared" si="6"/>
        <v>0</v>
      </c>
      <c r="AE80" s="97"/>
      <c r="AF80" s="81"/>
      <c r="AG80" s="111"/>
      <c r="AH80" s="81"/>
      <c r="AI80" s="81"/>
      <c r="AJ80" s="65">
        <f t="shared" si="7"/>
        <v>0</v>
      </c>
      <c r="AK80" s="97"/>
    </row>
    <row r="81" spans="2:37" s="66" customFormat="1" ht="24.95" customHeight="1">
      <c r="B81" s="62"/>
      <c r="C81" s="63">
        <v>2</v>
      </c>
      <c r="D81" s="64" t="s">
        <v>102</v>
      </c>
      <c r="E81" s="64" t="s">
        <v>103</v>
      </c>
      <c r="F81" s="31">
        <v>98446</v>
      </c>
      <c r="G81" s="32"/>
      <c r="H81" s="81"/>
      <c r="I81" s="81"/>
      <c r="J81" s="81"/>
      <c r="K81" s="81"/>
      <c r="L81" s="65">
        <f t="shared" si="5"/>
        <v>0</v>
      </c>
      <c r="N81" s="81"/>
      <c r="O81" s="81"/>
      <c r="P81" s="81"/>
      <c r="Q81" s="81"/>
      <c r="R81" s="65">
        <f t="shared" si="9"/>
        <v>0</v>
      </c>
      <c r="T81" s="81"/>
      <c r="U81" s="81"/>
      <c r="V81" s="81"/>
      <c r="W81" s="81"/>
      <c r="X81" s="65">
        <f t="shared" si="8"/>
        <v>0</v>
      </c>
      <c r="Y81" s="104"/>
      <c r="Z81" s="81"/>
      <c r="AA81" s="81"/>
      <c r="AB81" s="81"/>
      <c r="AC81" s="81"/>
      <c r="AD81" s="110">
        <f t="shared" si="6"/>
        <v>0</v>
      </c>
      <c r="AE81" s="97"/>
      <c r="AF81" s="81"/>
      <c r="AG81" s="111"/>
      <c r="AH81" s="81"/>
      <c r="AI81" s="81"/>
      <c r="AJ81" s="65">
        <f t="shared" si="7"/>
        <v>0</v>
      </c>
      <c r="AK81" s="97"/>
    </row>
    <row r="82" spans="2:37" s="66" customFormat="1" ht="24.95" customHeight="1">
      <c r="B82" s="62"/>
      <c r="C82" s="63">
        <v>2</v>
      </c>
      <c r="D82" s="64" t="s">
        <v>15</v>
      </c>
      <c r="E82" s="64" t="s">
        <v>104</v>
      </c>
      <c r="F82" s="31">
        <v>10019</v>
      </c>
      <c r="G82" s="32"/>
      <c r="H82" s="81"/>
      <c r="I82" s="81"/>
      <c r="J82" s="81"/>
      <c r="K82" s="81"/>
      <c r="L82" s="65">
        <f t="shared" si="5"/>
        <v>0</v>
      </c>
      <c r="N82" s="81"/>
      <c r="O82" s="81"/>
      <c r="P82" s="81"/>
      <c r="Q82" s="81"/>
      <c r="R82" s="65">
        <f t="shared" si="9"/>
        <v>0</v>
      </c>
      <c r="T82" s="81"/>
      <c r="U82" s="81"/>
      <c r="V82" s="81"/>
      <c r="W82" s="81"/>
      <c r="X82" s="65">
        <f t="shared" si="8"/>
        <v>0</v>
      </c>
      <c r="Y82" s="104"/>
      <c r="Z82" s="81"/>
      <c r="AA82" s="81"/>
      <c r="AB82" s="81"/>
      <c r="AC82" s="81"/>
      <c r="AD82" s="110">
        <f t="shared" si="6"/>
        <v>0</v>
      </c>
      <c r="AE82" s="97"/>
      <c r="AF82" s="81"/>
      <c r="AG82" s="111"/>
      <c r="AH82" s="81"/>
      <c r="AI82" s="81"/>
      <c r="AJ82" s="65">
        <f t="shared" si="7"/>
        <v>0</v>
      </c>
      <c r="AK82" s="97"/>
    </row>
    <row r="83" spans="2:37" s="66" customFormat="1" ht="24.95" customHeight="1">
      <c r="B83" s="62"/>
      <c r="C83" s="63">
        <v>2</v>
      </c>
      <c r="D83" s="64" t="s">
        <v>105</v>
      </c>
      <c r="E83" s="64" t="s">
        <v>106</v>
      </c>
      <c r="F83" s="31">
        <v>2178</v>
      </c>
      <c r="G83" s="32"/>
      <c r="H83" s="81"/>
      <c r="I83" s="81"/>
      <c r="J83" s="81"/>
      <c r="K83" s="81"/>
      <c r="L83" s="65">
        <f t="shared" si="5"/>
        <v>0</v>
      </c>
      <c r="N83" s="81"/>
      <c r="O83" s="81"/>
      <c r="P83" s="81"/>
      <c r="Q83" s="81"/>
      <c r="R83" s="65">
        <f t="shared" si="9"/>
        <v>0</v>
      </c>
      <c r="T83" s="81"/>
      <c r="U83" s="81"/>
      <c r="V83" s="81"/>
      <c r="W83" s="81"/>
      <c r="X83" s="65">
        <f t="shared" si="8"/>
        <v>0</v>
      </c>
      <c r="Y83" s="104"/>
      <c r="Z83" s="81"/>
      <c r="AA83" s="81"/>
      <c r="AB83" s="81"/>
      <c r="AC83" s="81"/>
      <c r="AD83" s="110">
        <f t="shared" si="6"/>
        <v>0</v>
      </c>
      <c r="AE83" s="97"/>
      <c r="AF83" s="81"/>
      <c r="AG83" s="111"/>
      <c r="AH83" s="81"/>
      <c r="AI83" s="81"/>
      <c r="AJ83" s="65">
        <f t="shared" si="7"/>
        <v>0</v>
      </c>
      <c r="AK83" s="97"/>
    </row>
    <row r="84" spans="2:37" s="66" customFormat="1" ht="24.95" customHeight="1">
      <c r="B84" s="62"/>
      <c r="C84" s="63">
        <v>2</v>
      </c>
      <c r="D84" s="64" t="s">
        <v>107</v>
      </c>
      <c r="E84" s="64" t="s">
        <v>108</v>
      </c>
      <c r="F84" s="31">
        <v>448668</v>
      </c>
      <c r="G84" s="32"/>
      <c r="H84" s="81"/>
      <c r="I84" s="81"/>
      <c r="J84" s="81"/>
      <c r="K84" s="81"/>
      <c r="L84" s="65">
        <f t="shared" si="5"/>
        <v>0</v>
      </c>
      <c r="N84" s="81"/>
      <c r="O84" s="81"/>
      <c r="P84" s="81"/>
      <c r="Q84" s="81"/>
      <c r="R84" s="65">
        <f t="shared" si="9"/>
        <v>0</v>
      </c>
      <c r="T84" s="81"/>
      <c r="U84" s="81"/>
      <c r="V84" s="81"/>
      <c r="W84" s="81"/>
      <c r="X84" s="65">
        <f t="shared" si="8"/>
        <v>0</v>
      </c>
      <c r="Y84" s="104"/>
      <c r="Z84" s="81"/>
      <c r="AA84" s="81"/>
      <c r="AB84" s="81"/>
      <c r="AC84" s="81"/>
      <c r="AD84" s="110">
        <f t="shared" si="6"/>
        <v>0</v>
      </c>
      <c r="AE84" s="97"/>
      <c r="AF84" s="81"/>
      <c r="AG84" s="111"/>
      <c r="AH84" s="81"/>
      <c r="AI84" s="81"/>
      <c r="AJ84" s="65">
        <f t="shared" si="7"/>
        <v>0</v>
      </c>
      <c r="AK84" s="97"/>
    </row>
    <row r="85" spans="2:37" s="66" customFormat="1" ht="24.95" customHeight="1">
      <c r="B85" s="62"/>
      <c r="C85" s="63">
        <v>2</v>
      </c>
      <c r="D85" s="64" t="s">
        <v>109</v>
      </c>
      <c r="E85" s="64" t="s">
        <v>110</v>
      </c>
      <c r="F85" s="31">
        <v>49658</v>
      </c>
      <c r="G85" s="32"/>
      <c r="H85" s="81"/>
      <c r="I85" s="81"/>
      <c r="J85" s="81"/>
      <c r="K85" s="81"/>
      <c r="L85" s="65">
        <f t="shared" si="5"/>
        <v>0</v>
      </c>
      <c r="N85" s="81"/>
      <c r="O85" s="81"/>
      <c r="P85" s="81"/>
      <c r="Q85" s="81"/>
      <c r="R85" s="65">
        <f t="shared" si="9"/>
        <v>0</v>
      </c>
      <c r="T85" s="81"/>
      <c r="U85" s="81"/>
      <c r="V85" s="81"/>
      <c r="W85" s="81"/>
      <c r="X85" s="65">
        <f t="shared" si="8"/>
        <v>0</v>
      </c>
      <c r="Y85" s="104"/>
      <c r="Z85" s="81"/>
      <c r="AA85" s="81"/>
      <c r="AB85" s="81"/>
      <c r="AC85" s="81"/>
      <c r="AD85" s="110">
        <f t="shared" si="6"/>
        <v>0</v>
      </c>
      <c r="AE85" s="97"/>
      <c r="AF85" s="81"/>
      <c r="AG85" s="111"/>
      <c r="AH85" s="81"/>
      <c r="AI85" s="81"/>
      <c r="AJ85" s="65">
        <f t="shared" si="7"/>
        <v>0</v>
      </c>
      <c r="AK85" s="97"/>
    </row>
    <row r="86" spans="2:37" s="66" customFormat="1" ht="24.95" customHeight="1">
      <c r="B86" s="62"/>
      <c r="C86" s="63">
        <v>2</v>
      </c>
      <c r="D86" s="64" t="s">
        <v>111</v>
      </c>
      <c r="E86" s="64" t="s">
        <v>112</v>
      </c>
      <c r="F86" s="31">
        <v>13068</v>
      </c>
      <c r="G86" s="32"/>
      <c r="H86" s="81"/>
      <c r="I86" s="81"/>
      <c r="J86" s="81"/>
      <c r="K86" s="81"/>
      <c r="L86" s="65">
        <f t="shared" si="5"/>
        <v>0</v>
      </c>
      <c r="N86" s="81"/>
      <c r="O86" s="81"/>
      <c r="P86" s="81"/>
      <c r="Q86" s="81"/>
      <c r="R86" s="65">
        <f t="shared" si="9"/>
        <v>0</v>
      </c>
      <c r="T86" s="81"/>
      <c r="U86" s="81"/>
      <c r="V86" s="81"/>
      <c r="W86" s="81"/>
      <c r="X86" s="65">
        <f t="shared" si="8"/>
        <v>0</v>
      </c>
      <c r="Y86" s="104"/>
      <c r="Z86" s="81"/>
      <c r="AA86" s="81"/>
      <c r="AB86" s="81"/>
      <c r="AC86" s="81"/>
      <c r="AD86" s="110">
        <f t="shared" si="6"/>
        <v>0</v>
      </c>
      <c r="AE86" s="97"/>
      <c r="AF86" s="81"/>
      <c r="AG86" s="111"/>
      <c r="AH86" s="81"/>
      <c r="AI86" s="81"/>
      <c r="AJ86" s="65">
        <f t="shared" si="7"/>
        <v>0</v>
      </c>
      <c r="AK86" s="97"/>
    </row>
    <row r="87" spans="2:37" s="66" customFormat="1" ht="24.95" customHeight="1">
      <c r="B87" s="62"/>
      <c r="C87" s="63">
        <v>2</v>
      </c>
      <c r="D87" s="64" t="s">
        <v>15</v>
      </c>
      <c r="E87" s="64" t="s">
        <v>912</v>
      </c>
      <c r="F87" s="31">
        <v>104108</v>
      </c>
      <c r="G87" s="32"/>
      <c r="H87" s="81"/>
      <c r="I87" s="81"/>
      <c r="J87" s="81"/>
      <c r="K87" s="81"/>
      <c r="L87" s="65">
        <f t="shared" si="5"/>
        <v>0</v>
      </c>
      <c r="N87" s="81"/>
      <c r="O87" s="81"/>
      <c r="P87" s="81"/>
      <c r="Q87" s="81"/>
      <c r="R87" s="65">
        <f t="shared" si="9"/>
        <v>0</v>
      </c>
      <c r="T87" s="81"/>
      <c r="U87" s="81"/>
      <c r="V87" s="81"/>
      <c r="W87" s="81"/>
      <c r="X87" s="65">
        <f t="shared" si="8"/>
        <v>0</v>
      </c>
      <c r="Y87" s="104"/>
      <c r="Z87" s="81"/>
      <c r="AA87" s="81"/>
      <c r="AB87" s="81"/>
      <c r="AC87" s="81"/>
      <c r="AD87" s="110">
        <f t="shared" si="6"/>
        <v>0</v>
      </c>
      <c r="AE87" s="97"/>
      <c r="AF87" s="81"/>
      <c r="AG87" s="111"/>
      <c r="AH87" s="81"/>
      <c r="AI87" s="81"/>
      <c r="AJ87" s="65">
        <f t="shared" si="7"/>
        <v>0</v>
      </c>
      <c r="AK87" s="97"/>
    </row>
    <row r="88" spans="2:37" s="66" customFormat="1" ht="24.95" customHeight="1">
      <c r="B88" s="62"/>
      <c r="C88" s="63">
        <v>2</v>
      </c>
      <c r="D88" s="64" t="s">
        <v>15</v>
      </c>
      <c r="E88" s="64" t="s">
        <v>113</v>
      </c>
      <c r="F88" s="31">
        <v>4792</v>
      </c>
      <c r="G88" s="32"/>
      <c r="H88" s="81"/>
      <c r="I88" s="81"/>
      <c r="J88" s="81"/>
      <c r="K88" s="81"/>
      <c r="L88" s="65">
        <f t="shared" si="5"/>
        <v>0</v>
      </c>
      <c r="N88" s="81"/>
      <c r="O88" s="81"/>
      <c r="P88" s="81"/>
      <c r="Q88" s="81"/>
      <c r="R88" s="65">
        <f t="shared" si="9"/>
        <v>0</v>
      </c>
      <c r="T88" s="81"/>
      <c r="U88" s="81"/>
      <c r="V88" s="81"/>
      <c r="W88" s="81"/>
      <c r="X88" s="65">
        <f t="shared" si="8"/>
        <v>0</v>
      </c>
      <c r="Y88" s="104"/>
      <c r="Z88" s="81"/>
      <c r="AA88" s="81"/>
      <c r="AB88" s="81"/>
      <c r="AC88" s="81"/>
      <c r="AD88" s="110">
        <f t="shared" si="6"/>
        <v>0</v>
      </c>
      <c r="AE88" s="97"/>
      <c r="AF88" s="81"/>
      <c r="AG88" s="111"/>
      <c r="AH88" s="81"/>
      <c r="AI88" s="81"/>
      <c r="AJ88" s="65">
        <f t="shared" si="7"/>
        <v>0</v>
      </c>
      <c r="AK88" s="97"/>
    </row>
    <row r="89" spans="2:37" s="66" customFormat="1" ht="24.95" customHeight="1">
      <c r="B89" s="62"/>
      <c r="C89" s="63">
        <v>2</v>
      </c>
      <c r="D89" s="64" t="s">
        <v>114</v>
      </c>
      <c r="E89" s="64" t="s">
        <v>115</v>
      </c>
      <c r="F89" s="31">
        <v>27878</v>
      </c>
      <c r="G89" s="32"/>
      <c r="H89" s="81"/>
      <c r="I89" s="81"/>
      <c r="J89" s="81"/>
      <c r="K89" s="81"/>
      <c r="L89" s="65">
        <f t="shared" si="5"/>
        <v>0</v>
      </c>
      <c r="N89" s="81"/>
      <c r="O89" s="81"/>
      <c r="P89" s="81"/>
      <c r="Q89" s="81"/>
      <c r="R89" s="65">
        <f t="shared" si="9"/>
        <v>0</v>
      </c>
      <c r="T89" s="81"/>
      <c r="U89" s="81"/>
      <c r="V89" s="81"/>
      <c r="W89" s="81"/>
      <c r="X89" s="65">
        <f t="shared" si="8"/>
        <v>0</v>
      </c>
      <c r="Y89" s="104"/>
      <c r="Z89" s="81"/>
      <c r="AA89" s="81"/>
      <c r="AB89" s="81"/>
      <c r="AC89" s="81"/>
      <c r="AD89" s="110">
        <f t="shared" si="6"/>
        <v>0</v>
      </c>
      <c r="AE89" s="97"/>
      <c r="AF89" s="81"/>
      <c r="AG89" s="111"/>
      <c r="AH89" s="81"/>
      <c r="AI89" s="81"/>
      <c r="AJ89" s="65">
        <f t="shared" si="7"/>
        <v>0</v>
      </c>
      <c r="AK89" s="97"/>
    </row>
    <row r="90" spans="2:37" s="66" customFormat="1" ht="24.95" customHeight="1">
      <c r="B90" s="62"/>
      <c r="C90" s="63">
        <v>2</v>
      </c>
      <c r="D90" s="64" t="s">
        <v>116</v>
      </c>
      <c r="E90" s="64" t="s">
        <v>117</v>
      </c>
      <c r="F90" s="31">
        <v>33977</v>
      </c>
      <c r="G90" s="32"/>
      <c r="H90" s="81"/>
      <c r="I90" s="81"/>
      <c r="J90" s="81"/>
      <c r="K90" s="81"/>
      <c r="L90" s="65">
        <f t="shared" si="5"/>
        <v>0</v>
      </c>
      <c r="N90" s="81"/>
      <c r="O90" s="81"/>
      <c r="P90" s="81"/>
      <c r="Q90" s="81"/>
      <c r="R90" s="65">
        <f t="shared" si="9"/>
        <v>0</v>
      </c>
      <c r="T90" s="81"/>
      <c r="U90" s="81"/>
      <c r="V90" s="81"/>
      <c r="W90" s="81"/>
      <c r="X90" s="65">
        <f t="shared" si="8"/>
        <v>0</v>
      </c>
      <c r="Y90" s="104"/>
      <c r="Z90" s="81"/>
      <c r="AA90" s="81"/>
      <c r="AB90" s="81"/>
      <c r="AC90" s="81"/>
      <c r="AD90" s="110">
        <f t="shared" si="6"/>
        <v>0</v>
      </c>
      <c r="AE90" s="97"/>
      <c r="AF90" s="81"/>
      <c r="AG90" s="111"/>
      <c r="AH90" s="81"/>
      <c r="AI90" s="81"/>
      <c r="AJ90" s="65">
        <f t="shared" si="7"/>
        <v>0</v>
      </c>
      <c r="AK90" s="97"/>
    </row>
    <row r="91" spans="2:37" s="66" customFormat="1" ht="24.95" customHeight="1">
      <c r="B91" s="62"/>
      <c r="C91" s="63">
        <v>2</v>
      </c>
      <c r="D91" s="64" t="s">
        <v>118</v>
      </c>
      <c r="E91" s="64" t="s">
        <v>119</v>
      </c>
      <c r="F91" s="31">
        <v>12197</v>
      </c>
      <c r="G91" s="32"/>
      <c r="H91" s="81"/>
      <c r="I91" s="81"/>
      <c r="J91" s="81"/>
      <c r="K91" s="81"/>
      <c r="L91" s="65">
        <f t="shared" si="5"/>
        <v>0</v>
      </c>
      <c r="N91" s="81"/>
      <c r="O91" s="81"/>
      <c r="P91" s="81"/>
      <c r="Q91" s="81"/>
      <c r="R91" s="65">
        <f t="shared" si="9"/>
        <v>0</v>
      </c>
      <c r="T91" s="81"/>
      <c r="U91" s="81"/>
      <c r="V91" s="81"/>
      <c r="W91" s="81"/>
      <c r="X91" s="65">
        <f t="shared" si="8"/>
        <v>0</v>
      </c>
      <c r="Y91" s="104"/>
      <c r="Z91" s="81"/>
      <c r="AA91" s="81"/>
      <c r="AB91" s="81"/>
      <c r="AC91" s="81"/>
      <c r="AD91" s="110">
        <f t="shared" si="6"/>
        <v>0</v>
      </c>
      <c r="AE91" s="97"/>
      <c r="AF91" s="81"/>
      <c r="AG91" s="111"/>
      <c r="AH91" s="81"/>
      <c r="AI91" s="81"/>
      <c r="AJ91" s="65">
        <f t="shared" si="7"/>
        <v>0</v>
      </c>
      <c r="AK91" s="97"/>
    </row>
    <row r="92" spans="2:37" s="66" customFormat="1" ht="24.95" customHeight="1">
      <c r="B92" s="62"/>
      <c r="C92" s="63">
        <v>2</v>
      </c>
      <c r="D92" s="64" t="s">
        <v>15</v>
      </c>
      <c r="E92" s="64" t="s">
        <v>120</v>
      </c>
      <c r="F92" s="31">
        <v>43124</v>
      </c>
      <c r="G92" s="32"/>
      <c r="H92" s="81"/>
      <c r="I92" s="81"/>
      <c r="J92" s="81"/>
      <c r="K92" s="81"/>
      <c r="L92" s="65">
        <f t="shared" si="5"/>
        <v>0</v>
      </c>
      <c r="N92" s="81"/>
      <c r="O92" s="81"/>
      <c r="P92" s="81"/>
      <c r="Q92" s="81"/>
      <c r="R92" s="65">
        <f t="shared" si="9"/>
        <v>0</v>
      </c>
      <c r="T92" s="81"/>
      <c r="U92" s="81"/>
      <c r="V92" s="81"/>
      <c r="W92" s="81"/>
      <c r="X92" s="65">
        <f t="shared" si="8"/>
        <v>0</v>
      </c>
      <c r="Y92" s="104"/>
      <c r="Z92" s="81"/>
      <c r="AA92" s="81"/>
      <c r="AB92" s="81"/>
      <c r="AC92" s="81"/>
      <c r="AD92" s="110">
        <f t="shared" si="6"/>
        <v>0</v>
      </c>
      <c r="AE92" s="97"/>
      <c r="AF92" s="81"/>
      <c r="AG92" s="111"/>
      <c r="AH92" s="81"/>
      <c r="AI92" s="81"/>
      <c r="AJ92" s="65">
        <f t="shared" si="7"/>
        <v>0</v>
      </c>
      <c r="AK92" s="97"/>
    </row>
    <row r="93" spans="2:37" s="66" customFormat="1" ht="24.95" customHeight="1">
      <c r="B93" s="62"/>
      <c r="C93" s="63">
        <v>2</v>
      </c>
      <c r="D93" s="64" t="s">
        <v>121</v>
      </c>
      <c r="E93" s="64" t="s">
        <v>122</v>
      </c>
      <c r="F93" s="31">
        <v>129810</v>
      </c>
      <c r="G93" s="32"/>
      <c r="H93" s="81"/>
      <c r="I93" s="81"/>
      <c r="J93" s="81"/>
      <c r="K93" s="81"/>
      <c r="L93" s="65">
        <f t="shared" si="5"/>
        <v>0</v>
      </c>
      <c r="N93" s="81"/>
      <c r="O93" s="81"/>
      <c r="P93" s="81"/>
      <c r="Q93" s="81"/>
      <c r="R93" s="65">
        <f t="shared" si="9"/>
        <v>0</v>
      </c>
      <c r="T93" s="81"/>
      <c r="U93" s="81"/>
      <c r="V93" s="81"/>
      <c r="W93" s="81"/>
      <c r="X93" s="65">
        <f t="shared" si="8"/>
        <v>0</v>
      </c>
      <c r="Y93" s="104"/>
      <c r="Z93" s="81"/>
      <c r="AA93" s="81"/>
      <c r="AB93" s="81"/>
      <c r="AC93" s="81"/>
      <c r="AD93" s="110">
        <f t="shared" si="6"/>
        <v>0</v>
      </c>
      <c r="AE93" s="97"/>
      <c r="AF93" s="81"/>
      <c r="AG93" s="111"/>
      <c r="AH93" s="81"/>
      <c r="AI93" s="81"/>
      <c r="AJ93" s="65">
        <f t="shared" si="7"/>
        <v>0</v>
      </c>
      <c r="AK93" s="97"/>
    </row>
    <row r="94" spans="2:37" s="66" customFormat="1" ht="24.95" customHeight="1">
      <c r="B94" s="62"/>
      <c r="C94" s="63">
        <v>2</v>
      </c>
      <c r="D94" s="64" t="s">
        <v>123</v>
      </c>
      <c r="E94" s="64" t="s">
        <v>124</v>
      </c>
      <c r="F94" s="31">
        <v>27443</v>
      </c>
      <c r="G94" s="32"/>
      <c r="H94" s="81"/>
      <c r="I94" s="81"/>
      <c r="J94" s="81"/>
      <c r="K94" s="81"/>
      <c r="L94" s="65">
        <f t="shared" si="5"/>
        <v>0</v>
      </c>
      <c r="N94" s="81"/>
      <c r="O94" s="81"/>
      <c r="P94" s="81"/>
      <c r="Q94" s="81"/>
      <c r="R94" s="65">
        <f t="shared" si="9"/>
        <v>0</v>
      </c>
      <c r="T94" s="81"/>
      <c r="U94" s="81"/>
      <c r="V94" s="81"/>
      <c r="W94" s="81"/>
      <c r="X94" s="65">
        <f t="shared" si="8"/>
        <v>0</v>
      </c>
      <c r="Y94" s="104"/>
      <c r="Z94" s="81"/>
      <c r="AA94" s="81"/>
      <c r="AB94" s="81"/>
      <c r="AC94" s="81"/>
      <c r="AD94" s="110">
        <f t="shared" si="6"/>
        <v>0</v>
      </c>
      <c r="AE94" s="97"/>
      <c r="AF94" s="81"/>
      <c r="AG94" s="111"/>
      <c r="AH94" s="81"/>
      <c r="AI94" s="81"/>
      <c r="AJ94" s="65">
        <f t="shared" si="7"/>
        <v>0</v>
      </c>
      <c r="AK94" s="97"/>
    </row>
    <row r="95" spans="2:37" s="66" customFormat="1" ht="24.95" customHeight="1">
      <c r="B95" s="62"/>
      <c r="C95" s="63">
        <v>2</v>
      </c>
      <c r="D95" s="64" t="s">
        <v>125</v>
      </c>
      <c r="E95" s="64" t="s">
        <v>126</v>
      </c>
      <c r="F95" s="31">
        <v>21780</v>
      </c>
      <c r="G95" s="32"/>
      <c r="H95" s="81"/>
      <c r="I95" s="81"/>
      <c r="J95" s="81"/>
      <c r="K95" s="81"/>
      <c r="L95" s="65">
        <f t="shared" si="5"/>
        <v>0</v>
      </c>
      <c r="N95" s="81"/>
      <c r="O95" s="81"/>
      <c r="P95" s="81"/>
      <c r="Q95" s="81"/>
      <c r="R95" s="65">
        <f t="shared" si="9"/>
        <v>0</v>
      </c>
      <c r="T95" s="81"/>
      <c r="U95" s="81"/>
      <c r="V95" s="81"/>
      <c r="W95" s="81"/>
      <c r="X95" s="65">
        <f t="shared" si="8"/>
        <v>0</v>
      </c>
      <c r="Y95" s="104"/>
      <c r="Z95" s="81"/>
      <c r="AA95" s="81"/>
      <c r="AB95" s="81"/>
      <c r="AC95" s="81"/>
      <c r="AD95" s="110">
        <f t="shared" si="6"/>
        <v>0</v>
      </c>
      <c r="AE95" s="97"/>
      <c r="AF95" s="81"/>
      <c r="AG95" s="111"/>
      <c r="AH95" s="81"/>
      <c r="AI95" s="81"/>
      <c r="AJ95" s="65">
        <f t="shared" si="7"/>
        <v>0</v>
      </c>
      <c r="AK95" s="97"/>
    </row>
    <row r="96" spans="2:37" s="66" customFormat="1" ht="24.95" customHeight="1">
      <c r="B96" s="62"/>
      <c r="C96" s="63">
        <v>2</v>
      </c>
      <c r="D96" s="64" t="s">
        <v>127</v>
      </c>
      <c r="E96" s="64" t="s">
        <v>128</v>
      </c>
      <c r="F96" s="31">
        <v>43560</v>
      </c>
      <c r="G96" s="32"/>
      <c r="H96" s="81"/>
      <c r="I96" s="81"/>
      <c r="J96" s="81"/>
      <c r="K96" s="81"/>
      <c r="L96" s="65">
        <f t="shared" si="5"/>
        <v>0</v>
      </c>
      <c r="N96" s="81"/>
      <c r="O96" s="81"/>
      <c r="P96" s="81"/>
      <c r="Q96" s="81"/>
      <c r="R96" s="65">
        <f t="shared" si="9"/>
        <v>0</v>
      </c>
      <c r="T96" s="81"/>
      <c r="U96" s="81"/>
      <c r="V96" s="81"/>
      <c r="W96" s="81"/>
      <c r="X96" s="65">
        <f t="shared" si="8"/>
        <v>0</v>
      </c>
      <c r="Y96" s="104"/>
      <c r="Z96" s="81"/>
      <c r="AA96" s="81"/>
      <c r="AB96" s="81"/>
      <c r="AC96" s="81"/>
      <c r="AD96" s="110">
        <f t="shared" si="6"/>
        <v>0</v>
      </c>
      <c r="AE96" s="97"/>
      <c r="AF96" s="81"/>
      <c r="AG96" s="111"/>
      <c r="AH96" s="81"/>
      <c r="AI96" s="81"/>
      <c r="AJ96" s="65">
        <f t="shared" si="7"/>
        <v>0</v>
      </c>
      <c r="AK96" s="97"/>
    </row>
    <row r="97" spans="2:37" s="66" customFormat="1" ht="24.95" customHeight="1">
      <c r="B97" s="62"/>
      <c r="C97" s="63">
        <v>2</v>
      </c>
      <c r="D97" s="64" t="s">
        <v>129</v>
      </c>
      <c r="E97" s="64" t="s">
        <v>913</v>
      </c>
      <c r="F97" s="31">
        <v>43560</v>
      </c>
      <c r="G97" s="32"/>
      <c r="H97" s="81"/>
      <c r="I97" s="81"/>
      <c r="J97" s="81"/>
      <c r="K97" s="81"/>
      <c r="L97" s="65">
        <f t="shared" si="5"/>
        <v>0</v>
      </c>
      <c r="N97" s="81"/>
      <c r="O97" s="81"/>
      <c r="P97" s="81"/>
      <c r="Q97" s="81"/>
      <c r="R97" s="65">
        <f t="shared" si="9"/>
        <v>0</v>
      </c>
      <c r="T97" s="81"/>
      <c r="U97" s="81"/>
      <c r="V97" s="81"/>
      <c r="W97" s="81"/>
      <c r="X97" s="65">
        <f t="shared" si="8"/>
        <v>0</v>
      </c>
      <c r="Y97" s="104"/>
      <c r="Z97" s="81"/>
      <c r="AA97" s="81"/>
      <c r="AB97" s="81"/>
      <c r="AC97" s="81"/>
      <c r="AD97" s="110">
        <f t="shared" si="6"/>
        <v>0</v>
      </c>
      <c r="AE97" s="97"/>
      <c r="AF97" s="81"/>
      <c r="AG97" s="111"/>
      <c r="AH97" s="81"/>
      <c r="AI97" s="81"/>
      <c r="AJ97" s="65">
        <f t="shared" si="7"/>
        <v>0</v>
      </c>
      <c r="AK97" s="97"/>
    </row>
    <row r="98" spans="2:37" s="66" customFormat="1" ht="24.95" customHeight="1">
      <c r="B98" s="62"/>
      <c r="C98" s="63">
        <v>2</v>
      </c>
      <c r="D98" s="64" t="s">
        <v>130</v>
      </c>
      <c r="E98" s="64" t="s">
        <v>131</v>
      </c>
      <c r="F98" s="31">
        <v>15000</v>
      </c>
      <c r="G98" s="32"/>
      <c r="H98" s="81"/>
      <c r="I98" s="81"/>
      <c r="J98" s="81"/>
      <c r="K98" s="81"/>
      <c r="L98" s="65">
        <f t="shared" si="5"/>
        <v>0</v>
      </c>
      <c r="N98" s="81"/>
      <c r="O98" s="81"/>
      <c r="P98" s="81"/>
      <c r="Q98" s="81"/>
      <c r="R98" s="65">
        <f t="shared" si="9"/>
        <v>0</v>
      </c>
      <c r="T98" s="81"/>
      <c r="U98" s="81"/>
      <c r="V98" s="81"/>
      <c r="W98" s="81"/>
      <c r="X98" s="65">
        <f t="shared" si="8"/>
        <v>0</v>
      </c>
      <c r="Y98" s="104"/>
      <c r="Z98" s="81"/>
      <c r="AA98" s="81"/>
      <c r="AB98" s="81"/>
      <c r="AC98" s="81"/>
      <c r="AD98" s="110">
        <f t="shared" si="6"/>
        <v>0</v>
      </c>
      <c r="AE98" s="97"/>
      <c r="AF98" s="81"/>
      <c r="AG98" s="111"/>
      <c r="AH98" s="81"/>
      <c r="AI98" s="81"/>
      <c r="AJ98" s="65">
        <f t="shared" si="7"/>
        <v>0</v>
      </c>
      <c r="AK98" s="97"/>
    </row>
    <row r="99" spans="2:37" s="66" customFormat="1" ht="24.95" customHeight="1">
      <c r="B99" s="62"/>
      <c r="C99" s="63">
        <v>2</v>
      </c>
      <c r="D99" s="64" t="s">
        <v>132</v>
      </c>
      <c r="E99" s="64" t="s">
        <v>133</v>
      </c>
      <c r="F99" s="31">
        <v>43560</v>
      </c>
      <c r="G99" s="32"/>
      <c r="H99" s="81"/>
      <c r="I99" s="81"/>
      <c r="J99" s="81"/>
      <c r="K99" s="81"/>
      <c r="L99" s="65">
        <f t="shared" si="5"/>
        <v>0</v>
      </c>
      <c r="N99" s="81"/>
      <c r="O99" s="81"/>
      <c r="P99" s="81"/>
      <c r="Q99" s="81"/>
      <c r="R99" s="65">
        <f t="shared" si="9"/>
        <v>0</v>
      </c>
      <c r="T99" s="81"/>
      <c r="U99" s="81"/>
      <c r="V99" s="81"/>
      <c r="W99" s="81"/>
      <c r="X99" s="65">
        <f t="shared" si="8"/>
        <v>0</v>
      </c>
      <c r="Y99" s="104"/>
      <c r="Z99" s="81"/>
      <c r="AA99" s="81"/>
      <c r="AB99" s="81"/>
      <c r="AC99" s="81"/>
      <c r="AD99" s="110">
        <f t="shared" si="6"/>
        <v>0</v>
      </c>
      <c r="AE99" s="97"/>
      <c r="AF99" s="81"/>
      <c r="AG99" s="111"/>
      <c r="AH99" s="81"/>
      <c r="AI99" s="81"/>
      <c r="AJ99" s="65">
        <f t="shared" si="7"/>
        <v>0</v>
      </c>
      <c r="AK99" s="97"/>
    </row>
    <row r="100" spans="2:37" s="66" customFormat="1" ht="24.95" customHeight="1">
      <c r="B100" s="62"/>
      <c r="C100" s="63">
        <v>2</v>
      </c>
      <c r="D100" s="64" t="s">
        <v>134</v>
      </c>
      <c r="E100" s="64" t="s">
        <v>135</v>
      </c>
      <c r="F100" s="31">
        <v>87120</v>
      </c>
      <c r="G100" s="32"/>
      <c r="H100" s="81"/>
      <c r="I100" s="81"/>
      <c r="J100" s="81"/>
      <c r="K100" s="81"/>
      <c r="L100" s="65">
        <f t="shared" si="5"/>
        <v>0</v>
      </c>
      <c r="N100" s="81"/>
      <c r="O100" s="81"/>
      <c r="P100" s="81"/>
      <c r="Q100" s="81"/>
      <c r="R100" s="65">
        <f t="shared" si="9"/>
        <v>0</v>
      </c>
      <c r="T100" s="81"/>
      <c r="U100" s="81"/>
      <c r="V100" s="81"/>
      <c r="W100" s="81"/>
      <c r="X100" s="65">
        <f t="shared" si="8"/>
        <v>0</v>
      </c>
      <c r="Y100" s="104"/>
      <c r="Z100" s="81"/>
      <c r="AA100" s="81"/>
      <c r="AB100" s="81"/>
      <c r="AC100" s="81"/>
      <c r="AD100" s="110">
        <f t="shared" si="6"/>
        <v>0</v>
      </c>
      <c r="AE100" s="97"/>
      <c r="AF100" s="81"/>
      <c r="AG100" s="111"/>
      <c r="AH100" s="81"/>
      <c r="AI100" s="81"/>
      <c r="AJ100" s="65">
        <f t="shared" si="7"/>
        <v>0</v>
      </c>
      <c r="AK100" s="97"/>
    </row>
    <row r="101" spans="2:37" s="66" customFormat="1" ht="24.95" customHeight="1">
      <c r="B101" s="62"/>
      <c r="C101" s="63">
        <v>2</v>
      </c>
      <c r="D101" s="64" t="s">
        <v>136</v>
      </c>
      <c r="E101" s="64" t="s">
        <v>137</v>
      </c>
      <c r="F101" s="31">
        <v>2000</v>
      </c>
      <c r="G101" s="32"/>
      <c r="H101" s="81"/>
      <c r="I101" s="81"/>
      <c r="J101" s="81"/>
      <c r="K101" s="81"/>
      <c r="L101" s="65">
        <f t="shared" si="5"/>
        <v>0</v>
      </c>
      <c r="N101" s="81"/>
      <c r="O101" s="81"/>
      <c r="P101" s="81"/>
      <c r="Q101" s="81"/>
      <c r="R101" s="65">
        <f t="shared" si="9"/>
        <v>0</v>
      </c>
      <c r="T101" s="81"/>
      <c r="U101" s="81"/>
      <c r="V101" s="81"/>
      <c r="W101" s="81"/>
      <c r="X101" s="65">
        <f t="shared" si="8"/>
        <v>0</v>
      </c>
      <c r="Y101" s="104"/>
      <c r="Z101" s="81"/>
      <c r="AA101" s="81"/>
      <c r="AB101" s="81"/>
      <c r="AC101" s="81"/>
      <c r="AD101" s="110">
        <f t="shared" si="6"/>
        <v>0</v>
      </c>
      <c r="AE101" s="97"/>
      <c r="AF101" s="81"/>
      <c r="AG101" s="111"/>
      <c r="AH101" s="81"/>
      <c r="AI101" s="81"/>
      <c r="AJ101" s="65">
        <f t="shared" si="7"/>
        <v>0</v>
      </c>
      <c r="AK101" s="97"/>
    </row>
    <row r="102" spans="2:37" s="66" customFormat="1" ht="24.95" customHeight="1">
      <c r="B102" s="62"/>
      <c r="C102" s="63">
        <v>2</v>
      </c>
      <c r="D102" s="64" t="s">
        <v>914</v>
      </c>
      <c r="E102" s="64" t="s">
        <v>138</v>
      </c>
      <c r="F102" s="31">
        <v>43560</v>
      </c>
      <c r="G102" s="32"/>
      <c r="H102" s="81"/>
      <c r="I102" s="81"/>
      <c r="J102" s="81"/>
      <c r="K102" s="81"/>
      <c r="L102" s="65">
        <f t="shared" si="5"/>
        <v>0</v>
      </c>
      <c r="N102" s="81"/>
      <c r="O102" s="81"/>
      <c r="P102" s="81"/>
      <c r="Q102" s="81"/>
      <c r="R102" s="65">
        <f t="shared" si="9"/>
        <v>0</v>
      </c>
      <c r="T102" s="81"/>
      <c r="U102" s="81"/>
      <c r="V102" s="81"/>
      <c r="W102" s="81"/>
      <c r="X102" s="65">
        <f t="shared" si="8"/>
        <v>0</v>
      </c>
      <c r="Y102" s="104"/>
      <c r="Z102" s="81"/>
      <c r="AA102" s="81"/>
      <c r="AB102" s="81"/>
      <c r="AC102" s="81"/>
      <c r="AD102" s="110">
        <f t="shared" si="6"/>
        <v>0</v>
      </c>
      <c r="AE102" s="97"/>
      <c r="AF102" s="81"/>
      <c r="AG102" s="111"/>
      <c r="AH102" s="81"/>
      <c r="AI102" s="81"/>
      <c r="AJ102" s="65">
        <f t="shared" si="7"/>
        <v>0</v>
      </c>
      <c r="AK102" s="97"/>
    </row>
    <row r="103" spans="2:37" s="66" customFormat="1" ht="24.95" customHeight="1">
      <c r="B103" s="62" t="s">
        <v>1009</v>
      </c>
      <c r="C103" s="63">
        <v>2</v>
      </c>
      <c r="D103" s="64" t="s">
        <v>1010</v>
      </c>
      <c r="E103" s="64" t="s">
        <v>139</v>
      </c>
      <c r="F103" s="31">
        <f>SUM(39811.7+1805)</f>
        <v>41616.699999999997</v>
      </c>
      <c r="G103" s="32"/>
      <c r="H103" s="81"/>
      <c r="I103" s="81"/>
      <c r="J103" s="81"/>
      <c r="K103" s="81"/>
      <c r="L103" s="65">
        <f t="shared" si="5"/>
        <v>0</v>
      </c>
      <c r="N103" s="81"/>
      <c r="O103" s="81"/>
      <c r="P103" s="81"/>
      <c r="Q103" s="81"/>
      <c r="R103" s="65">
        <f t="shared" si="9"/>
        <v>0</v>
      </c>
      <c r="T103" s="81"/>
      <c r="U103" s="81"/>
      <c r="V103" s="81"/>
      <c r="W103" s="81"/>
      <c r="X103" s="65">
        <f t="shared" si="8"/>
        <v>0</v>
      </c>
      <c r="Y103" s="104"/>
      <c r="Z103" s="81"/>
      <c r="AA103" s="81"/>
      <c r="AB103" s="81"/>
      <c r="AC103" s="81"/>
      <c r="AD103" s="110">
        <f t="shared" si="6"/>
        <v>0</v>
      </c>
      <c r="AE103" s="97"/>
      <c r="AF103" s="81"/>
      <c r="AG103" s="111"/>
      <c r="AH103" s="81"/>
      <c r="AI103" s="81"/>
      <c r="AJ103" s="65">
        <f t="shared" si="7"/>
        <v>0</v>
      </c>
      <c r="AK103" s="97"/>
    </row>
    <row r="104" spans="2:37" s="66" customFormat="1" ht="24.95" customHeight="1">
      <c r="B104" s="62"/>
      <c r="C104" s="63">
        <v>2</v>
      </c>
      <c r="D104" s="64" t="s">
        <v>140</v>
      </c>
      <c r="E104" s="64" t="s">
        <v>141</v>
      </c>
      <c r="F104" s="31">
        <v>75000</v>
      </c>
      <c r="G104" s="32"/>
      <c r="H104" s="81"/>
      <c r="I104" s="81"/>
      <c r="J104" s="81"/>
      <c r="K104" s="81"/>
      <c r="L104" s="65"/>
      <c r="N104" s="81"/>
      <c r="O104" s="81"/>
      <c r="P104" s="81"/>
      <c r="Q104" s="81"/>
      <c r="R104" s="65"/>
      <c r="T104" s="81"/>
      <c r="U104" s="81"/>
      <c r="V104" s="81"/>
      <c r="W104" s="81"/>
      <c r="X104" s="65"/>
      <c r="Y104" s="104"/>
      <c r="Z104" s="81"/>
      <c r="AA104" s="81"/>
      <c r="AB104" s="81"/>
      <c r="AC104" s="81"/>
      <c r="AD104" s="110"/>
      <c r="AE104" s="97"/>
      <c r="AF104" s="81"/>
      <c r="AG104" s="111"/>
      <c r="AH104" s="81"/>
      <c r="AI104" s="81"/>
      <c r="AJ104" s="65"/>
      <c r="AK104" s="97"/>
    </row>
    <row r="105" spans="2:37" s="66" customFormat="1">
      <c r="B105" s="62" t="s">
        <v>1007</v>
      </c>
      <c r="C105" s="63">
        <v>2</v>
      </c>
      <c r="D105" s="64" t="s">
        <v>1008</v>
      </c>
      <c r="E105" s="64" t="s">
        <v>142</v>
      </c>
      <c r="F105" s="31">
        <f>SUM(17444.9 +210.5 )</f>
        <v>17655.400000000001</v>
      </c>
      <c r="G105" s="32"/>
      <c r="H105" s="70"/>
      <c r="I105" s="70"/>
      <c r="J105" s="70"/>
      <c r="K105" s="70"/>
      <c r="L105" s="71"/>
      <c r="N105" s="70"/>
      <c r="O105" s="70"/>
      <c r="P105" s="70"/>
      <c r="Q105" s="70"/>
      <c r="R105" s="71"/>
      <c r="T105" s="70"/>
      <c r="U105" s="70"/>
      <c r="V105" s="70"/>
      <c r="W105" s="70"/>
      <c r="X105" s="71"/>
      <c r="Y105" s="105"/>
      <c r="Z105" s="70"/>
      <c r="AA105" s="70"/>
      <c r="AB105" s="70"/>
      <c r="AC105" s="70"/>
      <c r="AD105" s="71"/>
      <c r="AE105" s="71"/>
      <c r="AF105" s="117"/>
      <c r="AG105" s="70"/>
      <c r="AH105" s="70"/>
      <c r="AI105" s="70"/>
      <c r="AJ105" s="71"/>
      <c r="AK105" s="71"/>
    </row>
    <row r="106" spans="2:37" s="72" customFormat="1" ht="15.75">
      <c r="B106" s="67"/>
      <c r="C106" s="68"/>
      <c r="D106" s="69"/>
      <c r="E106" s="69"/>
      <c r="F106" s="34"/>
      <c r="L106" s="73" t="e">
        <f>SUM(L9:L105)</f>
        <v>#VALUE!</v>
      </c>
      <c r="R106" s="73">
        <f>SUM(R9:R105)</f>
        <v>0</v>
      </c>
      <c r="X106" s="73">
        <f>SUM(X9:X105)</f>
        <v>0</v>
      </c>
      <c r="Y106" s="106"/>
      <c r="AD106" s="73">
        <f>SUM(AD9:AD105)</f>
        <v>0</v>
      </c>
      <c r="AE106" s="98"/>
      <c r="AF106" s="118"/>
      <c r="AJ106" s="73">
        <f>SUM(AJ9:AJ105)</f>
        <v>0</v>
      </c>
      <c r="AK106" s="98"/>
    </row>
    <row r="107" spans="2:37" ht="15.75">
      <c r="B107" s="411" t="s">
        <v>921</v>
      </c>
      <c r="C107" s="411"/>
      <c r="D107" s="411"/>
      <c r="E107" s="411"/>
      <c r="F107" s="411"/>
      <c r="G107" s="75"/>
    </row>
    <row r="108" spans="2:37" s="53" customFormat="1" ht="18.75">
      <c r="B108" s="74"/>
      <c r="C108" s="74"/>
      <c r="D108" s="74"/>
      <c r="E108" s="74"/>
      <c r="F108" s="74"/>
      <c r="L108" s="78"/>
      <c r="N108" s="134"/>
      <c r="O108" s="78"/>
      <c r="Q108" s="134"/>
      <c r="R108" s="78"/>
      <c r="T108" s="134"/>
      <c r="U108" s="78"/>
      <c r="W108" s="134"/>
      <c r="X108" s="78"/>
      <c r="Y108" s="108"/>
      <c r="Z108" s="78"/>
      <c r="AA108" s="78"/>
      <c r="AB108" s="78"/>
      <c r="AC108" s="78"/>
      <c r="AF108" s="114"/>
    </row>
    <row r="109" spans="2:37" ht="18.75">
      <c r="B109" s="412"/>
      <c r="C109" s="412"/>
      <c r="D109" s="412"/>
      <c r="E109" s="412"/>
      <c r="F109" s="412"/>
    </row>
  </sheetData>
  <autoFilter ref="B8:X8"/>
  <mergeCells count="11">
    <mergeCell ref="Z7:AD7"/>
    <mergeCell ref="AF7:AJ7"/>
    <mergeCell ref="B107:F107"/>
    <mergeCell ref="B109:F109"/>
    <mergeCell ref="B2:X2"/>
    <mergeCell ref="B3:X3"/>
    <mergeCell ref="B4:X4"/>
    <mergeCell ref="B5:X5"/>
    <mergeCell ref="H7:L7"/>
    <mergeCell ref="N7:R7"/>
    <mergeCell ref="T7:X7"/>
  </mergeCells>
  <printOptions horizontalCentered="1"/>
  <pageMargins left="0.2" right="0.2" top="0.25" bottom="0.25" header="0.3" footer="0.3"/>
  <pageSetup scale="4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37"/>
  <sheetViews>
    <sheetView showGridLines="0" view="pageBreakPreview" zoomScaleNormal="100" zoomScaleSheetLayoutView="100" zoomScalePageLayoutView="75" workbookViewId="0">
      <pane xSplit="3" ySplit="8" topLeftCell="L11" activePane="bottomRight" state="frozen"/>
      <selection pane="topRight" activeCell="D1" sqref="D1"/>
      <selection pane="bottomLeft" activeCell="A9" sqref="A9"/>
      <selection pane="bottomRight" activeCell="N11" sqref="N11"/>
    </sheetView>
  </sheetViews>
  <sheetFormatPr defaultColWidth="8.85546875" defaultRowHeight="15.75"/>
  <cols>
    <col min="1" max="1" width="3.28515625" style="1" customWidth="1"/>
    <col min="2" max="2" width="8.85546875" style="1"/>
    <col min="3" max="3" width="7" style="4" bestFit="1" customWidth="1"/>
    <col min="4" max="4" width="35.7109375" style="3" customWidth="1"/>
    <col min="5" max="5" width="35.7109375" style="48" customWidth="1"/>
    <col min="6" max="6" width="15.28515625" style="2" customWidth="1"/>
    <col min="7" max="7" width="3.28515625" style="8" customWidth="1"/>
    <col min="8" max="8" width="10.85546875" style="21" customWidth="1"/>
    <col min="9" max="9" width="16" style="18" bestFit="1" customWidth="1"/>
    <col min="10" max="10" width="7.85546875" style="17" bestFit="1" customWidth="1"/>
    <col min="11" max="11" width="10.85546875" style="21" customWidth="1"/>
    <col min="12" max="12" width="14.85546875" style="18" customWidth="1"/>
    <col min="13" max="13" width="3.28515625" style="17" customWidth="1"/>
    <col min="14" max="14" width="10.85546875" style="21" customWidth="1"/>
    <col min="15" max="15" width="14.85546875" style="18" customWidth="1"/>
    <col min="16" max="16" width="12.28515625" style="17" bestFit="1" customWidth="1"/>
    <col min="17" max="17" width="10.85546875" style="21" customWidth="1"/>
    <col min="18" max="18" width="14.85546875" style="18" customWidth="1"/>
    <col min="19" max="19" width="3.28515625" style="17" customWidth="1"/>
    <col min="20" max="20" width="10.85546875" style="21" customWidth="1"/>
    <col min="21" max="21" width="14.85546875" style="18" customWidth="1"/>
    <col min="22" max="22" width="9.85546875" style="1" customWidth="1"/>
    <col min="23" max="16384" width="8.85546875" style="1"/>
  </cols>
  <sheetData>
    <row r="1" spans="2:36" s="17" customFormat="1" ht="15">
      <c r="B1" s="36"/>
      <c r="G1" s="37"/>
      <c r="H1" s="21"/>
      <c r="I1" s="18"/>
      <c r="K1" s="21"/>
      <c r="L1" s="18"/>
      <c r="N1" s="21"/>
      <c r="O1" s="18"/>
      <c r="Q1" s="21"/>
      <c r="R1" s="18"/>
      <c r="T1" s="21"/>
      <c r="U1" s="18"/>
    </row>
    <row r="2" spans="2:36" s="22" customFormat="1" ht="23.25">
      <c r="B2" s="459" t="s">
        <v>903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</row>
    <row r="3" spans="2:36" s="22" customFormat="1" ht="23.25">
      <c r="B3" s="459" t="s">
        <v>904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</row>
    <row r="4" spans="2:36" s="22" customFormat="1" ht="23.25">
      <c r="B4" s="460" t="s">
        <v>923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</row>
    <row r="5" spans="2:36" s="22" customFormat="1" ht="23.25">
      <c r="B5" s="459" t="s">
        <v>905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</row>
    <row r="6" spans="2:36" s="22" customFormat="1" ht="23.25">
      <c r="B6" s="135"/>
      <c r="C6" s="135"/>
      <c r="D6" s="135"/>
      <c r="E6" s="135"/>
      <c r="F6" s="135"/>
      <c r="G6" s="44"/>
      <c r="H6" s="135"/>
      <c r="I6" s="135"/>
    </row>
    <row r="7" spans="2:36" s="20" customFormat="1" ht="18.75" customHeight="1">
      <c r="B7" s="23"/>
      <c r="G7" s="24"/>
      <c r="H7" s="410" t="s">
        <v>916</v>
      </c>
      <c r="I7" s="410"/>
      <c r="J7" s="410"/>
      <c r="K7" s="410"/>
      <c r="L7" s="410"/>
      <c r="M7" s="55"/>
      <c r="N7" s="410" t="s">
        <v>917</v>
      </c>
      <c r="O7" s="410"/>
      <c r="P7" s="410"/>
      <c r="Q7" s="410"/>
      <c r="R7" s="410"/>
      <c r="S7" s="55"/>
      <c r="T7" s="410" t="s">
        <v>918</v>
      </c>
      <c r="U7" s="410"/>
      <c r="V7" s="410"/>
      <c r="W7" s="410"/>
      <c r="X7" s="410"/>
      <c r="Y7" s="102"/>
      <c r="Z7" s="410" t="s">
        <v>919</v>
      </c>
      <c r="AA7" s="410"/>
      <c r="AB7" s="410"/>
      <c r="AC7" s="410"/>
      <c r="AD7" s="410"/>
      <c r="AE7" s="95"/>
      <c r="AF7" s="410" t="s">
        <v>920</v>
      </c>
      <c r="AG7" s="410"/>
      <c r="AH7" s="410"/>
      <c r="AI7" s="410"/>
      <c r="AJ7" s="410"/>
    </row>
    <row r="8" spans="2:36" s="29" customFormat="1" ht="180" customHeight="1">
      <c r="B8" s="25" t="s">
        <v>959</v>
      </c>
      <c r="C8" s="26" t="s">
        <v>0</v>
      </c>
      <c r="D8" s="19" t="s">
        <v>1</v>
      </c>
      <c r="E8" s="19" t="s">
        <v>2</v>
      </c>
      <c r="F8" s="27" t="s">
        <v>3</v>
      </c>
      <c r="G8" s="28"/>
      <c r="H8" s="56" t="s">
        <v>901</v>
      </c>
      <c r="I8" s="56" t="s">
        <v>1061</v>
      </c>
      <c r="J8" s="56" t="s">
        <v>1062</v>
      </c>
      <c r="K8" s="56" t="s">
        <v>1063</v>
      </c>
      <c r="L8" s="59" t="s">
        <v>957</v>
      </c>
      <c r="M8" s="60"/>
      <c r="N8" s="56" t="s">
        <v>901</v>
      </c>
      <c r="O8" s="56" t="s">
        <v>1061</v>
      </c>
      <c r="P8" s="56" t="s">
        <v>1062</v>
      </c>
      <c r="Q8" s="56" t="s">
        <v>1063</v>
      </c>
      <c r="R8" s="59" t="s">
        <v>902</v>
      </c>
      <c r="S8" s="60"/>
      <c r="T8" s="56" t="s">
        <v>901</v>
      </c>
      <c r="U8" s="56" t="s">
        <v>1061</v>
      </c>
      <c r="V8" s="56" t="s">
        <v>1062</v>
      </c>
      <c r="W8" s="56" t="s">
        <v>1063</v>
      </c>
      <c r="X8" s="59" t="s">
        <v>902</v>
      </c>
      <c r="Y8" s="103"/>
      <c r="Z8" s="56" t="s">
        <v>901</v>
      </c>
      <c r="AA8" s="56" t="s">
        <v>1061</v>
      </c>
      <c r="AB8" s="56" t="s">
        <v>1062</v>
      </c>
      <c r="AC8" s="56" t="s">
        <v>1063</v>
      </c>
      <c r="AD8" s="59" t="s">
        <v>902</v>
      </c>
      <c r="AE8" s="96"/>
      <c r="AF8" s="56" t="s">
        <v>901</v>
      </c>
      <c r="AG8" s="56" t="s">
        <v>1061</v>
      </c>
      <c r="AH8" s="56" t="s">
        <v>1062</v>
      </c>
      <c r="AI8" s="56" t="s">
        <v>1063</v>
      </c>
      <c r="AJ8" s="59" t="s">
        <v>902</v>
      </c>
    </row>
    <row r="9" spans="2:36" s="10" customFormat="1" ht="31.5">
      <c r="B9" s="30" t="s">
        <v>1053</v>
      </c>
      <c r="C9" s="13">
        <v>5</v>
      </c>
      <c r="D9" s="11" t="s">
        <v>877</v>
      </c>
      <c r="E9" s="11" t="s">
        <v>876</v>
      </c>
      <c r="F9" s="14">
        <v>66410</v>
      </c>
      <c r="G9" s="43"/>
      <c r="H9" s="81"/>
      <c r="I9" s="81"/>
      <c r="J9" s="81"/>
      <c r="K9" s="81"/>
      <c r="L9" s="65">
        <f>H9*F9+I9+J9+K9</f>
        <v>0</v>
      </c>
      <c r="M9" s="66"/>
      <c r="N9" s="81"/>
      <c r="O9" s="81"/>
      <c r="P9" s="81"/>
      <c r="Q9" s="81"/>
      <c r="R9" s="65">
        <f>H10+H9+O9+P9+Q9</f>
        <v>0</v>
      </c>
      <c r="S9" s="66"/>
      <c r="T9" s="81"/>
      <c r="U9" s="81"/>
      <c r="V9" s="81"/>
      <c r="W9" s="81"/>
      <c r="X9" s="65">
        <f>T9+U9+V9+W9</f>
        <v>0</v>
      </c>
      <c r="Y9" s="104"/>
      <c r="Z9" s="81"/>
      <c r="AA9" s="81"/>
      <c r="AB9" s="81"/>
      <c r="AC9" s="81"/>
      <c r="AD9" s="65">
        <f>Z9+AA9+AB9+AC9</f>
        <v>0</v>
      </c>
      <c r="AE9" s="97"/>
      <c r="AF9" s="81"/>
      <c r="AG9" s="81"/>
      <c r="AH9" s="81"/>
      <c r="AI9" s="81"/>
      <c r="AJ9" s="65">
        <f>AF9+AG9+AH9+AI9</f>
        <v>0</v>
      </c>
    </row>
    <row r="10" spans="2:36" s="10" customFormat="1">
      <c r="B10" s="149"/>
      <c r="C10" s="150">
        <v>5</v>
      </c>
      <c r="D10" s="151" t="s">
        <v>15</v>
      </c>
      <c r="E10" s="151" t="s">
        <v>875</v>
      </c>
      <c r="F10" s="152">
        <v>3920.4</v>
      </c>
      <c r="G10" s="43"/>
      <c r="H10" s="81"/>
      <c r="I10" s="81"/>
      <c r="J10" s="81"/>
      <c r="K10" s="81"/>
      <c r="L10" s="65">
        <f t="shared" ref="L10:L73" si="0">H10*F10+I10+J10+K10</f>
        <v>0</v>
      </c>
      <c r="M10" s="66"/>
      <c r="N10" s="81"/>
      <c r="O10" s="81"/>
      <c r="P10" s="81"/>
      <c r="Q10" s="81"/>
      <c r="R10" s="65">
        <f>N10+O10+P10+Q10</f>
        <v>0</v>
      </c>
      <c r="S10" s="66"/>
      <c r="T10" s="81"/>
      <c r="U10" s="81"/>
      <c r="V10" s="81"/>
      <c r="W10" s="81"/>
      <c r="X10" s="65">
        <f t="shared" ref="X10:X73" si="1">T10+U10+V10+W10</f>
        <v>0</v>
      </c>
      <c r="Y10" s="104"/>
      <c r="Z10" s="81"/>
      <c r="AA10" s="81"/>
      <c r="AB10" s="81"/>
      <c r="AC10" s="81"/>
      <c r="AD10" s="65">
        <f t="shared" ref="AD10:AD73" si="2">Z10+AA10+AB10+AC10</f>
        <v>0</v>
      </c>
      <c r="AE10" s="97"/>
      <c r="AF10" s="81"/>
      <c r="AG10" s="81"/>
      <c r="AH10" s="81"/>
      <c r="AI10" s="81"/>
      <c r="AJ10" s="65">
        <f t="shared" ref="AJ10:AJ73" si="3">AF10+AG10+AH10+AI10</f>
        <v>0</v>
      </c>
    </row>
    <row r="11" spans="2:36" s="10" customFormat="1" ht="31.5">
      <c r="B11" s="30" t="s">
        <v>1054</v>
      </c>
      <c r="C11" s="13">
        <v>5</v>
      </c>
      <c r="D11" s="11" t="s">
        <v>874</v>
      </c>
      <c r="E11" s="11" t="s">
        <v>873</v>
      </c>
      <c r="F11" s="14">
        <v>34501.599999999999</v>
      </c>
      <c r="G11" s="43"/>
      <c r="H11" s="81"/>
      <c r="I11" s="81"/>
      <c r="J11" s="81"/>
      <c r="K11" s="81"/>
      <c r="L11" s="65">
        <f t="shared" si="0"/>
        <v>0</v>
      </c>
      <c r="M11" s="66"/>
      <c r="N11" s="81"/>
      <c r="O11" s="81"/>
      <c r="P11" s="81"/>
      <c r="Q11" s="81"/>
      <c r="R11" s="65">
        <f t="shared" ref="R11:R74" si="4">N11+O11+P11+Q11</f>
        <v>0</v>
      </c>
      <c r="S11" s="66"/>
      <c r="T11" s="81"/>
      <c r="U11" s="81"/>
      <c r="V11" s="81"/>
      <c r="W11" s="81"/>
      <c r="X11" s="65">
        <f t="shared" si="1"/>
        <v>0</v>
      </c>
      <c r="Y11" s="104"/>
      <c r="Z11" s="81"/>
      <c r="AA11" s="81"/>
      <c r="AB11" s="81"/>
      <c r="AC11" s="81"/>
      <c r="AD11" s="65">
        <f t="shared" si="2"/>
        <v>0</v>
      </c>
      <c r="AE11" s="97"/>
      <c r="AF11" s="81"/>
      <c r="AG11" s="81"/>
      <c r="AH11" s="81"/>
      <c r="AI11" s="81"/>
      <c r="AJ11" s="65">
        <f t="shared" si="3"/>
        <v>0</v>
      </c>
    </row>
    <row r="12" spans="2:36" s="10" customFormat="1" ht="31.5">
      <c r="B12" s="30" t="s">
        <v>1055</v>
      </c>
      <c r="C12" s="13">
        <v>5</v>
      </c>
      <c r="D12" s="11" t="s">
        <v>872</v>
      </c>
      <c r="E12" s="11" t="s">
        <v>871</v>
      </c>
      <c r="F12" s="14">
        <v>256520.2</v>
      </c>
      <c r="G12" s="43"/>
      <c r="H12" s="81"/>
      <c r="I12" s="81"/>
      <c r="J12" s="81"/>
      <c r="K12" s="81"/>
      <c r="L12" s="65">
        <f t="shared" si="0"/>
        <v>0</v>
      </c>
      <c r="M12" s="66"/>
      <c r="N12" s="81"/>
      <c r="O12" s="81"/>
      <c r="P12" s="81"/>
      <c r="Q12" s="81"/>
      <c r="R12" s="65">
        <f t="shared" si="4"/>
        <v>0</v>
      </c>
      <c r="S12" s="66"/>
      <c r="T12" s="81"/>
      <c r="U12" s="81"/>
      <c r="V12" s="81"/>
      <c r="W12" s="81"/>
      <c r="X12" s="65">
        <f t="shared" si="1"/>
        <v>0</v>
      </c>
      <c r="Y12" s="104"/>
      <c r="Z12" s="81"/>
      <c r="AA12" s="81"/>
      <c r="AB12" s="81"/>
      <c r="AC12" s="81"/>
      <c r="AD12" s="65">
        <f t="shared" si="2"/>
        <v>0</v>
      </c>
      <c r="AE12" s="97"/>
      <c r="AF12" s="81"/>
      <c r="AG12" s="81"/>
      <c r="AH12" s="81"/>
      <c r="AI12" s="81"/>
      <c r="AJ12" s="65">
        <f t="shared" si="3"/>
        <v>0</v>
      </c>
    </row>
    <row r="13" spans="2:36" s="10" customFormat="1" ht="30">
      <c r="B13" s="30" t="s">
        <v>1056</v>
      </c>
      <c r="C13" s="13">
        <v>5</v>
      </c>
      <c r="D13" s="11" t="s">
        <v>870</v>
      </c>
      <c r="E13" s="11" t="s">
        <v>869</v>
      </c>
      <c r="F13" s="14">
        <v>40912.1</v>
      </c>
      <c r="G13" s="43"/>
      <c r="H13" s="81"/>
      <c r="I13" s="81"/>
      <c r="J13" s="81"/>
      <c r="K13" s="81"/>
      <c r="L13" s="65">
        <f t="shared" si="0"/>
        <v>0</v>
      </c>
      <c r="M13" s="66"/>
      <c r="N13" s="81"/>
      <c r="O13" s="81"/>
      <c r="P13" s="81"/>
      <c r="Q13" s="81"/>
      <c r="R13" s="65">
        <f t="shared" si="4"/>
        <v>0</v>
      </c>
      <c r="S13" s="66"/>
      <c r="T13" s="81"/>
      <c r="U13" s="81"/>
      <c r="V13" s="81"/>
      <c r="W13" s="81"/>
      <c r="X13" s="65">
        <f t="shared" si="1"/>
        <v>0</v>
      </c>
      <c r="Y13" s="104"/>
      <c r="Z13" s="81"/>
      <c r="AA13" s="81"/>
      <c r="AB13" s="81"/>
      <c r="AC13" s="81"/>
      <c r="AD13" s="65">
        <f t="shared" si="2"/>
        <v>0</v>
      </c>
      <c r="AE13" s="97"/>
      <c r="AF13" s="81"/>
      <c r="AG13" s="81"/>
      <c r="AH13" s="81"/>
      <c r="AI13" s="81"/>
      <c r="AJ13" s="65">
        <f t="shared" si="3"/>
        <v>0</v>
      </c>
    </row>
    <row r="14" spans="2:36" s="10" customFormat="1" ht="30">
      <c r="B14" s="30" t="s">
        <v>1057</v>
      </c>
      <c r="C14" s="13">
        <v>5</v>
      </c>
      <c r="D14" s="11" t="s">
        <v>868</v>
      </c>
      <c r="E14" s="11" t="s">
        <v>867</v>
      </c>
      <c r="F14" s="14">
        <v>61293.8</v>
      </c>
      <c r="G14" s="43"/>
      <c r="H14" s="81"/>
      <c r="I14" s="81"/>
      <c r="J14" s="81"/>
      <c r="K14" s="81"/>
      <c r="L14" s="65">
        <f t="shared" si="0"/>
        <v>0</v>
      </c>
      <c r="M14" s="66"/>
      <c r="N14" s="81"/>
      <c r="O14" s="81"/>
      <c r="P14" s="81"/>
      <c r="Q14" s="81"/>
      <c r="R14" s="65">
        <f t="shared" si="4"/>
        <v>0</v>
      </c>
      <c r="S14" s="66"/>
      <c r="T14" s="81"/>
      <c r="U14" s="81"/>
      <c r="V14" s="81"/>
      <c r="W14" s="81"/>
      <c r="X14" s="65">
        <f t="shared" si="1"/>
        <v>0</v>
      </c>
      <c r="Y14" s="104"/>
      <c r="Z14" s="81"/>
      <c r="AA14" s="81"/>
      <c r="AB14" s="81"/>
      <c r="AC14" s="81"/>
      <c r="AD14" s="65">
        <f t="shared" si="2"/>
        <v>0</v>
      </c>
      <c r="AE14" s="97"/>
      <c r="AF14" s="81"/>
      <c r="AG14" s="81"/>
      <c r="AH14" s="81"/>
      <c r="AI14" s="81"/>
      <c r="AJ14" s="65">
        <f t="shared" si="3"/>
        <v>0</v>
      </c>
    </row>
    <row r="15" spans="2:36" s="10" customFormat="1" ht="31.5">
      <c r="B15" s="30" t="s">
        <v>1058</v>
      </c>
      <c r="C15" s="13">
        <v>5</v>
      </c>
      <c r="D15" s="11" t="s">
        <v>866</v>
      </c>
      <c r="E15" s="11" t="s">
        <v>865</v>
      </c>
      <c r="F15" s="14">
        <v>67167</v>
      </c>
      <c r="G15" s="43"/>
      <c r="H15" s="81"/>
      <c r="I15" s="81"/>
      <c r="J15" s="81"/>
      <c r="K15" s="81"/>
      <c r="L15" s="65">
        <f t="shared" si="0"/>
        <v>0</v>
      </c>
      <c r="M15" s="66"/>
      <c r="N15" s="81"/>
      <c r="O15" s="81"/>
      <c r="P15" s="81"/>
      <c r="Q15" s="81"/>
      <c r="R15" s="65">
        <f t="shared" si="4"/>
        <v>0</v>
      </c>
      <c r="S15" s="66"/>
      <c r="T15" s="81"/>
      <c r="U15" s="81"/>
      <c r="V15" s="81"/>
      <c r="W15" s="81"/>
      <c r="X15" s="65">
        <f t="shared" si="1"/>
        <v>0</v>
      </c>
      <c r="Y15" s="104"/>
      <c r="Z15" s="81"/>
      <c r="AA15" s="81"/>
      <c r="AB15" s="81"/>
      <c r="AC15" s="81"/>
      <c r="AD15" s="65">
        <f t="shared" si="2"/>
        <v>0</v>
      </c>
      <c r="AE15" s="97"/>
      <c r="AF15" s="81"/>
      <c r="AG15" s="81"/>
      <c r="AH15" s="81"/>
      <c r="AI15" s="81"/>
      <c r="AJ15" s="65">
        <f t="shared" si="3"/>
        <v>0</v>
      </c>
    </row>
    <row r="16" spans="2:36" s="10" customFormat="1" ht="45">
      <c r="B16" s="30" t="s">
        <v>1059</v>
      </c>
      <c r="C16" s="13">
        <v>5</v>
      </c>
      <c r="D16" s="11" t="s">
        <v>864</v>
      </c>
      <c r="E16" s="11" t="s">
        <v>863</v>
      </c>
      <c r="F16" s="14">
        <v>93218.4</v>
      </c>
      <c r="G16" s="43"/>
      <c r="H16" s="81"/>
      <c r="I16" s="81"/>
      <c r="J16" s="81"/>
      <c r="K16" s="81"/>
      <c r="L16" s="65">
        <f t="shared" si="0"/>
        <v>0</v>
      </c>
      <c r="M16" s="66"/>
      <c r="N16" s="81"/>
      <c r="O16" s="81"/>
      <c r="P16" s="81"/>
      <c r="Q16" s="81"/>
      <c r="R16" s="65">
        <f t="shared" si="4"/>
        <v>0</v>
      </c>
      <c r="S16" s="66"/>
      <c r="T16" s="81"/>
      <c r="U16" s="81"/>
      <c r="V16" s="81"/>
      <c r="W16" s="81"/>
      <c r="X16" s="65">
        <f t="shared" si="1"/>
        <v>0</v>
      </c>
      <c r="Y16" s="104"/>
      <c r="Z16" s="81"/>
      <c r="AA16" s="81"/>
      <c r="AB16" s="81"/>
      <c r="AC16" s="81"/>
      <c r="AD16" s="65">
        <f t="shared" si="2"/>
        <v>0</v>
      </c>
      <c r="AE16" s="97"/>
      <c r="AF16" s="81"/>
      <c r="AG16" s="81"/>
      <c r="AH16" s="81"/>
      <c r="AI16" s="81"/>
      <c r="AJ16" s="65">
        <f t="shared" si="3"/>
        <v>0</v>
      </c>
    </row>
    <row r="17" spans="2:36" s="10" customFormat="1" ht="31.5">
      <c r="B17" s="30" t="s">
        <v>1060</v>
      </c>
      <c r="C17" s="13">
        <v>5</v>
      </c>
      <c r="D17" s="11" t="s">
        <v>862</v>
      </c>
      <c r="E17" s="11" t="s">
        <v>861</v>
      </c>
      <c r="F17" s="14">
        <v>178351.8</v>
      </c>
      <c r="G17" s="43"/>
      <c r="H17" s="81"/>
      <c r="I17" s="81"/>
      <c r="J17" s="81"/>
      <c r="K17" s="81"/>
      <c r="L17" s="65">
        <f t="shared" si="0"/>
        <v>0</v>
      </c>
      <c r="M17" s="66"/>
      <c r="N17" s="81"/>
      <c r="O17" s="81"/>
      <c r="P17" s="81"/>
      <c r="Q17" s="81"/>
      <c r="R17" s="65">
        <f t="shared" si="4"/>
        <v>0</v>
      </c>
      <c r="S17" s="66"/>
      <c r="T17" s="81"/>
      <c r="U17" s="81"/>
      <c r="V17" s="81"/>
      <c r="W17" s="81"/>
      <c r="X17" s="65">
        <f t="shared" si="1"/>
        <v>0</v>
      </c>
      <c r="Y17" s="104"/>
      <c r="Z17" s="81"/>
      <c r="AA17" s="81"/>
      <c r="AB17" s="81"/>
      <c r="AC17" s="81"/>
      <c r="AD17" s="65">
        <f t="shared" si="2"/>
        <v>0</v>
      </c>
      <c r="AE17" s="97"/>
      <c r="AF17" s="81"/>
      <c r="AG17" s="81"/>
      <c r="AH17" s="81"/>
      <c r="AI17" s="81"/>
      <c r="AJ17" s="65">
        <f t="shared" si="3"/>
        <v>0</v>
      </c>
    </row>
    <row r="18" spans="2:36" s="10" customFormat="1" ht="47.25">
      <c r="B18" s="30"/>
      <c r="C18" s="13">
        <v>5</v>
      </c>
      <c r="D18" s="11" t="s">
        <v>860</v>
      </c>
      <c r="E18" s="11" t="s">
        <v>859</v>
      </c>
      <c r="F18" s="14">
        <v>209523.6</v>
      </c>
      <c r="G18" s="43"/>
      <c r="H18" s="81"/>
      <c r="I18" s="81"/>
      <c r="J18" s="81"/>
      <c r="K18" s="81"/>
      <c r="L18" s="65">
        <f t="shared" si="0"/>
        <v>0</v>
      </c>
      <c r="M18" s="66"/>
      <c r="N18" s="81"/>
      <c r="O18" s="81"/>
      <c r="P18" s="81"/>
      <c r="Q18" s="81"/>
      <c r="R18" s="65">
        <f t="shared" si="4"/>
        <v>0</v>
      </c>
      <c r="S18" s="66"/>
      <c r="T18" s="81"/>
      <c r="U18" s="81"/>
      <c r="V18" s="81"/>
      <c r="W18" s="81"/>
      <c r="X18" s="65">
        <f t="shared" si="1"/>
        <v>0</v>
      </c>
      <c r="Y18" s="104"/>
      <c r="Z18" s="81"/>
      <c r="AA18" s="81"/>
      <c r="AB18" s="81"/>
      <c r="AC18" s="81"/>
      <c r="AD18" s="65">
        <f t="shared" si="2"/>
        <v>0</v>
      </c>
      <c r="AE18" s="97"/>
      <c r="AF18" s="81"/>
      <c r="AG18" s="81"/>
      <c r="AH18" s="81"/>
      <c r="AI18" s="81"/>
      <c r="AJ18" s="65">
        <f t="shared" si="3"/>
        <v>0</v>
      </c>
    </row>
    <row r="19" spans="2:36" s="10" customFormat="1" ht="31.5">
      <c r="B19" s="30"/>
      <c r="C19" s="13">
        <v>5</v>
      </c>
      <c r="D19" s="11" t="s">
        <v>261</v>
      </c>
      <c r="E19" s="11" t="s">
        <v>858</v>
      </c>
      <c r="F19" s="14">
        <v>118483.2</v>
      </c>
      <c r="G19" s="43"/>
      <c r="H19" s="81"/>
      <c r="I19" s="81"/>
      <c r="J19" s="81"/>
      <c r="K19" s="81"/>
      <c r="L19" s="65">
        <f t="shared" si="0"/>
        <v>0</v>
      </c>
      <c r="M19" s="66"/>
      <c r="N19" s="81"/>
      <c r="O19" s="81"/>
      <c r="P19" s="81"/>
      <c r="Q19" s="81"/>
      <c r="R19" s="65">
        <f t="shared" si="4"/>
        <v>0</v>
      </c>
      <c r="S19" s="66"/>
      <c r="T19" s="81"/>
      <c r="U19" s="81"/>
      <c r="V19" s="81"/>
      <c r="W19" s="81"/>
      <c r="X19" s="65">
        <f t="shared" si="1"/>
        <v>0</v>
      </c>
      <c r="Y19" s="104"/>
      <c r="Z19" s="81"/>
      <c r="AA19" s="81"/>
      <c r="AB19" s="81"/>
      <c r="AC19" s="81"/>
      <c r="AD19" s="65">
        <f t="shared" si="2"/>
        <v>0</v>
      </c>
      <c r="AE19" s="97"/>
      <c r="AF19" s="81"/>
      <c r="AG19" s="81"/>
      <c r="AH19" s="81"/>
      <c r="AI19" s="81"/>
      <c r="AJ19" s="65">
        <f t="shared" si="3"/>
        <v>0</v>
      </c>
    </row>
    <row r="20" spans="2:36" s="10" customFormat="1" ht="31.5">
      <c r="B20" s="30"/>
      <c r="C20" s="13">
        <v>5</v>
      </c>
      <c r="D20" s="11" t="s">
        <v>857</v>
      </c>
      <c r="E20" s="11" t="s">
        <v>856</v>
      </c>
      <c r="F20" s="14">
        <v>56192.4</v>
      </c>
      <c r="G20" s="43"/>
      <c r="H20" s="81"/>
      <c r="I20" s="81"/>
      <c r="J20" s="81"/>
      <c r="K20" s="81"/>
      <c r="L20" s="65">
        <f t="shared" si="0"/>
        <v>0</v>
      </c>
      <c r="M20" s="66"/>
      <c r="N20" s="81"/>
      <c r="O20" s="81"/>
      <c r="P20" s="81"/>
      <c r="Q20" s="81"/>
      <c r="R20" s="65">
        <f t="shared" si="4"/>
        <v>0</v>
      </c>
      <c r="S20" s="66"/>
      <c r="T20" s="81"/>
      <c r="U20" s="81"/>
      <c r="V20" s="81"/>
      <c r="W20" s="81"/>
      <c r="X20" s="65">
        <f t="shared" si="1"/>
        <v>0</v>
      </c>
      <c r="Y20" s="104"/>
      <c r="Z20" s="81"/>
      <c r="AA20" s="81"/>
      <c r="AB20" s="81"/>
      <c r="AC20" s="81"/>
      <c r="AD20" s="65">
        <f t="shared" si="2"/>
        <v>0</v>
      </c>
      <c r="AE20" s="97"/>
      <c r="AF20" s="81"/>
      <c r="AG20" s="81"/>
      <c r="AH20" s="81"/>
      <c r="AI20" s="81"/>
      <c r="AJ20" s="65">
        <f t="shared" si="3"/>
        <v>0</v>
      </c>
    </row>
    <row r="21" spans="2:36" s="10" customFormat="1">
      <c r="B21" s="30"/>
      <c r="C21" s="13">
        <v>5</v>
      </c>
      <c r="D21" s="11" t="s">
        <v>855</v>
      </c>
      <c r="E21" s="11" t="s">
        <v>854</v>
      </c>
      <c r="F21" s="14">
        <v>104108.4</v>
      </c>
      <c r="G21" s="43"/>
      <c r="H21" s="81"/>
      <c r="I21" s="81"/>
      <c r="J21" s="81"/>
      <c r="K21" s="81"/>
      <c r="L21" s="65">
        <f t="shared" si="0"/>
        <v>0</v>
      </c>
      <c r="M21" s="66"/>
      <c r="N21" s="81"/>
      <c r="O21" s="81"/>
      <c r="P21" s="81"/>
      <c r="Q21" s="81"/>
      <c r="R21" s="65">
        <f t="shared" si="4"/>
        <v>0</v>
      </c>
      <c r="S21" s="66"/>
      <c r="T21" s="81"/>
      <c r="U21" s="81"/>
      <c r="V21" s="81"/>
      <c r="W21" s="81"/>
      <c r="X21" s="65">
        <f t="shared" si="1"/>
        <v>0</v>
      </c>
      <c r="Y21" s="104"/>
      <c r="Z21" s="81"/>
      <c r="AA21" s="81"/>
      <c r="AB21" s="81"/>
      <c r="AC21" s="81"/>
      <c r="AD21" s="65">
        <f t="shared" si="2"/>
        <v>0</v>
      </c>
      <c r="AE21" s="97"/>
      <c r="AF21" s="81"/>
      <c r="AG21" s="81"/>
      <c r="AH21" s="81"/>
      <c r="AI21" s="81"/>
      <c r="AJ21" s="65">
        <f t="shared" si="3"/>
        <v>0</v>
      </c>
    </row>
    <row r="22" spans="2:36" s="10" customFormat="1">
      <c r="B22" s="30"/>
      <c r="C22" s="13">
        <v>5</v>
      </c>
      <c r="D22" s="11" t="s">
        <v>853</v>
      </c>
      <c r="E22" s="11" t="s">
        <v>852</v>
      </c>
      <c r="F22" s="14">
        <v>871200</v>
      </c>
      <c r="G22" s="43"/>
      <c r="H22" s="81"/>
      <c r="I22" s="81"/>
      <c r="J22" s="81"/>
      <c r="K22" s="81"/>
      <c r="L22" s="65">
        <f t="shared" si="0"/>
        <v>0</v>
      </c>
      <c r="M22" s="66"/>
      <c r="N22" s="81"/>
      <c r="O22" s="81"/>
      <c r="P22" s="81"/>
      <c r="Q22" s="81"/>
      <c r="R22" s="65">
        <f t="shared" si="4"/>
        <v>0</v>
      </c>
      <c r="S22" s="66"/>
      <c r="T22" s="81"/>
      <c r="U22" s="81"/>
      <c r="V22" s="81"/>
      <c r="W22" s="81"/>
      <c r="X22" s="65">
        <f t="shared" si="1"/>
        <v>0</v>
      </c>
      <c r="Y22" s="104"/>
      <c r="Z22" s="81"/>
      <c r="AA22" s="81"/>
      <c r="AB22" s="81"/>
      <c r="AC22" s="81"/>
      <c r="AD22" s="65">
        <f t="shared" si="2"/>
        <v>0</v>
      </c>
      <c r="AE22" s="97"/>
      <c r="AF22" s="81"/>
      <c r="AG22" s="81"/>
      <c r="AH22" s="81"/>
      <c r="AI22" s="81"/>
      <c r="AJ22" s="65">
        <f t="shared" si="3"/>
        <v>0</v>
      </c>
    </row>
    <row r="23" spans="2:36" s="10" customFormat="1">
      <c r="B23" s="30"/>
      <c r="C23" s="13">
        <v>5</v>
      </c>
      <c r="D23" s="11" t="s">
        <v>15</v>
      </c>
      <c r="E23" s="11" t="s">
        <v>851</v>
      </c>
      <c r="F23" s="14">
        <v>3049.2</v>
      </c>
      <c r="G23" s="43"/>
      <c r="H23" s="81"/>
      <c r="I23" s="81"/>
      <c r="J23" s="81"/>
      <c r="K23" s="81"/>
      <c r="L23" s="65">
        <f t="shared" si="0"/>
        <v>0</v>
      </c>
      <c r="M23" s="66"/>
      <c r="N23" s="81"/>
      <c r="O23" s="81"/>
      <c r="P23" s="81"/>
      <c r="Q23" s="81"/>
      <c r="R23" s="65">
        <f t="shared" si="4"/>
        <v>0</v>
      </c>
      <c r="S23" s="66"/>
      <c r="T23" s="81"/>
      <c r="U23" s="81"/>
      <c r="V23" s="81"/>
      <c r="W23" s="81"/>
      <c r="X23" s="65">
        <f t="shared" si="1"/>
        <v>0</v>
      </c>
      <c r="Y23" s="104"/>
      <c r="Z23" s="81"/>
      <c r="AA23" s="81"/>
      <c r="AB23" s="81"/>
      <c r="AC23" s="81"/>
      <c r="AD23" s="65">
        <f t="shared" si="2"/>
        <v>0</v>
      </c>
      <c r="AE23" s="97"/>
      <c r="AF23" s="81"/>
      <c r="AG23" s="81"/>
      <c r="AH23" s="81"/>
      <c r="AI23" s="81"/>
      <c r="AJ23" s="65">
        <f t="shared" si="3"/>
        <v>0</v>
      </c>
    </row>
    <row r="24" spans="2:36" s="10" customFormat="1" ht="31.5">
      <c r="B24" s="30"/>
      <c r="C24" s="13">
        <v>5</v>
      </c>
      <c r="D24" s="11" t="s">
        <v>850</v>
      </c>
      <c r="E24" s="11" t="s">
        <v>849</v>
      </c>
      <c r="F24" s="14">
        <v>596772</v>
      </c>
      <c r="G24" s="43"/>
      <c r="H24" s="81"/>
      <c r="I24" s="81"/>
      <c r="J24" s="81"/>
      <c r="K24" s="81"/>
      <c r="L24" s="65">
        <f t="shared" si="0"/>
        <v>0</v>
      </c>
      <c r="M24" s="66"/>
      <c r="N24" s="81"/>
      <c r="O24" s="81"/>
      <c r="P24" s="81"/>
      <c r="Q24" s="81"/>
      <c r="R24" s="65">
        <f t="shared" si="4"/>
        <v>0</v>
      </c>
      <c r="S24" s="66"/>
      <c r="T24" s="81"/>
      <c r="U24" s="81"/>
      <c r="V24" s="81"/>
      <c r="W24" s="81"/>
      <c r="X24" s="65">
        <f t="shared" si="1"/>
        <v>0</v>
      </c>
      <c r="Y24" s="104"/>
      <c r="Z24" s="81"/>
      <c r="AA24" s="81"/>
      <c r="AB24" s="81"/>
      <c r="AC24" s="81"/>
      <c r="AD24" s="65">
        <f t="shared" si="2"/>
        <v>0</v>
      </c>
      <c r="AE24" s="97"/>
      <c r="AF24" s="81"/>
      <c r="AG24" s="81"/>
      <c r="AH24" s="81"/>
      <c r="AI24" s="81"/>
      <c r="AJ24" s="65">
        <f t="shared" si="3"/>
        <v>0</v>
      </c>
    </row>
    <row r="25" spans="2:36" s="10" customFormat="1">
      <c r="B25" s="30"/>
      <c r="C25" s="12">
        <v>5</v>
      </c>
      <c r="D25" s="11" t="s">
        <v>848</v>
      </c>
      <c r="E25" s="11" t="s">
        <v>847</v>
      </c>
      <c r="F25" s="14">
        <v>261360</v>
      </c>
      <c r="G25" s="43"/>
      <c r="H25" s="81"/>
      <c r="I25" s="81"/>
      <c r="J25" s="81"/>
      <c r="K25" s="81"/>
      <c r="L25" s="65">
        <f t="shared" si="0"/>
        <v>0</v>
      </c>
      <c r="M25" s="66"/>
      <c r="N25" s="81"/>
      <c r="O25" s="81"/>
      <c r="P25" s="81"/>
      <c r="Q25" s="81"/>
      <c r="R25" s="65">
        <f t="shared" si="4"/>
        <v>0</v>
      </c>
      <c r="S25" s="66"/>
      <c r="T25" s="81"/>
      <c r="U25" s="81"/>
      <c r="V25" s="81"/>
      <c r="W25" s="81"/>
      <c r="X25" s="65">
        <f t="shared" si="1"/>
        <v>0</v>
      </c>
      <c r="Y25" s="104"/>
      <c r="Z25" s="81"/>
      <c r="AA25" s="81"/>
      <c r="AB25" s="81"/>
      <c r="AC25" s="81"/>
      <c r="AD25" s="65">
        <f t="shared" si="2"/>
        <v>0</v>
      </c>
      <c r="AE25" s="97"/>
      <c r="AF25" s="81"/>
      <c r="AG25" s="81"/>
      <c r="AH25" s="81"/>
      <c r="AI25" s="81"/>
      <c r="AJ25" s="65">
        <f t="shared" si="3"/>
        <v>0</v>
      </c>
    </row>
    <row r="26" spans="2:36" s="10" customFormat="1">
      <c r="B26" s="30"/>
      <c r="C26" s="13">
        <v>5</v>
      </c>
      <c r="D26" s="11" t="s">
        <v>846</v>
      </c>
      <c r="E26" s="11" t="s">
        <v>845</v>
      </c>
      <c r="F26" s="14">
        <v>95396.4</v>
      </c>
      <c r="G26" s="43"/>
      <c r="H26" s="81"/>
      <c r="I26" s="81"/>
      <c r="J26" s="81"/>
      <c r="K26" s="81"/>
      <c r="L26" s="65">
        <f t="shared" si="0"/>
        <v>0</v>
      </c>
      <c r="M26" s="66"/>
      <c r="N26" s="81"/>
      <c r="O26" s="81"/>
      <c r="P26" s="81"/>
      <c r="Q26" s="81"/>
      <c r="R26" s="65">
        <f t="shared" si="4"/>
        <v>0</v>
      </c>
      <c r="S26" s="66"/>
      <c r="T26" s="81"/>
      <c r="U26" s="81"/>
      <c r="V26" s="81"/>
      <c r="W26" s="81"/>
      <c r="X26" s="65">
        <f t="shared" si="1"/>
        <v>0</v>
      </c>
      <c r="Y26" s="104"/>
      <c r="Z26" s="81"/>
      <c r="AA26" s="81"/>
      <c r="AB26" s="81"/>
      <c r="AC26" s="81"/>
      <c r="AD26" s="65">
        <f t="shared" si="2"/>
        <v>0</v>
      </c>
      <c r="AE26" s="97"/>
      <c r="AF26" s="81"/>
      <c r="AG26" s="81"/>
      <c r="AH26" s="81"/>
      <c r="AI26" s="81"/>
      <c r="AJ26" s="65">
        <f t="shared" si="3"/>
        <v>0</v>
      </c>
    </row>
    <row r="27" spans="2:36" s="10" customFormat="1" ht="31.5">
      <c r="B27" s="30"/>
      <c r="C27" s="13">
        <v>5</v>
      </c>
      <c r="D27" s="11" t="s">
        <v>844</v>
      </c>
      <c r="E27" s="11" t="s">
        <v>843</v>
      </c>
      <c r="F27" s="14">
        <v>91476</v>
      </c>
      <c r="G27" s="43"/>
      <c r="H27" s="81"/>
      <c r="I27" s="81"/>
      <c r="J27" s="81"/>
      <c r="K27" s="81"/>
      <c r="L27" s="65">
        <f t="shared" si="0"/>
        <v>0</v>
      </c>
      <c r="M27" s="66"/>
      <c r="N27" s="81"/>
      <c r="O27" s="81"/>
      <c r="P27" s="81"/>
      <c r="Q27" s="81"/>
      <c r="R27" s="65">
        <f t="shared" si="4"/>
        <v>0</v>
      </c>
      <c r="S27" s="66"/>
      <c r="T27" s="81"/>
      <c r="U27" s="81"/>
      <c r="V27" s="81"/>
      <c r="W27" s="81"/>
      <c r="X27" s="65">
        <f t="shared" si="1"/>
        <v>0</v>
      </c>
      <c r="Y27" s="104"/>
      <c r="Z27" s="81"/>
      <c r="AA27" s="81"/>
      <c r="AB27" s="81"/>
      <c r="AC27" s="81"/>
      <c r="AD27" s="65">
        <f t="shared" si="2"/>
        <v>0</v>
      </c>
      <c r="AE27" s="97"/>
      <c r="AF27" s="81"/>
      <c r="AG27" s="81"/>
      <c r="AH27" s="81"/>
      <c r="AI27" s="81"/>
      <c r="AJ27" s="65">
        <f t="shared" si="3"/>
        <v>0</v>
      </c>
    </row>
    <row r="28" spans="2:36" s="10" customFormat="1">
      <c r="B28" s="30"/>
      <c r="C28" s="13">
        <v>5</v>
      </c>
      <c r="D28" s="11" t="s">
        <v>842</v>
      </c>
      <c r="E28" s="11" t="s">
        <v>841</v>
      </c>
      <c r="F28" s="14">
        <v>108028.8</v>
      </c>
      <c r="G28" s="43"/>
      <c r="H28" s="81"/>
      <c r="I28" s="81"/>
      <c r="J28" s="81"/>
      <c r="K28" s="81"/>
      <c r="L28" s="65">
        <f t="shared" si="0"/>
        <v>0</v>
      </c>
      <c r="M28" s="66"/>
      <c r="N28" s="81"/>
      <c r="O28" s="81"/>
      <c r="P28" s="81"/>
      <c r="Q28" s="81"/>
      <c r="R28" s="65">
        <f t="shared" si="4"/>
        <v>0</v>
      </c>
      <c r="S28" s="66"/>
      <c r="T28" s="81"/>
      <c r="U28" s="81"/>
      <c r="V28" s="81"/>
      <c r="W28" s="81"/>
      <c r="X28" s="65">
        <f t="shared" si="1"/>
        <v>0</v>
      </c>
      <c r="Y28" s="104"/>
      <c r="Z28" s="81"/>
      <c r="AA28" s="81"/>
      <c r="AB28" s="81"/>
      <c r="AC28" s="81"/>
      <c r="AD28" s="65">
        <f t="shared" si="2"/>
        <v>0</v>
      </c>
      <c r="AE28" s="97"/>
      <c r="AF28" s="81"/>
      <c r="AG28" s="81"/>
      <c r="AH28" s="81"/>
      <c r="AI28" s="81"/>
      <c r="AJ28" s="65">
        <f t="shared" si="3"/>
        <v>0</v>
      </c>
    </row>
    <row r="29" spans="2:36" s="10" customFormat="1">
      <c r="B29" s="30"/>
      <c r="C29" s="13">
        <v>5</v>
      </c>
      <c r="D29" s="11" t="s">
        <v>15</v>
      </c>
      <c r="E29" s="11" t="s">
        <v>840</v>
      </c>
      <c r="F29" s="14">
        <v>13068</v>
      </c>
      <c r="G29" s="43"/>
      <c r="H29" s="81"/>
      <c r="I29" s="81"/>
      <c r="J29" s="81"/>
      <c r="K29" s="81"/>
      <c r="L29" s="65">
        <f t="shared" si="0"/>
        <v>0</v>
      </c>
      <c r="M29" s="66"/>
      <c r="N29" s="81"/>
      <c r="O29" s="81"/>
      <c r="P29" s="81"/>
      <c r="Q29" s="81"/>
      <c r="R29" s="65">
        <f t="shared" si="4"/>
        <v>0</v>
      </c>
      <c r="S29" s="66"/>
      <c r="T29" s="81"/>
      <c r="U29" s="81"/>
      <c r="V29" s="81"/>
      <c r="W29" s="81"/>
      <c r="X29" s="65">
        <f t="shared" si="1"/>
        <v>0</v>
      </c>
      <c r="Y29" s="104"/>
      <c r="Z29" s="81"/>
      <c r="AA29" s="81"/>
      <c r="AB29" s="81"/>
      <c r="AC29" s="81"/>
      <c r="AD29" s="65">
        <f t="shared" si="2"/>
        <v>0</v>
      </c>
      <c r="AE29" s="97"/>
      <c r="AF29" s="81"/>
      <c r="AG29" s="81"/>
      <c r="AH29" s="81"/>
      <c r="AI29" s="81"/>
      <c r="AJ29" s="65">
        <f t="shared" si="3"/>
        <v>0</v>
      </c>
    </row>
    <row r="30" spans="2:36" s="10" customFormat="1" ht="31.5">
      <c r="B30" s="30"/>
      <c r="C30" s="13">
        <v>5</v>
      </c>
      <c r="D30" s="11" t="s">
        <v>15</v>
      </c>
      <c r="E30" s="11" t="s">
        <v>839</v>
      </c>
      <c r="F30" s="14">
        <v>9147.6</v>
      </c>
      <c r="G30" s="43"/>
      <c r="H30" s="81"/>
      <c r="I30" s="81"/>
      <c r="J30" s="81"/>
      <c r="K30" s="81"/>
      <c r="L30" s="65">
        <f t="shared" si="0"/>
        <v>0</v>
      </c>
      <c r="M30" s="66"/>
      <c r="N30" s="81"/>
      <c r="O30" s="81"/>
      <c r="P30" s="81"/>
      <c r="Q30" s="81"/>
      <c r="R30" s="65">
        <f t="shared" si="4"/>
        <v>0</v>
      </c>
      <c r="S30" s="66"/>
      <c r="T30" s="81"/>
      <c r="U30" s="81"/>
      <c r="V30" s="81"/>
      <c r="W30" s="81"/>
      <c r="X30" s="65">
        <f t="shared" si="1"/>
        <v>0</v>
      </c>
      <c r="Y30" s="104"/>
      <c r="Z30" s="81"/>
      <c r="AA30" s="81"/>
      <c r="AB30" s="81"/>
      <c r="AC30" s="81"/>
      <c r="AD30" s="65">
        <f t="shared" si="2"/>
        <v>0</v>
      </c>
      <c r="AE30" s="97"/>
      <c r="AF30" s="81"/>
      <c r="AG30" s="81"/>
      <c r="AH30" s="81"/>
      <c r="AI30" s="81"/>
      <c r="AJ30" s="65">
        <f t="shared" si="3"/>
        <v>0</v>
      </c>
    </row>
    <row r="31" spans="2:36" s="10" customFormat="1">
      <c r="B31" s="30"/>
      <c r="C31" s="13">
        <v>5</v>
      </c>
      <c r="D31" s="11" t="s">
        <v>15</v>
      </c>
      <c r="E31" s="11" t="s">
        <v>838</v>
      </c>
      <c r="F31" s="14">
        <v>16988.400000000001</v>
      </c>
      <c r="G31" s="43"/>
      <c r="H31" s="81"/>
      <c r="I31" s="81"/>
      <c r="J31" s="81"/>
      <c r="K31" s="81"/>
      <c r="L31" s="65">
        <f t="shared" si="0"/>
        <v>0</v>
      </c>
      <c r="M31" s="66"/>
      <c r="N31" s="81"/>
      <c r="O31" s="81"/>
      <c r="P31" s="81"/>
      <c r="Q31" s="81"/>
      <c r="R31" s="65">
        <f t="shared" si="4"/>
        <v>0</v>
      </c>
      <c r="S31" s="66"/>
      <c r="T31" s="81"/>
      <c r="U31" s="81"/>
      <c r="V31" s="81"/>
      <c r="W31" s="81"/>
      <c r="X31" s="65">
        <f t="shared" si="1"/>
        <v>0</v>
      </c>
      <c r="Y31" s="104"/>
      <c r="Z31" s="81"/>
      <c r="AA31" s="81"/>
      <c r="AB31" s="81"/>
      <c r="AC31" s="81"/>
      <c r="AD31" s="65">
        <f t="shared" si="2"/>
        <v>0</v>
      </c>
      <c r="AE31" s="97"/>
      <c r="AF31" s="81"/>
      <c r="AG31" s="81"/>
      <c r="AH31" s="81"/>
      <c r="AI31" s="81"/>
      <c r="AJ31" s="65">
        <f t="shared" si="3"/>
        <v>0</v>
      </c>
    </row>
    <row r="32" spans="2:36" s="10" customFormat="1" ht="31.5">
      <c r="B32" s="30"/>
      <c r="C32" s="13">
        <v>5</v>
      </c>
      <c r="D32" s="11" t="s">
        <v>837</v>
      </c>
      <c r="E32" s="11" t="s">
        <v>836</v>
      </c>
      <c r="F32" s="14">
        <v>35283.599999999999</v>
      </c>
      <c r="G32" s="43"/>
      <c r="H32" s="81"/>
      <c r="I32" s="81"/>
      <c r="J32" s="81"/>
      <c r="K32" s="81"/>
      <c r="L32" s="65">
        <f t="shared" si="0"/>
        <v>0</v>
      </c>
      <c r="M32" s="66"/>
      <c r="N32" s="81"/>
      <c r="O32" s="81"/>
      <c r="P32" s="81"/>
      <c r="Q32" s="81"/>
      <c r="R32" s="65">
        <f t="shared" si="4"/>
        <v>0</v>
      </c>
      <c r="S32" s="66"/>
      <c r="T32" s="81"/>
      <c r="U32" s="81"/>
      <c r="V32" s="81"/>
      <c r="W32" s="81"/>
      <c r="X32" s="65">
        <f t="shared" si="1"/>
        <v>0</v>
      </c>
      <c r="Y32" s="104"/>
      <c r="Z32" s="81"/>
      <c r="AA32" s="81"/>
      <c r="AB32" s="81"/>
      <c r="AC32" s="81"/>
      <c r="AD32" s="65">
        <f t="shared" si="2"/>
        <v>0</v>
      </c>
      <c r="AE32" s="97"/>
      <c r="AF32" s="81"/>
      <c r="AG32" s="81"/>
      <c r="AH32" s="81"/>
      <c r="AI32" s="81"/>
      <c r="AJ32" s="65">
        <f t="shared" si="3"/>
        <v>0</v>
      </c>
    </row>
    <row r="33" spans="2:36" s="10" customFormat="1">
      <c r="B33" s="30"/>
      <c r="C33" s="13">
        <v>5</v>
      </c>
      <c r="D33" s="11" t="s">
        <v>15</v>
      </c>
      <c r="E33" s="11" t="s">
        <v>835</v>
      </c>
      <c r="F33" s="14">
        <v>70131.600000000006</v>
      </c>
      <c r="G33" s="43"/>
      <c r="H33" s="81"/>
      <c r="I33" s="81"/>
      <c r="J33" s="81"/>
      <c r="K33" s="81"/>
      <c r="L33" s="65">
        <f t="shared" si="0"/>
        <v>0</v>
      </c>
      <c r="M33" s="66"/>
      <c r="N33" s="81"/>
      <c r="O33" s="81"/>
      <c r="P33" s="81"/>
      <c r="Q33" s="81"/>
      <c r="R33" s="65">
        <f t="shared" si="4"/>
        <v>0</v>
      </c>
      <c r="S33" s="66"/>
      <c r="T33" s="81"/>
      <c r="U33" s="81"/>
      <c r="V33" s="81"/>
      <c r="W33" s="81"/>
      <c r="X33" s="65">
        <f t="shared" si="1"/>
        <v>0</v>
      </c>
      <c r="Y33" s="104"/>
      <c r="Z33" s="81"/>
      <c r="AA33" s="81"/>
      <c r="AB33" s="81"/>
      <c r="AC33" s="81"/>
      <c r="AD33" s="65">
        <f t="shared" si="2"/>
        <v>0</v>
      </c>
      <c r="AE33" s="97"/>
      <c r="AF33" s="81"/>
      <c r="AG33" s="81"/>
      <c r="AH33" s="81"/>
      <c r="AI33" s="81"/>
      <c r="AJ33" s="65">
        <f t="shared" si="3"/>
        <v>0</v>
      </c>
    </row>
    <row r="34" spans="2:36" s="10" customFormat="1" ht="31.5">
      <c r="B34" s="30"/>
      <c r="C34" s="13">
        <v>5</v>
      </c>
      <c r="D34" s="11" t="s">
        <v>15</v>
      </c>
      <c r="E34" s="11" t="s">
        <v>834</v>
      </c>
      <c r="F34" s="14">
        <v>5662.8</v>
      </c>
      <c r="G34" s="43"/>
      <c r="H34" s="81"/>
      <c r="I34" s="81"/>
      <c r="J34" s="81"/>
      <c r="K34" s="81"/>
      <c r="L34" s="65">
        <f t="shared" si="0"/>
        <v>0</v>
      </c>
      <c r="M34" s="66"/>
      <c r="N34" s="81"/>
      <c r="O34" s="81"/>
      <c r="P34" s="81"/>
      <c r="Q34" s="81"/>
      <c r="R34" s="65">
        <f t="shared" si="4"/>
        <v>0</v>
      </c>
      <c r="S34" s="66"/>
      <c r="T34" s="81"/>
      <c r="U34" s="81"/>
      <c r="V34" s="81"/>
      <c r="W34" s="81"/>
      <c r="X34" s="65">
        <f t="shared" si="1"/>
        <v>0</v>
      </c>
      <c r="Y34" s="104"/>
      <c r="Z34" s="81"/>
      <c r="AA34" s="81"/>
      <c r="AB34" s="81"/>
      <c r="AC34" s="81"/>
      <c r="AD34" s="65">
        <f t="shared" si="2"/>
        <v>0</v>
      </c>
      <c r="AE34" s="97"/>
      <c r="AF34" s="81"/>
      <c r="AG34" s="81"/>
      <c r="AH34" s="81"/>
      <c r="AI34" s="81"/>
      <c r="AJ34" s="65">
        <f t="shared" si="3"/>
        <v>0</v>
      </c>
    </row>
    <row r="35" spans="2:36" s="10" customFormat="1" ht="31.5">
      <c r="B35" s="30"/>
      <c r="C35" s="13">
        <v>5</v>
      </c>
      <c r="D35" s="11" t="s">
        <v>15</v>
      </c>
      <c r="E35" s="11" t="s">
        <v>833</v>
      </c>
      <c r="F35" s="14">
        <v>6534</v>
      </c>
      <c r="G35" s="43"/>
      <c r="H35" s="81"/>
      <c r="I35" s="81"/>
      <c r="J35" s="81"/>
      <c r="K35" s="81"/>
      <c r="L35" s="65">
        <f t="shared" si="0"/>
        <v>0</v>
      </c>
      <c r="M35" s="66"/>
      <c r="N35" s="81"/>
      <c r="O35" s="81"/>
      <c r="P35" s="81"/>
      <c r="Q35" s="81"/>
      <c r="R35" s="65">
        <f t="shared" si="4"/>
        <v>0</v>
      </c>
      <c r="S35" s="66"/>
      <c r="T35" s="81"/>
      <c r="U35" s="81"/>
      <c r="V35" s="81"/>
      <c r="W35" s="81"/>
      <c r="X35" s="65">
        <f t="shared" si="1"/>
        <v>0</v>
      </c>
      <c r="Y35" s="104"/>
      <c r="Z35" s="81"/>
      <c r="AA35" s="81"/>
      <c r="AB35" s="81"/>
      <c r="AC35" s="81"/>
      <c r="AD35" s="65">
        <f t="shared" si="2"/>
        <v>0</v>
      </c>
      <c r="AE35" s="97"/>
      <c r="AF35" s="81"/>
      <c r="AG35" s="81"/>
      <c r="AH35" s="81"/>
      <c r="AI35" s="81"/>
      <c r="AJ35" s="65">
        <f t="shared" si="3"/>
        <v>0</v>
      </c>
    </row>
    <row r="36" spans="2:36" s="10" customFormat="1" ht="31.5">
      <c r="B36" s="30"/>
      <c r="C36" s="13">
        <v>5</v>
      </c>
      <c r="D36" s="11" t="s">
        <v>15</v>
      </c>
      <c r="E36" s="11" t="s">
        <v>832</v>
      </c>
      <c r="F36" s="14">
        <v>10454.4</v>
      </c>
      <c r="G36" s="43"/>
      <c r="H36" s="81"/>
      <c r="I36" s="81"/>
      <c r="J36" s="81"/>
      <c r="K36" s="81"/>
      <c r="L36" s="65">
        <f t="shared" si="0"/>
        <v>0</v>
      </c>
      <c r="M36" s="66"/>
      <c r="N36" s="81"/>
      <c r="O36" s="81"/>
      <c r="P36" s="81"/>
      <c r="Q36" s="81"/>
      <c r="R36" s="65">
        <f t="shared" si="4"/>
        <v>0</v>
      </c>
      <c r="S36" s="66"/>
      <c r="T36" s="81"/>
      <c r="U36" s="81"/>
      <c r="V36" s="81"/>
      <c r="W36" s="81"/>
      <c r="X36" s="65">
        <f t="shared" si="1"/>
        <v>0</v>
      </c>
      <c r="Y36" s="104"/>
      <c r="Z36" s="81"/>
      <c r="AA36" s="81"/>
      <c r="AB36" s="81"/>
      <c r="AC36" s="81"/>
      <c r="AD36" s="65">
        <f t="shared" si="2"/>
        <v>0</v>
      </c>
      <c r="AE36" s="97"/>
      <c r="AF36" s="81"/>
      <c r="AG36" s="81"/>
      <c r="AH36" s="81"/>
      <c r="AI36" s="81"/>
      <c r="AJ36" s="65">
        <f t="shared" si="3"/>
        <v>0</v>
      </c>
    </row>
    <row r="37" spans="2:36" s="10" customFormat="1" ht="31.5">
      <c r="B37" s="30"/>
      <c r="C37" s="13">
        <v>5</v>
      </c>
      <c r="D37" s="11" t="s">
        <v>15</v>
      </c>
      <c r="E37" s="11" t="s">
        <v>831</v>
      </c>
      <c r="F37" s="14">
        <v>28314</v>
      </c>
      <c r="G37" s="43"/>
      <c r="H37" s="81"/>
      <c r="I37" s="81"/>
      <c r="J37" s="81"/>
      <c r="K37" s="81"/>
      <c r="L37" s="65">
        <f t="shared" si="0"/>
        <v>0</v>
      </c>
      <c r="M37" s="66"/>
      <c r="N37" s="81"/>
      <c r="O37" s="81"/>
      <c r="P37" s="81"/>
      <c r="Q37" s="81"/>
      <c r="R37" s="65">
        <f t="shared" si="4"/>
        <v>0</v>
      </c>
      <c r="S37" s="66"/>
      <c r="T37" s="81"/>
      <c r="U37" s="81"/>
      <c r="V37" s="81"/>
      <c r="W37" s="81"/>
      <c r="X37" s="65">
        <f t="shared" si="1"/>
        <v>0</v>
      </c>
      <c r="Y37" s="104"/>
      <c r="Z37" s="81"/>
      <c r="AA37" s="81"/>
      <c r="AB37" s="81"/>
      <c r="AC37" s="81"/>
      <c r="AD37" s="65">
        <f t="shared" si="2"/>
        <v>0</v>
      </c>
      <c r="AE37" s="97"/>
      <c r="AF37" s="81"/>
      <c r="AG37" s="81"/>
      <c r="AH37" s="81"/>
      <c r="AI37" s="81"/>
      <c r="AJ37" s="65">
        <f t="shared" si="3"/>
        <v>0</v>
      </c>
    </row>
    <row r="38" spans="2:36" s="10" customFormat="1" ht="31.5">
      <c r="B38" s="30"/>
      <c r="C38" s="13">
        <v>5</v>
      </c>
      <c r="D38" s="11" t="s">
        <v>830</v>
      </c>
      <c r="E38" s="11" t="s">
        <v>829</v>
      </c>
      <c r="F38" s="14">
        <v>60548.4</v>
      </c>
      <c r="G38" s="43"/>
      <c r="H38" s="81"/>
      <c r="I38" s="81"/>
      <c r="J38" s="81"/>
      <c r="K38" s="81"/>
      <c r="L38" s="65">
        <f t="shared" si="0"/>
        <v>0</v>
      </c>
      <c r="M38" s="66"/>
      <c r="N38" s="81"/>
      <c r="O38" s="81"/>
      <c r="P38" s="81"/>
      <c r="Q38" s="81"/>
      <c r="R38" s="65">
        <f t="shared" si="4"/>
        <v>0</v>
      </c>
      <c r="S38" s="66"/>
      <c r="T38" s="81"/>
      <c r="U38" s="81"/>
      <c r="V38" s="81"/>
      <c r="W38" s="81"/>
      <c r="X38" s="65">
        <f t="shared" si="1"/>
        <v>0</v>
      </c>
      <c r="Y38" s="104"/>
      <c r="Z38" s="81"/>
      <c r="AA38" s="81"/>
      <c r="AB38" s="81"/>
      <c r="AC38" s="81"/>
      <c r="AD38" s="65">
        <f t="shared" si="2"/>
        <v>0</v>
      </c>
      <c r="AE38" s="97"/>
      <c r="AF38" s="81"/>
      <c r="AG38" s="81"/>
      <c r="AH38" s="81"/>
      <c r="AI38" s="81"/>
      <c r="AJ38" s="65">
        <f t="shared" si="3"/>
        <v>0</v>
      </c>
    </row>
    <row r="39" spans="2:36" s="10" customFormat="1" ht="31.5">
      <c r="B39" s="30"/>
      <c r="C39" s="13">
        <v>5</v>
      </c>
      <c r="D39" s="11" t="s">
        <v>15</v>
      </c>
      <c r="E39" s="11" t="s">
        <v>828</v>
      </c>
      <c r="F39" s="14">
        <v>3484.8</v>
      </c>
      <c r="G39" s="43"/>
      <c r="H39" s="81"/>
      <c r="I39" s="81"/>
      <c r="J39" s="81"/>
      <c r="K39" s="81"/>
      <c r="L39" s="65">
        <f t="shared" si="0"/>
        <v>0</v>
      </c>
      <c r="M39" s="66"/>
      <c r="N39" s="81"/>
      <c r="O39" s="81"/>
      <c r="P39" s="81"/>
      <c r="Q39" s="81"/>
      <c r="R39" s="65">
        <f t="shared" si="4"/>
        <v>0</v>
      </c>
      <c r="S39" s="66"/>
      <c r="T39" s="81"/>
      <c r="U39" s="81"/>
      <c r="V39" s="81"/>
      <c r="W39" s="81"/>
      <c r="X39" s="65">
        <f t="shared" si="1"/>
        <v>0</v>
      </c>
      <c r="Y39" s="104"/>
      <c r="Z39" s="81"/>
      <c r="AA39" s="81"/>
      <c r="AB39" s="81"/>
      <c r="AC39" s="81"/>
      <c r="AD39" s="65">
        <f t="shared" si="2"/>
        <v>0</v>
      </c>
      <c r="AE39" s="97"/>
      <c r="AF39" s="81"/>
      <c r="AG39" s="81"/>
      <c r="AH39" s="81"/>
      <c r="AI39" s="81"/>
      <c r="AJ39" s="65">
        <f t="shared" si="3"/>
        <v>0</v>
      </c>
    </row>
    <row r="40" spans="2:36" s="10" customFormat="1" ht="31.5">
      <c r="B40" s="30"/>
      <c r="C40" s="13">
        <v>5</v>
      </c>
      <c r="D40" s="11" t="s">
        <v>15</v>
      </c>
      <c r="E40" s="11" t="s">
        <v>827</v>
      </c>
      <c r="F40" s="14">
        <v>17859.599999999999</v>
      </c>
      <c r="G40" s="43"/>
      <c r="H40" s="81"/>
      <c r="I40" s="81"/>
      <c r="J40" s="81"/>
      <c r="K40" s="81"/>
      <c r="L40" s="65">
        <f t="shared" si="0"/>
        <v>0</v>
      </c>
      <c r="M40" s="66"/>
      <c r="N40" s="81"/>
      <c r="O40" s="81"/>
      <c r="P40" s="81"/>
      <c r="Q40" s="81"/>
      <c r="R40" s="65">
        <f t="shared" si="4"/>
        <v>0</v>
      </c>
      <c r="S40" s="66"/>
      <c r="T40" s="81"/>
      <c r="U40" s="81"/>
      <c r="V40" s="81"/>
      <c r="W40" s="81"/>
      <c r="X40" s="65">
        <f t="shared" si="1"/>
        <v>0</v>
      </c>
      <c r="Y40" s="104"/>
      <c r="Z40" s="81"/>
      <c r="AA40" s="81"/>
      <c r="AB40" s="81"/>
      <c r="AC40" s="81"/>
      <c r="AD40" s="65">
        <f t="shared" si="2"/>
        <v>0</v>
      </c>
      <c r="AE40" s="97"/>
      <c r="AF40" s="81"/>
      <c r="AG40" s="81"/>
      <c r="AH40" s="81"/>
      <c r="AI40" s="81"/>
      <c r="AJ40" s="65">
        <f t="shared" si="3"/>
        <v>0</v>
      </c>
    </row>
    <row r="41" spans="2:36" s="10" customFormat="1" ht="31.5">
      <c r="B41" s="30"/>
      <c r="C41" s="13">
        <v>5</v>
      </c>
      <c r="D41" s="11" t="s">
        <v>15</v>
      </c>
      <c r="E41" s="11" t="s">
        <v>826</v>
      </c>
      <c r="F41" s="14">
        <v>27442.799999999999</v>
      </c>
      <c r="G41" s="43"/>
      <c r="H41" s="81"/>
      <c r="I41" s="81"/>
      <c r="J41" s="81"/>
      <c r="K41" s="81"/>
      <c r="L41" s="65">
        <f t="shared" si="0"/>
        <v>0</v>
      </c>
      <c r="M41" s="66"/>
      <c r="N41" s="81"/>
      <c r="O41" s="81"/>
      <c r="P41" s="81"/>
      <c r="Q41" s="81"/>
      <c r="R41" s="65">
        <f t="shared" si="4"/>
        <v>0</v>
      </c>
      <c r="S41" s="66"/>
      <c r="T41" s="81"/>
      <c r="U41" s="81"/>
      <c r="V41" s="81"/>
      <c r="W41" s="81"/>
      <c r="X41" s="65">
        <f t="shared" si="1"/>
        <v>0</v>
      </c>
      <c r="Y41" s="104"/>
      <c r="Z41" s="81"/>
      <c r="AA41" s="81"/>
      <c r="AB41" s="81"/>
      <c r="AC41" s="81"/>
      <c r="AD41" s="65">
        <f t="shared" si="2"/>
        <v>0</v>
      </c>
      <c r="AE41" s="97"/>
      <c r="AF41" s="81"/>
      <c r="AG41" s="81"/>
      <c r="AH41" s="81"/>
      <c r="AI41" s="81"/>
      <c r="AJ41" s="65">
        <f t="shared" si="3"/>
        <v>0</v>
      </c>
    </row>
    <row r="42" spans="2:36" s="10" customFormat="1" ht="31.5">
      <c r="B42" s="30"/>
      <c r="C42" s="13">
        <v>5</v>
      </c>
      <c r="D42" s="11" t="s">
        <v>15</v>
      </c>
      <c r="E42" s="11" t="s">
        <v>825</v>
      </c>
      <c r="F42" s="14">
        <v>1306.8</v>
      </c>
      <c r="G42" s="43"/>
      <c r="H42" s="81"/>
      <c r="I42" s="81"/>
      <c r="J42" s="81"/>
      <c r="K42" s="81"/>
      <c r="L42" s="65">
        <f t="shared" si="0"/>
        <v>0</v>
      </c>
      <c r="M42" s="66"/>
      <c r="N42" s="81"/>
      <c r="O42" s="81"/>
      <c r="P42" s="81"/>
      <c r="Q42" s="81"/>
      <c r="R42" s="65">
        <f t="shared" si="4"/>
        <v>0</v>
      </c>
      <c r="S42" s="66"/>
      <c r="T42" s="81"/>
      <c r="U42" s="81"/>
      <c r="V42" s="81"/>
      <c r="W42" s="81"/>
      <c r="X42" s="65">
        <f t="shared" si="1"/>
        <v>0</v>
      </c>
      <c r="Y42" s="104"/>
      <c r="Z42" s="81"/>
      <c r="AA42" s="81"/>
      <c r="AB42" s="81"/>
      <c r="AC42" s="81"/>
      <c r="AD42" s="65">
        <f t="shared" si="2"/>
        <v>0</v>
      </c>
      <c r="AE42" s="97"/>
      <c r="AF42" s="81"/>
      <c r="AG42" s="81"/>
      <c r="AH42" s="81"/>
      <c r="AI42" s="81"/>
      <c r="AJ42" s="65">
        <f t="shared" si="3"/>
        <v>0</v>
      </c>
    </row>
    <row r="43" spans="2:36" s="10" customFormat="1">
      <c r="B43" s="30"/>
      <c r="C43" s="13">
        <v>5</v>
      </c>
      <c r="D43" s="11" t="s">
        <v>15</v>
      </c>
      <c r="E43" s="11" t="s">
        <v>824</v>
      </c>
      <c r="F43" s="14">
        <v>871.2</v>
      </c>
      <c r="G43" s="43"/>
      <c r="H43" s="81"/>
      <c r="I43" s="81"/>
      <c r="J43" s="81"/>
      <c r="K43" s="81"/>
      <c r="L43" s="65">
        <f t="shared" si="0"/>
        <v>0</v>
      </c>
      <c r="M43" s="66"/>
      <c r="N43" s="81"/>
      <c r="O43" s="81"/>
      <c r="P43" s="81"/>
      <c r="Q43" s="81"/>
      <c r="R43" s="65">
        <f t="shared" si="4"/>
        <v>0</v>
      </c>
      <c r="S43" s="66"/>
      <c r="T43" s="81"/>
      <c r="U43" s="81"/>
      <c r="V43" s="81"/>
      <c r="W43" s="81"/>
      <c r="X43" s="65">
        <f t="shared" si="1"/>
        <v>0</v>
      </c>
      <c r="Y43" s="104"/>
      <c r="Z43" s="81"/>
      <c r="AA43" s="81"/>
      <c r="AB43" s="81"/>
      <c r="AC43" s="81"/>
      <c r="AD43" s="65">
        <f t="shared" si="2"/>
        <v>0</v>
      </c>
      <c r="AE43" s="97"/>
      <c r="AF43" s="81"/>
      <c r="AG43" s="81"/>
      <c r="AH43" s="81"/>
      <c r="AI43" s="81"/>
      <c r="AJ43" s="65">
        <f t="shared" si="3"/>
        <v>0</v>
      </c>
    </row>
    <row r="44" spans="2:36" s="10" customFormat="1">
      <c r="B44" s="30"/>
      <c r="C44" s="13">
        <v>5</v>
      </c>
      <c r="D44" s="11" t="s">
        <v>15</v>
      </c>
      <c r="E44" s="11" t="s">
        <v>823</v>
      </c>
      <c r="F44" s="14">
        <v>4356</v>
      </c>
      <c r="G44" s="43"/>
      <c r="H44" s="81"/>
      <c r="I44" s="81"/>
      <c r="J44" s="81"/>
      <c r="K44" s="81"/>
      <c r="L44" s="65">
        <f t="shared" si="0"/>
        <v>0</v>
      </c>
      <c r="M44" s="66"/>
      <c r="N44" s="81"/>
      <c r="O44" s="81"/>
      <c r="P44" s="81"/>
      <c r="Q44" s="81"/>
      <c r="R44" s="65">
        <f t="shared" si="4"/>
        <v>0</v>
      </c>
      <c r="S44" s="66"/>
      <c r="T44" s="81"/>
      <c r="U44" s="81"/>
      <c r="V44" s="81"/>
      <c r="W44" s="81"/>
      <c r="X44" s="65">
        <f t="shared" si="1"/>
        <v>0</v>
      </c>
      <c r="Y44" s="104"/>
      <c r="Z44" s="81"/>
      <c r="AA44" s="81"/>
      <c r="AB44" s="81"/>
      <c r="AC44" s="81"/>
      <c r="AD44" s="65">
        <f t="shared" si="2"/>
        <v>0</v>
      </c>
      <c r="AE44" s="97"/>
      <c r="AF44" s="81"/>
      <c r="AG44" s="81"/>
      <c r="AH44" s="81"/>
      <c r="AI44" s="81"/>
      <c r="AJ44" s="65">
        <f t="shared" si="3"/>
        <v>0</v>
      </c>
    </row>
    <row r="45" spans="2:36" s="10" customFormat="1">
      <c r="B45" s="30"/>
      <c r="C45" s="13">
        <v>5</v>
      </c>
      <c r="D45" s="11" t="s">
        <v>15</v>
      </c>
      <c r="E45" s="11" t="s">
        <v>822</v>
      </c>
      <c r="F45" s="14">
        <v>6969.6</v>
      </c>
      <c r="G45" s="43"/>
      <c r="H45" s="81"/>
      <c r="I45" s="81"/>
      <c r="J45" s="81"/>
      <c r="K45" s="81"/>
      <c r="L45" s="65">
        <f t="shared" si="0"/>
        <v>0</v>
      </c>
      <c r="M45" s="66"/>
      <c r="N45" s="81"/>
      <c r="O45" s="81"/>
      <c r="P45" s="81"/>
      <c r="Q45" s="81"/>
      <c r="R45" s="65">
        <f t="shared" si="4"/>
        <v>0</v>
      </c>
      <c r="S45" s="66"/>
      <c r="T45" s="81"/>
      <c r="U45" s="81"/>
      <c r="V45" s="81"/>
      <c r="W45" s="81"/>
      <c r="X45" s="65">
        <f t="shared" si="1"/>
        <v>0</v>
      </c>
      <c r="Y45" s="104"/>
      <c r="Z45" s="81"/>
      <c r="AA45" s="81"/>
      <c r="AB45" s="81"/>
      <c r="AC45" s="81"/>
      <c r="AD45" s="65">
        <f t="shared" si="2"/>
        <v>0</v>
      </c>
      <c r="AE45" s="97"/>
      <c r="AF45" s="81"/>
      <c r="AG45" s="81"/>
      <c r="AH45" s="81"/>
      <c r="AI45" s="81"/>
      <c r="AJ45" s="65">
        <f t="shared" si="3"/>
        <v>0</v>
      </c>
    </row>
    <row r="46" spans="2:36" s="10" customFormat="1">
      <c r="B46" s="30"/>
      <c r="C46" s="13">
        <v>5</v>
      </c>
      <c r="D46" s="11" t="s">
        <v>15</v>
      </c>
      <c r="E46" s="11" t="s">
        <v>821</v>
      </c>
      <c r="F46" s="14">
        <v>3484.8</v>
      </c>
      <c r="G46" s="43"/>
      <c r="H46" s="81"/>
      <c r="I46" s="81"/>
      <c r="J46" s="81"/>
      <c r="K46" s="81"/>
      <c r="L46" s="65">
        <f t="shared" si="0"/>
        <v>0</v>
      </c>
      <c r="M46" s="66"/>
      <c r="N46" s="81"/>
      <c r="O46" s="81"/>
      <c r="P46" s="81"/>
      <c r="Q46" s="81"/>
      <c r="R46" s="65">
        <f t="shared" si="4"/>
        <v>0</v>
      </c>
      <c r="S46" s="66"/>
      <c r="T46" s="81"/>
      <c r="U46" s="81"/>
      <c r="V46" s="81"/>
      <c r="W46" s="81"/>
      <c r="X46" s="65">
        <f t="shared" si="1"/>
        <v>0</v>
      </c>
      <c r="Y46" s="104"/>
      <c r="Z46" s="81"/>
      <c r="AA46" s="81"/>
      <c r="AB46" s="81"/>
      <c r="AC46" s="81"/>
      <c r="AD46" s="65">
        <f t="shared" si="2"/>
        <v>0</v>
      </c>
      <c r="AE46" s="97"/>
      <c r="AF46" s="81"/>
      <c r="AG46" s="81"/>
      <c r="AH46" s="81"/>
      <c r="AI46" s="81"/>
      <c r="AJ46" s="65">
        <f t="shared" si="3"/>
        <v>0</v>
      </c>
    </row>
    <row r="47" spans="2:36" s="10" customFormat="1">
      <c r="B47" s="30"/>
      <c r="C47" s="13">
        <v>5</v>
      </c>
      <c r="D47" s="11" t="s">
        <v>15</v>
      </c>
      <c r="E47" s="11" t="s">
        <v>820</v>
      </c>
      <c r="F47" s="14">
        <v>2613.6</v>
      </c>
      <c r="G47" s="43"/>
      <c r="H47" s="81"/>
      <c r="I47" s="81"/>
      <c r="J47" s="81"/>
      <c r="K47" s="81"/>
      <c r="L47" s="65">
        <f t="shared" si="0"/>
        <v>0</v>
      </c>
      <c r="M47" s="66"/>
      <c r="N47" s="81"/>
      <c r="O47" s="81"/>
      <c r="P47" s="81"/>
      <c r="Q47" s="81"/>
      <c r="R47" s="65">
        <f t="shared" si="4"/>
        <v>0</v>
      </c>
      <c r="S47" s="66"/>
      <c r="T47" s="81"/>
      <c r="U47" s="81"/>
      <c r="V47" s="81"/>
      <c r="W47" s="81"/>
      <c r="X47" s="65">
        <f t="shared" si="1"/>
        <v>0</v>
      </c>
      <c r="Y47" s="104"/>
      <c r="Z47" s="81"/>
      <c r="AA47" s="81"/>
      <c r="AB47" s="81"/>
      <c r="AC47" s="81"/>
      <c r="AD47" s="65">
        <f t="shared" si="2"/>
        <v>0</v>
      </c>
      <c r="AE47" s="97"/>
      <c r="AF47" s="81"/>
      <c r="AG47" s="81"/>
      <c r="AH47" s="81"/>
      <c r="AI47" s="81"/>
      <c r="AJ47" s="65">
        <f t="shared" si="3"/>
        <v>0</v>
      </c>
    </row>
    <row r="48" spans="2:36" s="10" customFormat="1">
      <c r="B48" s="30"/>
      <c r="C48" s="13">
        <v>5</v>
      </c>
      <c r="D48" s="11" t="s">
        <v>15</v>
      </c>
      <c r="E48" s="11" t="s">
        <v>819</v>
      </c>
      <c r="F48" s="14">
        <v>871.2</v>
      </c>
      <c r="G48" s="43"/>
      <c r="H48" s="81"/>
      <c r="I48" s="81"/>
      <c r="J48" s="81"/>
      <c r="K48" s="81"/>
      <c r="L48" s="65">
        <f t="shared" si="0"/>
        <v>0</v>
      </c>
      <c r="M48" s="66"/>
      <c r="N48" s="81"/>
      <c r="O48" s="81"/>
      <c r="P48" s="81"/>
      <c r="Q48" s="81"/>
      <c r="R48" s="65">
        <f t="shared" si="4"/>
        <v>0</v>
      </c>
      <c r="S48" s="66"/>
      <c r="T48" s="81"/>
      <c r="U48" s="81"/>
      <c r="V48" s="81"/>
      <c r="W48" s="81"/>
      <c r="X48" s="65">
        <f t="shared" si="1"/>
        <v>0</v>
      </c>
      <c r="Y48" s="104"/>
      <c r="Z48" s="81"/>
      <c r="AA48" s="81"/>
      <c r="AB48" s="81"/>
      <c r="AC48" s="81"/>
      <c r="AD48" s="65">
        <f t="shared" si="2"/>
        <v>0</v>
      </c>
      <c r="AE48" s="97"/>
      <c r="AF48" s="81"/>
      <c r="AG48" s="81"/>
      <c r="AH48" s="81"/>
      <c r="AI48" s="81"/>
      <c r="AJ48" s="65">
        <f t="shared" si="3"/>
        <v>0</v>
      </c>
    </row>
    <row r="49" spans="2:36" s="10" customFormat="1">
      <c r="B49" s="30"/>
      <c r="C49" s="13">
        <v>5</v>
      </c>
      <c r="D49" s="11" t="s">
        <v>15</v>
      </c>
      <c r="E49" s="11" t="s">
        <v>818</v>
      </c>
      <c r="F49" s="14">
        <v>2613.6</v>
      </c>
      <c r="G49" s="43"/>
      <c r="H49" s="81"/>
      <c r="I49" s="81"/>
      <c r="J49" s="81"/>
      <c r="K49" s="81"/>
      <c r="L49" s="65">
        <f t="shared" si="0"/>
        <v>0</v>
      </c>
      <c r="M49" s="66"/>
      <c r="N49" s="81"/>
      <c r="O49" s="81"/>
      <c r="P49" s="81"/>
      <c r="Q49" s="81"/>
      <c r="R49" s="65">
        <f t="shared" si="4"/>
        <v>0</v>
      </c>
      <c r="S49" s="66"/>
      <c r="T49" s="81"/>
      <c r="U49" s="81"/>
      <c r="V49" s="81"/>
      <c r="W49" s="81"/>
      <c r="X49" s="65">
        <f t="shared" si="1"/>
        <v>0</v>
      </c>
      <c r="Y49" s="104"/>
      <c r="Z49" s="81"/>
      <c r="AA49" s="81"/>
      <c r="AB49" s="81"/>
      <c r="AC49" s="81"/>
      <c r="AD49" s="65">
        <f t="shared" si="2"/>
        <v>0</v>
      </c>
      <c r="AE49" s="97"/>
      <c r="AF49" s="81"/>
      <c r="AG49" s="81"/>
      <c r="AH49" s="81"/>
      <c r="AI49" s="81"/>
      <c r="AJ49" s="65">
        <f t="shared" si="3"/>
        <v>0</v>
      </c>
    </row>
    <row r="50" spans="2:36" s="10" customFormat="1" ht="31.5">
      <c r="B50" s="30"/>
      <c r="C50" s="13">
        <v>5</v>
      </c>
      <c r="D50" s="11" t="s">
        <v>15</v>
      </c>
      <c r="E50" s="11" t="s">
        <v>817</v>
      </c>
      <c r="F50" s="14">
        <v>21344.400000000001</v>
      </c>
      <c r="G50" s="43"/>
      <c r="H50" s="81"/>
      <c r="I50" s="81"/>
      <c r="J50" s="81"/>
      <c r="K50" s="81"/>
      <c r="L50" s="65">
        <f t="shared" si="0"/>
        <v>0</v>
      </c>
      <c r="M50" s="66"/>
      <c r="N50" s="81"/>
      <c r="O50" s="81"/>
      <c r="P50" s="81"/>
      <c r="Q50" s="81"/>
      <c r="R50" s="65">
        <f t="shared" si="4"/>
        <v>0</v>
      </c>
      <c r="S50" s="66"/>
      <c r="T50" s="81"/>
      <c r="U50" s="81"/>
      <c r="V50" s="81"/>
      <c r="W50" s="81"/>
      <c r="X50" s="65">
        <f t="shared" si="1"/>
        <v>0</v>
      </c>
      <c r="Y50" s="104"/>
      <c r="Z50" s="81"/>
      <c r="AA50" s="81"/>
      <c r="AB50" s="81"/>
      <c r="AC50" s="81"/>
      <c r="AD50" s="65">
        <f t="shared" si="2"/>
        <v>0</v>
      </c>
      <c r="AE50" s="97"/>
      <c r="AF50" s="81"/>
      <c r="AG50" s="81"/>
      <c r="AH50" s="81"/>
      <c r="AI50" s="81"/>
      <c r="AJ50" s="65">
        <f t="shared" si="3"/>
        <v>0</v>
      </c>
    </row>
    <row r="51" spans="2:36" s="10" customFormat="1">
      <c r="B51" s="30"/>
      <c r="C51" s="13">
        <v>5</v>
      </c>
      <c r="D51" s="11" t="s">
        <v>15</v>
      </c>
      <c r="E51" s="11" t="s">
        <v>816</v>
      </c>
      <c r="F51" s="14">
        <v>1742.4</v>
      </c>
      <c r="G51" s="43"/>
      <c r="H51" s="81"/>
      <c r="I51" s="81"/>
      <c r="J51" s="81"/>
      <c r="K51" s="81"/>
      <c r="L51" s="65">
        <f t="shared" si="0"/>
        <v>0</v>
      </c>
      <c r="M51" s="66"/>
      <c r="N51" s="81"/>
      <c r="O51" s="81"/>
      <c r="P51" s="81"/>
      <c r="Q51" s="81"/>
      <c r="R51" s="65">
        <f t="shared" si="4"/>
        <v>0</v>
      </c>
      <c r="S51" s="66"/>
      <c r="T51" s="81"/>
      <c r="U51" s="81"/>
      <c r="V51" s="81"/>
      <c r="W51" s="81"/>
      <c r="X51" s="65">
        <f t="shared" si="1"/>
        <v>0</v>
      </c>
      <c r="Y51" s="104"/>
      <c r="Z51" s="81"/>
      <c r="AA51" s="81"/>
      <c r="AB51" s="81"/>
      <c r="AC51" s="81"/>
      <c r="AD51" s="65">
        <f t="shared" si="2"/>
        <v>0</v>
      </c>
      <c r="AE51" s="97"/>
      <c r="AF51" s="81"/>
      <c r="AG51" s="81"/>
      <c r="AH51" s="81"/>
      <c r="AI51" s="81"/>
      <c r="AJ51" s="65">
        <f t="shared" si="3"/>
        <v>0</v>
      </c>
    </row>
    <row r="52" spans="2:36" s="10" customFormat="1">
      <c r="B52" s="30"/>
      <c r="C52" s="13">
        <v>5</v>
      </c>
      <c r="D52" s="11" t="s">
        <v>815</v>
      </c>
      <c r="E52" s="11" t="s">
        <v>814</v>
      </c>
      <c r="F52" s="14">
        <v>104544</v>
      </c>
      <c r="G52" s="43"/>
      <c r="H52" s="81"/>
      <c r="I52" s="81"/>
      <c r="J52" s="81"/>
      <c r="K52" s="81"/>
      <c r="L52" s="65">
        <f t="shared" si="0"/>
        <v>0</v>
      </c>
      <c r="M52" s="66"/>
      <c r="N52" s="81"/>
      <c r="O52" s="81"/>
      <c r="P52" s="81"/>
      <c r="Q52" s="81"/>
      <c r="R52" s="65">
        <f t="shared" si="4"/>
        <v>0</v>
      </c>
      <c r="S52" s="66"/>
      <c r="T52" s="81"/>
      <c r="U52" s="81"/>
      <c r="V52" s="81"/>
      <c r="W52" s="81"/>
      <c r="X52" s="65">
        <f t="shared" si="1"/>
        <v>0</v>
      </c>
      <c r="Y52" s="104"/>
      <c r="Z52" s="81"/>
      <c r="AA52" s="81"/>
      <c r="AB52" s="81"/>
      <c r="AC52" s="81"/>
      <c r="AD52" s="65">
        <f t="shared" si="2"/>
        <v>0</v>
      </c>
      <c r="AE52" s="97"/>
      <c r="AF52" s="81"/>
      <c r="AG52" s="81"/>
      <c r="AH52" s="81"/>
      <c r="AI52" s="81"/>
      <c r="AJ52" s="65">
        <f t="shared" si="3"/>
        <v>0</v>
      </c>
    </row>
    <row r="53" spans="2:36" s="10" customFormat="1">
      <c r="B53" s="30"/>
      <c r="C53" s="13">
        <v>5</v>
      </c>
      <c r="D53" s="11" t="s">
        <v>15</v>
      </c>
      <c r="E53" s="11" t="s">
        <v>813</v>
      </c>
      <c r="F53" s="14">
        <v>17859.599999999999</v>
      </c>
      <c r="G53" s="43"/>
      <c r="H53" s="81"/>
      <c r="I53" s="81"/>
      <c r="J53" s="81"/>
      <c r="K53" s="81"/>
      <c r="L53" s="65">
        <f t="shared" si="0"/>
        <v>0</v>
      </c>
      <c r="M53" s="66"/>
      <c r="N53" s="81"/>
      <c r="O53" s="81"/>
      <c r="P53" s="81"/>
      <c r="Q53" s="81"/>
      <c r="R53" s="65">
        <f t="shared" si="4"/>
        <v>0</v>
      </c>
      <c r="S53" s="66"/>
      <c r="T53" s="81"/>
      <c r="U53" s="81"/>
      <c r="V53" s="81"/>
      <c r="W53" s="81"/>
      <c r="X53" s="65">
        <f t="shared" si="1"/>
        <v>0</v>
      </c>
      <c r="Y53" s="104"/>
      <c r="Z53" s="81"/>
      <c r="AA53" s="81"/>
      <c r="AB53" s="81"/>
      <c r="AC53" s="81"/>
      <c r="AD53" s="65">
        <f t="shared" si="2"/>
        <v>0</v>
      </c>
      <c r="AE53" s="97"/>
      <c r="AF53" s="81"/>
      <c r="AG53" s="81"/>
      <c r="AH53" s="81"/>
      <c r="AI53" s="81"/>
      <c r="AJ53" s="65">
        <f t="shared" si="3"/>
        <v>0</v>
      </c>
    </row>
    <row r="54" spans="2:36" s="10" customFormat="1">
      <c r="B54" s="30"/>
      <c r="C54" s="13">
        <v>5</v>
      </c>
      <c r="D54" s="11" t="s">
        <v>15</v>
      </c>
      <c r="E54" s="11" t="s">
        <v>812</v>
      </c>
      <c r="F54" s="14">
        <v>4791.6000000000004</v>
      </c>
      <c r="G54" s="43"/>
      <c r="H54" s="81"/>
      <c r="I54" s="81"/>
      <c r="J54" s="81"/>
      <c r="K54" s="81"/>
      <c r="L54" s="65">
        <f t="shared" si="0"/>
        <v>0</v>
      </c>
      <c r="M54" s="66"/>
      <c r="N54" s="81"/>
      <c r="O54" s="81"/>
      <c r="P54" s="81"/>
      <c r="Q54" s="81"/>
      <c r="R54" s="65">
        <f t="shared" si="4"/>
        <v>0</v>
      </c>
      <c r="S54" s="66"/>
      <c r="T54" s="81"/>
      <c r="U54" s="81"/>
      <c r="V54" s="81"/>
      <c r="W54" s="81"/>
      <c r="X54" s="65">
        <f t="shared" si="1"/>
        <v>0</v>
      </c>
      <c r="Y54" s="104"/>
      <c r="Z54" s="81"/>
      <c r="AA54" s="81"/>
      <c r="AB54" s="81"/>
      <c r="AC54" s="81"/>
      <c r="AD54" s="65">
        <f t="shared" si="2"/>
        <v>0</v>
      </c>
      <c r="AE54" s="97"/>
      <c r="AF54" s="81"/>
      <c r="AG54" s="81"/>
      <c r="AH54" s="81"/>
      <c r="AI54" s="81"/>
      <c r="AJ54" s="65">
        <f t="shared" si="3"/>
        <v>0</v>
      </c>
    </row>
    <row r="55" spans="2:36" s="10" customFormat="1">
      <c r="B55" s="30"/>
      <c r="C55" s="13">
        <v>5</v>
      </c>
      <c r="D55" s="11" t="s">
        <v>15</v>
      </c>
      <c r="E55" s="11" t="s">
        <v>811</v>
      </c>
      <c r="F55" s="14">
        <v>5662.8</v>
      </c>
      <c r="G55" s="43"/>
      <c r="H55" s="81"/>
      <c r="I55" s="81"/>
      <c r="J55" s="81"/>
      <c r="K55" s="81"/>
      <c r="L55" s="65">
        <f t="shared" si="0"/>
        <v>0</v>
      </c>
      <c r="M55" s="66"/>
      <c r="N55" s="81"/>
      <c r="O55" s="81"/>
      <c r="P55" s="81"/>
      <c r="Q55" s="81"/>
      <c r="R55" s="65">
        <f t="shared" si="4"/>
        <v>0</v>
      </c>
      <c r="S55" s="66"/>
      <c r="T55" s="81"/>
      <c r="U55" s="81"/>
      <c r="V55" s="81"/>
      <c r="W55" s="81"/>
      <c r="X55" s="65">
        <f t="shared" si="1"/>
        <v>0</v>
      </c>
      <c r="Y55" s="104"/>
      <c r="Z55" s="81"/>
      <c r="AA55" s="81"/>
      <c r="AB55" s="81"/>
      <c r="AC55" s="81"/>
      <c r="AD55" s="65">
        <f t="shared" si="2"/>
        <v>0</v>
      </c>
      <c r="AE55" s="97"/>
      <c r="AF55" s="81"/>
      <c r="AG55" s="81"/>
      <c r="AH55" s="81"/>
      <c r="AI55" s="81"/>
      <c r="AJ55" s="65">
        <f t="shared" si="3"/>
        <v>0</v>
      </c>
    </row>
    <row r="56" spans="2:36" s="10" customFormat="1" ht="31.5">
      <c r="B56" s="30"/>
      <c r="C56" s="13">
        <v>5</v>
      </c>
      <c r="D56" s="11" t="s">
        <v>15</v>
      </c>
      <c r="E56" s="11" t="s">
        <v>810</v>
      </c>
      <c r="F56" s="14">
        <v>6098.4</v>
      </c>
      <c r="G56" s="43"/>
      <c r="H56" s="81"/>
      <c r="I56" s="81"/>
      <c r="J56" s="81"/>
      <c r="K56" s="81"/>
      <c r="L56" s="65">
        <f t="shared" si="0"/>
        <v>0</v>
      </c>
      <c r="M56" s="66"/>
      <c r="N56" s="81"/>
      <c r="O56" s="81"/>
      <c r="P56" s="81"/>
      <c r="Q56" s="81"/>
      <c r="R56" s="65">
        <f t="shared" si="4"/>
        <v>0</v>
      </c>
      <c r="S56" s="66"/>
      <c r="T56" s="81"/>
      <c r="U56" s="81"/>
      <c r="V56" s="81"/>
      <c r="W56" s="81"/>
      <c r="X56" s="65">
        <f t="shared" si="1"/>
        <v>0</v>
      </c>
      <c r="Y56" s="104"/>
      <c r="Z56" s="81"/>
      <c r="AA56" s="81"/>
      <c r="AB56" s="81"/>
      <c r="AC56" s="81"/>
      <c r="AD56" s="65">
        <f t="shared" si="2"/>
        <v>0</v>
      </c>
      <c r="AE56" s="97"/>
      <c r="AF56" s="81"/>
      <c r="AG56" s="81"/>
      <c r="AH56" s="81"/>
      <c r="AI56" s="81"/>
      <c r="AJ56" s="65">
        <f t="shared" si="3"/>
        <v>0</v>
      </c>
    </row>
    <row r="57" spans="2:36" s="10" customFormat="1">
      <c r="B57" s="30"/>
      <c r="C57" s="13">
        <v>5</v>
      </c>
      <c r="D57" s="11" t="s">
        <v>15</v>
      </c>
      <c r="E57" s="11" t="s">
        <v>809</v>
      </c>
      <c r="F57" s="14">
        <v>12632.4</v>
      </c>
      <c r="G57" s="43"/>
      <c r="H57" s="81"/>
      <c r="I57" s="81"/>
      <c r="J57" s="81"/>
      <c r="K57" s="81"/>
      <c r="L57" s="65">
        <f t="shared" si="0"/>
        <v>0</v>
      </c>
      <c r="M57" s="66"/>
      <c r="N57" s="81"/>
      <c r="O57" s="81"/>
      <c r="P57" s="81"/>
      <c r="Q57" s="81"/>
      <c r="R57" s="65">
        <f t="shared" si="4"/>
        <v>0</v>
      </c>
      <c r="S57" s="66"/>
      <c r="T57" s="81"/>
      <c r="U57" s="81"/>
      <c r="V57" s="81"/>
      <c r="W57" s="81"/>
      <c r="X57" s="65">
        <f t="shared" si="1"/>
        <v>0</v>
      </c>
      <c r="Y57" s="104"/>
      <c r="Z57" s="81"/>
      <c r="AA57" s="81"/>
      <c r="AB57" s="81"/>
      <c r="AC57" s="81"/>
      <c r="AD57" s="65">
        <f t="shared" si="2"/>
        <v>0</v>
      </c>
      <c r="AE57" s="97"/>
      <c r="AF57" s="81"/>
      <c r="AG57" s="81"/>
      <c r="AH57" s="81"/>
      <c r="AI57" s="81"/>
      <c r="AJ57" s="65">
        <f t="shared" si="3"/>
        <v>0</v>
      </c>
    </row>
    <row r="58" spans="2:36" s="10" customFormat="1">
      <c r="B58" s="30"/>
      <c r="C58" s="13">
        <v>5</v>
      </c>
      <c r="D58" s="11" t="s">
        <v>15</v>
      </c>
      <c r="E58" s="11" t="s">
        <v>808</v>
      </c>
      <c r="F58" s="14">
        <v>6534</v>
      </c>
      <c r="G58" s="43"/>
      <c r="H58" s="81"/>
      <c r="I58" s="81"/>
      <c r="J58" s="81"/>
      <c r="K58" s="81"/>
      <c r="L58" s="65">
        <f t="shared" si="0"/>
        <v>0</v>
      </c>
      <c r="M58" s="66"/>
      <c r="N58" s="81"/>
      <c r="O58" s="81"/>
      <c r="P58" s="81"/>
      <c r="Q58" s="81"/>
      <c r="R58" s="65">
        <f t="shared" si="4"/>
        <v>0</v>
      </c>
      <c r="S58" s="66"/>
      <c r="T58" s="81"/>
      <c r="U58" s="81"/>
      <c r="V58" s="81"/>
      <c r="W58" s="81"/>
      <c r="X58" s="65">
        <f t="shared" si="1"/>
        <v>0</v>
      </c>
      <c r="Y58" s="104"/>
      <c r="Z58" s="81"/>
      <c r="AA58" s="81"/>
      <c r="AB58" s="81"/>
      <c r="AC58" s="81"/>
      <c r="AD58" s="65">
        <f t="shared" si="2"/>
        <v>0</v>
      </c>
      <c r="AE58" s="97"/>
      <c r="AF58" s="81"/>
      <c r="AG58" s="81"/>
      <c r="AH58" s="81"/>
      <c r="AI58" s="81"/>
      <c r="AJ58" s="65">
        <f t="shared" si="3"/>
        <v>0</v>
      </c>
    </row>
    <row r="59" spans="2:36" s="10" customFormat="1">
      <c r="B59" s="30"/>
      <c r="C59" s="13">
        <v>5</v>
      </c>
      <c r="D59" s="11" t="s">
        <v>807</v>
      </c>
      <c r="E59" s="11" t="s">
        <v>806</v>
      </c>
      <c r="F59" s="14">
        <v>100000</v>
      </c>
      <c r="G59" s="43"/>
      <c r="H59" s="81"/>
      <c r="I59" s="81"/>
      <c r="J59" s="81"/>
      <c r="K59" s="81"/>
      <c r="L59" s="65">
        <f t="shared" si="0"/>
        <v>0</v>
      </c>
      <c r="M59" s="66"/>
      <c r="N59" s="81"/>
      <c r="O59" s="81"/>
      <c r="P59" s="81"/>
      <c r="Q59" s="81"/>
      <c r="R59" s="65">
        <f t="shared" si="4"/>
        <v>0</v>
      </c>
      <c r="S59" s="66"/>
      <c r="T59" s="81"/>
      <c r="U59" s="81"/>
      <c r="V59" s="81"/>
      <c r="W59" s="81"/>
      <c r="X59" s="65">
        <f t="shared" si="1"/>
        <v>0</v>
      </c>
      <c r="Y59" s="104"/>
      <c r="Z59" s="81"/>
      <c r="AA59" s="81"/>
      <c r="AB59" s="81"/>
      <c r="AC59" s="81"/>
      <c r="AD59" s="65">
        <f t="shared" si="2"/>
        <v>0</v>
      </c>
      <c r="AE59" s="97"/>
      <c r="AF59" s="81"/>
      <c r="AG59" s="81"/>
      <c r="AH59" s="81"/>
      <c r="AI59" s="81"/>
      <c r="AJ59" s="65">
        <f t="shared" si="3"/>
        <v>0</v>
      </c>
    </row>
    <row r="60" spans="2:36" s="10" customFormat="1">
      <c r="B60" s="30"/>
      <c r="C60" s="13">
        <v>5</v>
      </c>
      <c r="D60" s="11" t="s">
        <v>805</v>
      </c>
      <c r="E60" s="11" t="s">
        <v>802</v>
      </c>
      <c r="F60" s="14">
        <v>43560</v>
      </c>
      <c r="G60" s="43"/>
      <c r="H60" s="81"/>
      <c r="I60" s="81"/>
      <c r="J60" s="81"/>
      <c r="K60" s="81"/>
      <c r="L60" s="65">
        <f t="shared" si="0"/>
        <v>0</v>
      </c>
      <c r="M60" s="66"/>
      <c r="N60" s="81"/>
      <c r="O60" s="81"/>
      <c r="P60" s="81"/>
      <c r="Q60" s="81"/>
      <c r="R60" s="65">
        <f t="shared" si="4"/>
        <v>0</v>
      </c>
      <c r="S60" s="66"/>
      <c r="T60" s="81"/>
      <c r="U60" s="81"/>
      <c r="V60" s="81"/>
      <c r="W60" s="81"/>
      <c r="X60" s="65">
        <f t="shared" si="1"/>
        <v>0</v>
      </c>
      <c r="Y60" s="104"/>
      <c r="Z60" s="81"/>
      <c r="AA60" s="81"/>
      <c r="AB60" s="81"/>
      <c r="AC60" s="81"/>
      <c r="AD60" s="65">
        <f t="shared" si="2"/>
        <v>0</v>
      </c>
      <c r="AE60" s="97"/>
      <c r="AF60" s="81"/>
      <c r="AG60" s="81"/>
      <c r="AH60" s="81"/>
      <c r="AI60" s="81"/>
      <c r="AJ60" s="65">
        <f t="shared" si="3"/>
        <v>0</v>
      </c>
    </row>
    <row r="61" spans="2:36" s="10" customFormat="1">
      <c r="B61" s="30"/>
      <c r="C61" s="13">
        <v>5</v>
      </c>
      <c r="D61" s="11" t="s">
        <v>804</v>
      </c>
      <c r="E61" s="11" t="s">
        <v>803</v>
      </c>
      <c r="F61" s="14">
        <v>174240</v>
      </c>
      <c r="G61" s="43"/>
      <c r="H61" s="81"/>
      <c r="I61" s="81"/>
      <c r="J61" s="81"/>
      <c r="K61" s="81"/>
      <c r="L61" s="65">
        <f t="shared" si="0"/>
        <v>0</v>
      </c>
      <c r="M61" s="66"/>
      <c r="N61" s="81"/>
      <c r="O61" s="81"/>
      <c r="P61" s="81"/>
      <c r="Q61" s="81"/>
      <c r="R61" s="65">
        <f t="shared" si="4"/>
        <v>0</v>
      </c>
      <c r="S61" s="66"/>
      <c r="T61" s="81"/>
      <c r="U61" s="81"/>
      <c r="V61" s="81"/>
      <c r="W61" s="81"/>
      <c r="X61" s="65">
        <f t="shared" si="1"/>
        <v>0</v>
      </c>
      <c r="Y61" s="104"/>
      <c r="Z61" s="81"/>
      <c r="AA61" s="81"/>
      <c r="AB61" s="81"/>
      <c r="AC61" s="81"/>
      <c r="AD61" s="65">
        <f t="shared" si="2"/>
        <v>0</v>
      </c>
      <c r="AE61" s="97"/>
      <c r="AF61" s="81"/>
      <c r="AG61" s="81"/>
      <c r="AH61" s="81"/>
      <c r="AI61" s="81"/>
      <c r="AJ61" s="65">
        <f t="shared" si="3"/>
        <v>0</v>
      </c>
    </row>
    <row r="62" spans="2:36" s="10" customFormat="1">
      <c r="B62" s="30"/>
      <c r="C62" s="13">
        <v>5</v>
      </c>
      <c r="D62" s="11" t="s">
        <v>801</v>
      </c>
      <c r="E62" s="11" t="s">
        <v>800</v>
      </c>
      <c r="F62" s="14">
        <v>20000</v>
      </c>
      <c r="G62" s="43"/>
      <c r="H62" s="81"/>
      <c r="I62" s="81"/>
      <c r="J62" s="81"/>
      <c r="K62" s="81"/>
      <c r="L62" s="65">
        <f t="shared" si="0"/>
        <v>0</v>
      </c>
      <c r="M62" s="66"/>
      <c r="N62" s="81"/>
      <c r="O62" s="81"/>
      <c r="P62" s="81"/>
      <c r="Q62" s="81"/>
      <c r="R62" s="65">
        <f t="shared" si="4"/>
        <v>0</v>
      </c>
      <c r="S62" s="66"/>
      <c r="T62" s="81"/>
      <c r="U62" s="81"/>
      <c r="V62" s="81"/>
      <c r="W62" s="81"/>
      <c r="X62" s="65">
        <f t="shared" si="1"/>
        <v>0</v>
      </c>
      <c r="Y62" s="104"/>
      <c r="Z62" s="81"/>
      <c r="AA62" s="81"/>
      <c r="AB62" s="81"/>
      <c r="AC62" s="81"/>
      <c r="AD62" s="65">
        <f t="shared" si="2"/>
        <v>0</v>
      </c>
      <c r="AE62" s="97"/>
      <c r="AF62" s="81"/>
      <c r="AG62" s="81"/>
      <c r="AH62" s="81"/>
      <c r="AI62" s="81"/>
      <c r="AJ62" s="65">
        <f t="shared" si="3"/>
        <v>0</v>
      </c>
    </row>
    <row r="63" spans="2:36" s="10" customFormat="1">
      <c r="B63" s="30"/>
      <c r="C63" s="13">
        <v>5</v>
      </c>
      <c r="D63" s="11" t="s">
        <v>799</v>
      </c>
      <c r="E63" s="11" t="s">
        <v>798</v>
      </c>
      <c r="F63" s="14">
        <v>35000</v>
      </c>
      <c r="G63" s="43"/>
      <c r="H63" s="81"/>
      <c r="I63" s="81"/>
      <c r="J63" s="81"/>
      <c r="K63" s="81"/>
      <c r="L63" s="65">
        <f t="shared" si="0"/>
        <v>0</v>
      </c>
      <c r="M63" s="66"/>
      <c r="N63" s="81"/>
      <c r="O63" s="81"/>
      <c r="P63" s="81"/>
      <c r="Q63" s="81"/>
      <c r="R63" s="65">
        <f t="shared" si="4"/>
        <v>0</v>
      </c>
      <c r="S63" s="66"/>
      <c r="T63" s="81"/>
      <c r="U63" s="81"/>
      <c r="V63" s="81"/>
      <c r="W63" s="81"/>
      <c r="X63" s="65">
        <f t="shared" si="1"/>
        <v>0</v>
      </c>
      <c r="Y63" s="104"/>
      <c r="Z63" s="81"/>
      <c r="AA63" s="81"/>
      <c r="AB63" s="81"/>
      <c r="AC63" s="81"/>
      <c r="AD63" s="65">
        <f t="shared" si="2"/>
        <v>0</v>
      </c>
      <c r="AE63" s="97"/>
      <c r="AF63" s="81"/>
      <c r="AG63" s="81"/>
      <c r="AH63" s="81"/>
      <c r="AI63" s="81"/>
      <c r="AJ63" s="65">
        <f t="shared" si="3"/>
        <v>0</v>
      </c>
    </row>
    <row r="64" spans="2:36" s="10" customFormat="1">
      <c r="B64" s="30"/>
      <c r="C64" s="13">
        <v>5</v>
      </c>
      <c r="D64" s="11" t="s">
        <v>797</v>
      </c>
      <c r="E64" s="11" t="s">
        <v>796</v>
      </c>
      <c r="F64" s="14">
        <v>43560</v>
      </c>
      <c r="G64" s="43"/>
      <c r="H64" s="81"/>
      <c r="I64" s="81"/>
      <c r="J64" s="81"/>
      <c r="K64" s="81"/>
      <c r="L64" s="65">
        <f t="shared" si="0"/>
        <v>0</v>
      </c>
      <c r="M64" s="66"/>
      <c r="N64" s="81"/>
      <c r="O64" s="81"/>
      <c r="P64" s="81"/>
      <c r="Q64" s="81"/>
      <c r="R64" s="65">
        <f t="shared" si="4"/>
        <v>0</v>
      </c>
      <c r="S64" s="66"/>
      <c r="T64" s="81"/>
      <c r="U64" s="81"/>
      <c r="V64" s="81"/>
      <c r="W64" s="81"/>
      <c r="X64" s="65">
        <f t="shared" si="1"/>
        <v>0</v>
      </c>
      <c r="Y64" s="104"/>
      <c r="Z64" s="81"/>
      <c r="AA64" s="81"/>
      <c r="AB64" s="81"/>
      <c r="AC64" s="81"/>
      <c r="AD64" s="65">
        <f t="shared" si="2"/>
        <v>0</v>
      </c>
      <c r="AE64" s="97"/>
      <c r="AF64" s="81"/>
      <c r="AG64" s="81"/>
      <c r="AH64" s="81"/>
      <c r="AI64" s="81"/>
      <c r="AJ64" s="65">
        <f t="shared" si="3"/>
        <v>0</v>
      </c>
    </row>
    <row r="65" spans="2:36" s="10" customFormat="1">
      <c r="B65" s="30"/>
      <c r="C65" s="13">
        <v>5</v>
      </c>
      <c r="D65" s="11" t="s">
        <v>795</v>
      </c>
      <c r="E65" s="11" t="s">
        <v>794</v>
      </c>
      <c r="F65" s="14">
        <v>261360</v>
      </c>
      <c r="G65" s="43"/>
      <c r="H65" s="81"/>
      <c r="I65" s="81"/>
      <c r="J65" s="81"/>
      <c r="K65" s="81"/>
      <c r="L65" s="65">
        <f t="shared" si="0"/>
        <v>0</v>
      </c>
      <c r="M65" s="66"/>
      <c r="N65" s="81"/>
      <c r="O65" s="81"/>
      <c r="P65" s="81"/>
      <c r="Q65" s="81"/>
      <c r="R65" s="65">
        <f t="shared" si="4"/>
        <v>0</v>
      </c>
      <c r="S65" s="66"/>
      <c r="T65" s="81"/>
      <c r="U65" s="81"/>
      <c r="V65" s="81"/>
      <c r="W65" s="81"/>
      <c r="X65" s="65">
        <f t="shared" si="1"/>
        <v>0</v>
      </c>
      <c r="Y65" s="104"/>
      <c r="Z65" s="81"/>
      <c r="AA65" s="81"/>
      <c r="AB65" s="81"/>
      <c r="AC65" s="81"/>
      <c r="AD65" s="65">
        <f t="shared" si="2"/>
        <v>0</v>
      </c>
      <c r="AE65" s="97"/>
      <c r="AF65" s="81"/>
      <c r="AG65" s="81"/>
      <c r="AH65" s="81"/>
      <c r="AI65" s="81"/>
      <c r="AJ65" s="65">
        <f t="shared" si="3"/>
        <v>0</v>
      </c>
    </row>
    <row r="66" spans="2:36" s="10" customFormat="1">
      <c r="B66" s="30"/>
      <c r="C66" s="13">
        <v>5</v>
      </c>
      <c r="D66" s="11" t="s">
        <v>793</v>
      </c>
      <c r="E66" s="11" t="s">
        <v>792</v>
      </c>
      <c r="F66" s="14">
        <v>174240</v>
      </c>
      <c r="G66" s="43"/>
      <c r="H66" s="81"/>
      <c r="I66" s="81"/>
      <c r="J66" s="81"/>
      <c r="K66" s="81"/>
      <c r="L66" s="65">
        <f t="shared" si="0"/>
        <v>0</v>
      </c>
      <c r="M66" s="66"/>
      <c r="N66" s="81"/>
      <c r="O66" s="81"/>
      <c r="P66" s="81"/>
      <c r="Q66" s="81"/>
      <c r="R66" s="65">
        <f t="shared" si="4"/>
        <v>0</v>
      </c>
      <c r="S66" s="66"/>
      <c r="T66" s="81"/>
      <c r="U66" s="81"/>
      <c r="V66" s="81"/>
      <c r="W66" s="81"/>
      <c r="X66" s="65">
        <f t="shared" si="1"/>
        <v>0</v>
      </c>
      <c r="Y66" s="104"/>
      <c r="Z66" s="81"/>
      <c r="AA66" s="81"/>
      <c r="AB66" s="81"/>
      <c r="AC66" s="81"/>
      <c r="AD66" s="65">
        <f t="shared" si="2"/>
        <v>0</v>
      </c>
      <c r="AE66" s="97"/>
      <c r="AF66" s="81"/>
      <c r="AG66" s="81"/>
      <c r="AH66" s="81"/>
      <c r="AI66" s="81"/>
      <c r="AJ66" s="65">
        <f t="shared" si="3"/>
        <v>0</v>
      </c>
    </row>
    <row r="67" spans="2:36" s="10" customFormat="1">
      <c r="B67" s="30"/>
      <c r="C67" s="13">
        <v>5</v>
      </c>
      <c r="D67" s="11" t="s">
        <v>791</v>
      </c>
      <c r="E67" s="11" t="s">
        <v>790</v>
      </c>
      <c r="F67" s="14">
        <v>46350</v>
      </c>
      <c r="G67" s="43"/>
      <c r="H67" s="81"/>
      <c r="I67" s="81"/>
      <c r="J67" s="81"/>
      <c r="K67" s="81"/>
      <c r="L67" s="65">
        <f t="shared" si="0"/>
        <v>0</v>
      </c>
      <c r="M67" s="66"/>
      <c r="N67" s="81"/>
      <c r="O67" s="81"/>
      <c r="P67" s="81"/>
      <c r="Q67" s="81"/>
      <c r="R67" s="65">
        <f t="shared" si="4"/>
        <v>0</v>
      </c>
      <c r="S67" s="66"/>
      <c r="T67" s="81"/>
      <c r="U67" s="81"/>
      <c r="V67" s="81"/>
      <c r="W67" s="81"/>
      <c r="X67" s="65">
        <f t="shared" si="1"/>
        <v>0</v>
      </c>
      <c r="Y67" s="104"/>
      <c r="Z67" s="81"/>
      <c r="AA67" s="81"/>
      <c r="AB67" s="81"/>
      <c r="AC67" s="81"/>
      <c r="AD67" s="65">
        <f t="shared" si="2"/>
        <v>0</v>
      </c>
      <c r="AE67" s="97"/>
      <c r="AF67" s="81"/>
      <c r="AG67" s="81"/>
      <c r="AH67" s="81"/>
      <c r="AI67" s="81"/>
      <c r="AJ67" s="65">
        <f t="shared" si="3"/>
        <v>0</v>
      </c>
    </row>
    <row r="68" spans="2:36" s="10" customFormat="1">
      <c r="B68" s="30"/>
      <c r="C68" s="13">
        <v>5</v>
      </c>
      <c r="D68" s="11" t="s">
        <v>789</v>
      </c>
      <c r="E68" s="11" t="s">
        <v>788</v>
      </c>
      <c r="F68" s="14">
        <v>43560</v>
      </c>
      <c r="G68" s="43"/>
      <c r="H68" s="81"/>
      <c r="I68" s="81"/>
      <c r="J68" s="81"/>
      <c r="K68" s="81"/>
      <c r="L68" s="65">
        <f t="shared" si="0"/>
        <v>0</v>
      </c>
      <c r="M68" s="66"/>
      <c r="N68" s="81"/>
      <c r="O68" s="81"/>
      <c r="P68" s="81"/>
      <c r="Q68" s="81"/>
      <c r="R68" s="65">
        <f t="shared" si="4"/>
        <v>0</v>
      </c>
      <c r="S68" s="66"/>
      <c r="T68" s="81"/>
      <c r="U68" s="81"/>
      <c r="V68" s="81"/>
      <c r="W68" s="81"/>
      <c r="X68" s="65">
        <f t="shared" si="1"/>
        <v>0</v>
      </c>
      <c r="Y68" s="104"/>
      <c r="Z68" s="81"/>
      <c r="AA68" s="81"/>
      <c r="AB68" s="81"/>
      <c r="AC68" s="81"/>
      <c r="AD68" s="65">
        <f t="shared" si="2"/>
        <v>0</v>
      </c>
      <c r="AE68" s="97"/>
      <c r="AF68" s="81"/>
      <c r="AG68" s="81"/>
      <c r="AH68" s="81"/>
      <c r="AI68" s="81"/>
      <c r="AJ68" s="65">
        <f t="shared" si="3"/>
        <v>0</v>
      </c>
    </row>
    <row r="69" spans="2:36" s="10" customFormat="1" ht="31.5">
      <c r="B69" s="30"/>
      <c r="C69" s="13">
        <v>5</v>
      </c>
      <c r="D69" s="11" t="s">
        <v>787</v>
      </c>
      <c r="E69" s="11" t="s">
        <v>786</v>
      </c>
      <c r="F69" s="14">
        <v>217800</v>
      </c>
      <c r="G69" s="43"/>
      <c r="H69" s="81"/>
      <c r="I69" s="81"/>
      <c r="J69" s="81"/>
      <c r="K69" s="81"/>
      <c r="L69" s="65">
        <f t="shared" si="0"/>
        <v>0</v>
      </c>
      <c r="M69" s="66"/>
      <c r="N69" s="81"/>
      <c r="O69" s="81"/>
      <c r="P69" s="81"/>
      <c r="Q69" s="81"/>
      <c r="R69" s="65">
        <f t="shared" si="4"/>
        <v>0</v>
      </c>
      <c r="S69" s="66"/>
      <c r="T69" s="81"/>
      <c r="U69" s="81"/>
      <c r="V69" s="81"/>
      <c r="W69" s="81"/>
      <c r="X69" s="65">
        <f t="shared" si="1"/>
        <v>0</v>
      </c>
      <c r="Y69" s="104"/>
      <c r="Z69" s="81"/>
      <c r="AA69" s="81"/>
      <c r="AB69" s="81"/>
      <c r="AC69" s="81"/>
      <c r="AD69" s="65">
        <f t="shared" si="2"/>
        <v>0</v>
      </c>
      <c r="AE69" s="97"/>
      <c r="AF69" s="81"/>
      <c r="AG69" s="81"/>
      <c r="AH69" s="81"/>
      <c r="AI69" s="81"/>
      <c r="AJ69" s="65">
        <f t="shared" si="3"/>
        <v>0</v>
      </c>
    </row>
    <row r="70" spans="2:36" s="10" customFormat="1">
      <c r="B70" s="30"/>
      <c r="C70" s="13">
        <v>5</v>
      </c>
      <c r="D70" s="11" t="s">
        <v>785</v>
      </c>
      <c r="E70" s="11" t="s">
        <v>784</v>
      </c>
      <c r="F70" s="14">
        <v>304920</v>
      </c>
      <c r="G70" s="43"/>
      <c r="H70" s="81"/>
      <c r="I70" s="81"/>
      <c r="J70" s="81"/>
      <c r="K70" s="81"/>
      <c r="L70" s="65">
        <f t="shared" si="0"/>
        <v>0</v>
      </c>
      <c r="M70" s="66"/>
      <c r="N70" s="81"/>
      <c r="O70" s="81"/>
      <c r="P70" s="81"/>
      <c r="Q70" s="81"/>
      <c r="R70" s="65">
        <f t="shared" si="4"/>
        <v>0</v>
      </c>
      <c r="S70" s="66"/>
      <c r="T70" s="81"/>
      <c r="U70" s="81"/>
      <c r="V70" s="81"/>
      <c r="W70" s="81"/>
      <c r="X70" s="65">
        <f t="shared" si="1"/>
        <v>0</v>
      </c>
      <c r="Y70" s="104"/>
      <c r="Z70" s="81"/>
      <c r="AA70" s="81"/>
      <c r="AB70" s="81"/>
      <c r="AC70" s="81"/>
      <c r="AD70" s="65">
        <f t="shared" si="2"/>
        <v>0</v>
      </c>
      <c r="AE70" s="97"/>
      <c r="AF70" s="81"/>
      <c r="AG70" s="81"/>
      <c r="AH70" s="81"/>
      <c r="AI70" s="81"/>
      <c r="AJ70" s="65">
        <f t="shared" si="3"/>
        <v>0</v>
      </c>
    </row>
    <row r="71" spans="2:36" s="10" customFormat="1">
      <c r="B71" s="30"/>
      <c r="C71" s="13">
        <v>5</v>
      </c>
      <c r="D71" s="11" t="s">
        <v>783</v>
      </c>
      <c r="E71" s="11" t="s">
        <v>782</v>
      </c>
      <c r="F71" s="14">
        <v>25000</v>
      </c>
      <c r="G71" s="43"/>
      <c r="H71" s="81"/>
      <c r="I71" s="81"/>
      <c r="J71" s="81"/>
      <c r="K71" s="81"/>
      <c r="L71" s="65">
        <f t="shared" si="0"/>
        <v>0</v>
      </c>
      <c r="M71" s="66"/>
      <c r="N71" s="81"/>
      <c r="O71" s="81"/>
      <c r="P71" s="81"/>
      <c r="Q71" s="81"/>
      <c r="R71" s="65">
        <f t="shared" si="4"/>
        <v>0</v>
      </c>
      <c r="S71" s="66"/>
      <c r="T71" s="81"/>
      <c r="U71" s="81"/>
      <c r="V71" s="81"/>
      <c r="W71" s="81"/>
      <c r="X71" s="65">
        <f t="shared" si="1"/>
        <v>0</v>
      </c>
      <c r="Y71" s="104"/>
      <c r="Z71" s="81"/>
      <c r="AA71" s="81"/>
      <c r="AB71" s="81"/>
      <c r="AC71" s="81"/>
      <c r="AD71" s="65">
        <f t="shared" si="2"/>
        <v>0</v>
      </c>
      <c r="AE71" s="97"/>
      <c r="AF71" s="81"/>
      <c r="AG71" s="81"/>
      <c r="AH71" s="81"/>
      <c r="AI71" s="81"/>
      <c r="AJ71" s="65">
        <f t="shared" si="3"/>
        <v>0</v>
      </c>
    </row>
    <row r="72" spans="2:36" s="10" customFormat="1">
      <c r="B72" s="30"/>
      <c r="C72" s="13">
        <v>5</v>
      </c>
      <c r="D72" s="11" t="s">
        <v>781</v>
      </c>
      <c r="E72" s="11" t="s">
        <v>780</v>
      </c>
      <c r="F72" s="14">
        <v>871.2</v>
      </c>
      <c r="G72" s="43"/>
      <c r="H72" s="81"/>
      <c r="I72" s="81"/>
      <c r="J72" s="81"/>
      <c r="K72" s="81"/>
      <c r="L72" s="65">
        <f t="shared" si="0"/>
        <v>0</v>
      </c>
      <c r="M72" s="66"/>
      <c r="N72" s="81"/>
      <c r="O72" s="81"/>
      <c r="P72" s="81"/>
      <c r="Q72" s="81"/>
      <c r="R72" s="65">
        <f t="shared" si="4"/>
        <v>0</v>
      </c>
      <c r="S72" s="66"/>
      <c r="T72" s="81"/>
      <c r="U72" s="81"/>
      <c r="V72" s="81"/>
      <c r="W72" s="81"/>
      <c r="X72" s="65">
        <f t="shared" si="1"/>
        <v>0</v>
      </c>
      <c r="Y72" s="104"/>
      <c r="Z72" s="81"/>
      <c r="AA72" s="81"/>
      <c r="AB72" s="81"/>
      <c r="AC72" s="81"/>
      <c r="AD72" s="65">
        <f t="shared" si="2"/>
        <v>0</v>
      </c>
      <c r="AE72" s="97"/>
      <c r="AF72" s="81"/>
      <c r="AG72" s="81"/>
      <c r="AH72" s="81"/>
      <c r="AI72" s="81"/>
      <c r="AJ72" s="65">
        <f t="shared" si="3"/>
        <v>0</v>
      </c>
    </row>
    <row r="73" spans="2:36" s="10" customFormat="1">
      <c r="B73" s="30"/>
      <c r="C73" s="13">
        <v>5</v>
      </c>
      <c r="D73" s="11" t="s">
        <v>779</v>
      </c>
      <c r="E73" s="11" t="s">
        <v>778</v>
      </c>
      <c r="F73" s="14">
        <v>43560</v>
      </c>
      <c r="G73" s="43"/>
      <c r="H73" s="81"/>
      <c r="I73" s="81"/>
      <c r="J73" s="81"/>
      <c r="K73" s="81"/>
      <c r="L73" s="65">
        <f t="shared" si="0"/>
        <v>0</v>
      </c>
      <c r="M73" s="66"/>
      <c r="N73" s="81"/>
      <c r="O73" s="81"/>
      <c r="P73" s="81"/>
      <c r="Q73" s="81"/>
      <c r="R73" s="65">
        <f t="shared" si="4"/>
        <v>0</v>
      </c>
      <c r="S73" s="66"/>
      <c r="T73" s="81"/>
      <c r="U73" s="81"/>
      <c r="V73" s="81"/>
      <c r="W73" s="81"/>
      <c r="X73" s="65">
        <f t="shared" si="1"/>
        <v>0</v>
      </c>
      <c r="Y73" s="104"/>
      <c r="Z73" s="81"/>
      <c r="AA73" s="81"/>
      <c r="AB73" s="81"/>
      <c r="AC73" s="81"/>
      <c r="AD73" s="65">
        <f t="shared" si="2"/>
        <v>0</v>
      </c>
      <c r="AE73" s="97"/>
      <c r="AF73" s="81"/>
      <c r="AG73" s="81"/>
      <c r="AH73" s="81"/>
      <c r="AI73" s="81"/>
      <c r="AJ73" s="65">
        <f t="shared" si="3"/>
        <v>0</v>
      </c>
    </row>
    <row r="74" spans="2:36" s="10" customFormat="1">
      <c r="B74" s="30"/>
      <c r="C74" s="13">
        <v>5</v>
      </c>
      <c r="D74" s="11" t="s">
        <v>777</v>
      </c>
      <c r="E74" s="11" t="s">
        <v>776</v>
      </c>
      <c r="F74" s="14">
        <v>108900</v>
      </c>
      <c r="G74" s="43"/>
      <c r="H74" s="81"/>
      <c r="I74" s="81"/>
      <c r="J74" s="81"/>
      <c r="K74" s="81"/>
      <c r="L74" s="65">
        <f t="shared" ref="L74:L137" si="5">H74*F74+I74+J74+K74</f>
        <v>0</v>
      </c>
      <c r="M74" s="66"/>
      <c r="N74" s="81"/>
      <c r="O74" s="81"/>
      <c r="P74" s="81"/>
      <c r="Q74" s="81"/>
      <c r="R74" s="65">
        <f t="shared" si="4"/>
        <v>0</v>
      </c>
      <c r="S74" s="66"/>
      <c r="T74" s="81"/>
      <c r="U74" s="81"/>
      <c r="V74" s="81"/>
      <c r="W74" s="81"/>
      <c r="X74" s="65">
        <f t="shared" ref="X74:X137" si="6">T74+U74+V74+W74</f>
        <v>0</v>
      </c>
      <c r="Y74" s="104"/>
      <c r="Z74" s="81"/>
      <c r="AA74" s="81"/>
      <c r="AB74" s="81"/>
      <c r="AC74" s="81"/>
      <c r="AD74" s="65">
        <f t="shared" ref="AD74:AD137" si="7">Z74+AA74+AB74+AC74</f>
        <v>0</v>
      </c>
      <c r="AE74" s="97"/>
      <c r="AF74" s="81"/>
      <c r="AG74" s="81"/>
      <c r="AH74" s="81"/>
      <c r="AI74" s="81"/>
      <c r="AJ74" s="65">
        <f t="shared" ref="AJ74:AJ137" si="8">AF74+AG74+AH74+AI74</f>
        <v>0</v>
      </c>
    </row>
    <row r="75" spans="2:36" s="10" customFormat="1">
      <c r="B75" s="30"/>
      <c r="C75" s="13">
        <v>5</v>
      </c>
      <c r="D75" s="11" t="s">
        <v>775</v>
      </c>
      <c r="E75" s="11" t="s">
        <v>774</v>
      </c>
      <c r="F75" s="14">
        <v>65340</v>
      </c>
      <c r="G75" s="43"/>
      <c r="H75" s="81"/>
      <c r="I75" s="81"/>
      <c r="J75" s="81"/>
      <c r="K75" s="81"/>
      <c r="L75" s="65">
        <f t="shared" si="5"/>
        <v>0</v>
      </c>
      <c r="M75" s="66"/>
      <c r="N75" s="81"/>
      <c r="O75" s="81"/>
      <c r="P75" s="81"/>
      <c r="Q75" s="81"/>
      <c r="R75" s="65">
        <f t="shared" ref="R75:R138" si="9">N75+O75+P75+Q75</f>
        <v>0</v>
      </c>
      <c r="S75" s="66"/>
      <c r="T75" s="81"/>
      <c r="U75" s="81"/>
      <c r="V75" s="81"/>
      <c r="W75" s="81"/>
      <c r="X75" s="65">
        <f t="shared" si="6"/>
        <v>0</v>
      </c>
      <c r="Y75" s="104"/>
      <c r="Z75" s="81"/>
      <c r="AA75" s="81"/>
      <c r="AB75" s="81"/>
      <c r="AC75" s="81"/>
      <c r="AD75" s="65">
        <f t="shared" si="7"/>
        <v>0</v>
      </c>
      <c r="AE75" s="97"/>
      <c r="AF75" s="81"/>
      <c r="AG75" s="81"/>
      <c r="AH75" s="81"/>
      <c r="AI75" s="81"/>
      <c r="AJ75" s="65">
        <f t="shared" si="8"/>
        <v>0</v>
      </c>
    </row>
    <row r="76" spans="2:36" s="10" customFormat="1">
      <c r="B76" s="30"/>
      <c r="C76" s="13">
        <v>5</v>
      </c>
      <c r="D76" s="11" t="s">
        <v>773</v>
      </c>
      <c r="E76" s="11" t="s">
        <v>772</v>
      </c>
      <c r="F76" s="14">
        <v>21780</v>
      </c>
      <c r="G76" s="43"/>
      <c r="H76" s="81"/>
      <c r="I76" s="81"/>
      <c r="J76" s="81"/>
      <c r="K76" s="81"/>
      <c r="L76" s="65">
        <f t="shared" si="5"/>
        <v>0</v>
      </c>
      <c r="M76" s="66"/>
      <c r="N76" s="81"/>
      <c r="O76" s="81"/>
      <c r="P76" s="81"/>
      <c r="Q76" s="81"/>
      <c r="R76" s="65">
        <f t="shared" si="9"/>
        <v>0</v>
      </c>
      <c r="S76" s="66"/>
      <c r="T76" s="81"/>
      <c r="U76" s="81"/>
      <c r="V76" s="81"/>
      <c r="W76" s="81"/>
      <c r="X76" s="65">
        <f t="shared" si="6"/>
        <v>0</v>
      </c>
      <c r="Y76" s="104"/>
      <c r="Z76" s="81"/>
      <c r="AA76" s="81"/>
      <c r="AB76" s="81"/>
      <c r="AC76" s="81"/>
      <c r="AD76" s="65">
        <f t="shared" si="7"/>
        <v>0</v>
      </c>
      <c r="AE76" s="97"/>
      <c r="AF76" s="81"/>
      <c r="AG76" s="81"/>
      <c r="AH76" s="81"/>
      <c r="AI76" s="81"/>
      <c r="AJ76" s="65">
        <f t="shared" si="8"/>
        <v>0</v>
      </c>
    </row>
    <row r="77" spans="2:36" s="10" customFormat="1">
      <c r="B77" s="30"/>
      <c r="C77" s="13">
        <v>5</v>
      </c>
      <c r="D77" s="11" t="s">
        <v>575</v>
      </c>
      <c r="E77" s="11" t="s">
        <v>771</v>
      </c>
      <c r="F77" s="14">
        <v>101930.4</v>
      </c>
      <c r="G77" s="43"/>
      <c r="H77" s="81"/>
      <c r="I77" s="81"/>
      <c r="J77" s="81"/>
      <c r="K77" s="81"/>
      <c r="L77" s="65">
        <f t="shared" si="5"/>
        <v>0</v>
      </c>
      <c r="M77" s="66"/>
      <c r="N77" s="81"/>
      <c r="O77" s="81"/>
      <c r="P77" s="81"/>
      <c r="Q77" s="81"/>
      <c r="R77" s="65">
        <f t="shared" si="9"/>
        <v>0</v>
      </c>
      <c r="S77" s="66"/>
      <c r="T77" s="81"/>
      <c r="U77" s="81"/>
      <c r="V77" s="81"/>
      <c r="W77" s="81"/>
      <c r="X77" s="65">
        <f t="shared" si="6"/>
        <v>0</v>
      </c>
      <c r="Y77" s="104"/>
      <c r="Z77" s="81"/>
      <c r="AA77" s="81"/>
      <c r="AB77" s="81"/>
      <c r="AC77" s="81"/>
      <c r="AD77" s="65">
        <f t="shared" si="7"/>
        <v>0</v>
      </c>
      <c r="AE77" s="97"/>
      <c r="AF77" s="81"/>
      <c r="AG77" s="81"/>
      <c r="AH77" s="81"/>
      <c r="AI77" s="81"/>
      <c r="AJ77" s="65">
        <f t="shared" si="8"/>
        <v>0</v>
      </c>
    </row>
    <row r="78" spans="2:36" s="10" customFormat="1">
      <c r="B78" s="30"/>
      <c r="C78" s="13">
        <v>5</v>
      </c>
      <c r="D78" s="11" t="s">
        <v>770</v>
      </c>
      <c r="E78" s="11" t="s">
        <v>769</v>
      </c>
      <c r="F78" s="14">
        <v>87120</v>
      </c>
      <c r="G78" s="43"/>
      <c r="H78" s="81"/>
      <c r="I78" s="81"/>
      <c r="J78" s="81"/>
      <c r="K78" s="81"/>
      <c r="L78" s="65">
        <f t="shared" si="5"/>
        <v>0</v>
      </c>
      <c r="M78" s="66"/>
      <c r="N78" s="81"/>
      <c r="O78" s="81"/>
      <c r="P78" s="81"/>
      <c r="Q78" s="81"/>
      <c r="R78" s="65">
        <f t="shared" si="9"/>
        <v>0</v>
      </c>
      <c r="S78" s="66"/>
      <c r="T78" s="81"/>
      <c r="U78" s="81"/>
      <c r="V78" s="81"/>
      <c r="W78" s="81"/>
      <c r="X78" s="65">
        <f t="shared" si="6"/>
        <v>0</v>
      </c>
      <c r="Y78" s="104"/>
      <c r="Z78" s="81"/>
      <c r="AA78" s="81"/>
      <c r="AB78" s="81"/>
      <c r="AC78" s="81"/>
      <c r="AD78" s="65">
        <f t="shared" si="7"/>
        <v>0</v>
      </c>
      <c r="AE78" s="97"/>
      <c r="AF78" s="81"/>
      <c r="AG78" s="81"/>
      <c r="AH78" s="81"/>
      <c r="AI78" s="81"/>
      <c r="AJ78" s="65">
        <f t="shared" si="8"/>
        <v>0</v>
      </c>
    </row>
    <row r="79" spans="2:36" s="10" customFormat="1">
      <c r="B79" s="30"/>
      <c r="C79" s="13">
        <v>5</v>
      </c>
      <c r="D79" s="11" t="s">
        <v>768</v>
      </c>
      <c r="E79" s="11" t="s">
        <v>767</v>
      </c>
      <c r="F79" s="14">
        <v>10890</v>
      </c>
      <c r="G79" s="43"/>
      <c r="H79" s="81"/>
      <c r="I79" s="81"/>
      <c r="J79" s="81"/>
      <c r="K79" s="81"/>
      <c r="L79" s="65">
        <f t="shared" si="5"/>
        <v>0</v>
      </c>
      <c r="M79" s="66"/>
      <c r="N79" s="81"/>
      <c r="O79" s="81"/>
      <c r="P79" s="81"/>
      <c r="Q79" s="81"/>
      <c r="R79" s="65">
        <f t="shared" si="9"/>
        <v>0</v>
      </c>
      <c r="S79" s="66"/>
      <c r="T79" s="81"/>
      <c r="U79" s="81"/>
      <c r="V79" s="81"/>
      <c r="W79" s="81"/>
      <c r="X79" s="65">
        <f t="shared" si="6"/>
        <v>0</v>
      </c>
      <c r="Y79" s="104"/>
      <c r="Z79" s="81"/>
      <c r="AA79" s="81"/>
      <c r="AB79" s="81"/>
      <c r="AC79" s="81"/>
      <c r="AD79" s="65">
        <f t="shared" si="7"/>
        <v>0</v>
      </c>
      <c r="AE79" s="97"/>
      <c r="AF79" s="81"/>
      <c r="AG79" s="81"/>
      <c r="AH79" s="81"/>
      <c r="AI79" s="81"/>
      <c r="AJ79" s="65">
        <f t="shared" si="8"/>
        <v>0</v>
      </c>
    </row>
    <row r="80" spans="2:36" s="10" customFormat="1">
      <c r="B80" s="30"/>
      <c r="C80" s="13">
        <v>5</v>
      </c>
      <c r="D80" s="11" t="s">
        <v>766</v>
      </c>
      <c r="E80" s="11" t="s">
        <v>765</v>
      </c>
      <c r="F80" s="14">
        <v>87120</v>
      </c>
      <c r="G80" s="43"/>
      <c r="H80" s="81"/>
      <c r="I80" s="81"/>
      <c r="J80" s="81"/>
      <c r="K80" s="81"/>
      <c r="L80" s="65">
        <f t="shared" si="5"/>
        <v>0</v>
      </c>
      <c r="M80" s="66"/>
      <c r="N80" s="81"/>
      <c r="O80" s="81"/>
      <c r="P80" s="81"/>
      <c r="Q80" s="81"/>
      <c r="R80" s="65">
        <f t="shared" si="9"/>
        <v>0</v>
      </c>
      <c r="S80" s="66"/>
      <c r="T80" s="81"/>
      <c r="U80" s="81"/>
      <c r="V80" s="81"/>
      <c r="W80" s="81"/>
      <c r="X80" s="65">
        <f t="shared" si="6"/>
        <v>0</v>
      </c>
      <c r="Y80" s="104"/>
      <c r="Z80" s="81"/>
      <c r="AA80" s="81"/>
      <c r="AB80" s="81"/>
      <c r="AC80" s="81"/>
      <c r="AD80" s="65">
        <f t="shared" si="7"/>
        <v>0</v>
      </c>
      <c r="AE80" s="97"/>
      <c r="AF80" s="81"/>
      <c r="AG80" s="81"/>
      <c r="AH80" s="81"/>
      <c r="AI80" s="81"/>
      <c r="AJ80" s="65">
        <f t="shared" si="8"/>
        <v>0</v>
      </c>
    </row>
    <row r="81" spans="2:36" s="10" customFormat="1">
      <c r="B81" s="30"/>
      <c r="C81" s="13">
        <v>5</v>
      </c>
      <c r="D81" s="11" t="s">
        <v>764</v>
      </c>
      <c r="E81" s="11" t="s">
        <v>763</v>
      </c>
      <c r="F81" s="14">
        <v>87120</v>
      </c>
      <c r="G81" s="43"/>
      <c r="H81" s="81"/>
      <c r="I81" s="81"/>
      <c r="J81" s="81"/>
      <c r="K81" s="81"/>
      <c r="L81" s="65">
        <f t="shared" si="5"/>
        <v>0</v>
      </c>
      <c r="M81" s="66"/>
      <c r="N81" s="81"/>
      <c r="O81" s="81"/>
      <c r="P81" s="81"/>
      <c r="Q81" s="81"/>
      <c r="R81" s="65">
        <f t="shared" si="9"/>
        <v>0</v>
      </c>
      <c r="S81" s="66"/>
      <c r="T81" s="81"/>
      <c r="U81" s="81"/>
      <c r="V81" s="81"/>
      <c r="W81" s="81"/>
      <c r="X81" s="65">
        <f t="shared" si="6"/>
        <v>0</v>
      </c>
      <c r="Y81" s="104"/>
      <c r="Z81" s="81"/>
      <c r="AA81" s="81"/>
      <c r="AB81" s="81"/>
      <c r="AC81" s="81"/>
      <c r="AD81" s="65">
        <f t="shared" si="7"/>
        <v>0</v>
      </c>
      <c r="AE81" s="97"/>
      <c r="AF81" s="81"/>
      <c r="AG81" s="81"/>
      <c r="AH81" s="81"/>
      <c r="AI81" s="81"/>
      <c r="AJ81" s="65">
        <f t="shared" si="8"/>
        <v>0</v>
      </c>
    </row>
    <row r="82" spans="2:36" s="10" customFormat="1">
      <c r="B82" s="30"/>
      <c r="C82" s="13">
        <v>5</v>
      </c>
      <c r="D82" s="11" t="s">
        <v>575</v>
      </c>
      <c r="E82" s="11" t="s">
        <v>762</v>
      </c>
      <c r="F82" s="14">
        <v>1742.4</v>
      </c>
      <c r="G82" s="43"/>
      <c r="H82" s="81"/>
      <c r="I82" s="81"/>
      <c r="J82" s="81"/>
      <c r="K82" s="81"/>
      <c r="L82" s="65">
        <f t="shared" si="5"/>
        <v>0</v>
      </c>
      <c r="M82" s="66"/>
      <c r="N82" s="81"/>
      <c r="O82" s="81"/>
      <c r="P82" s="81"/>
      <c r="Q82" s="81"/>
      <c r="R82" s="65">
        <f t="shared" si="9"/>
        <v>0</v>
      </c>
      <c r="S82" s="66"/>
      <c r="T82" s="81"/>
      <c r="U82" s="81"/>
      <c r="V82" s="81"/>
      <c r="W82" s="81"/>
      <c r="X82" s="65">
        <f t="shared" si="6"/>
        <v>0</v>
      </c>
      <c r="Y82" s="104"/>
      <c r="Z82" s="81"/>
      <c r="AA82" s="81"/>
      <c r="AB82" s="81"/>
      <c r="AC82" s="81"/>
      <c r="AD82" s="65">
        <f t="shared" si="7"/>
        <v>0</v>
      </c>
      <c r="AE82" s="97"/>
      <c r="AF82" s="81"/>
      <c r="AG82" s="81"/>
      <c r="AH82" s="81"/>
      <c r="AI82" s="81"/>
      <c r="AJ82" s="65">
        <f t="shared" si="8"/>
        <v>0</v>
      </c>
    </row>
    <row r="83" spans="2:36" s="10" customFormat="1">
      <c r="B83" s="30"/>
      <c r="C83" s="13">
        <v>5</v>
      </c>
      <c r="D83" s="11" t="s">
        <v>761</v>
      </c>
      <c r="E83" s="11" t="s">
        <v>760</v>
      </c>
      <c r="F83" s="14">
        <v>500</v>
      </c>
      <c r="G83" s="43"/>
      <c r="H83" s="81"/>
      <c r="I83" s="81"/>
      <c r="J83" s="81"/>
      <c r="K83" s="81"/>
      <c r="L83" s="65">
        <f t="shared" si="5"/>
        <v>0</v>
      </c>
      <c r="M83" s="66"/>
      <c r="N83" s="81"/>
      <c r="O83" s="81"/>
      <c r="P83" s="81"/>
      <c r="Q83" s="81"/>
      <c r="R83" s="65">
        <f t="shared" si="9"/>
        <v>0</v>
      </c>
      <c r="S83" s="66"/>
      <c r="T83" s="81"/>
      <c r="U83" s="81"/>
      <c r="V83" s="81"/>
      <c r="W83" s="81"/>
      <c r="X83" s="65">
        <f t="shared" si="6"/>
        <v>0</v>
      </c>
      <c r="Y83" s="104"/>
      <c r="Z83" s="81"/>
      <c r="AA83" s="81"/>
      <c r="AB83" s="81"/>
      <c r="AC83" s="81"/>
      <c r="AD83" s="65">
        <f t="shared" si="7"/>
        <v>0</v>
      </c>
      <c r="AE83" s="97"/>
      <c r="AF83" s="81"/>
      <c r="AG83" s="81"/>
      <c r="AH83" s="81"/>
      <c r="AI83" s="81"/>
      <c r="AJ83" s="65">
        <f t="shared" si="8"/>
        <v>0</v>
      </c>
    </row>
    <row r="84" spans="2:36" s="10" customFormat="1">
      <c r="B84" s="30"/>
      <c r="C84" s="13">
        <v>5</v>
      </c>
      <c r="D84" s="11" t="s">
        <v>759</v>
      </c>
      <c r="E84" s="11" t="s">
        <v>758</v>
      </c>
      <c r="F84" s="14">
        <v>130680</v>
      </c>
      <c r="G84" s="43"/>
      <c r="H84" s="81"/>
      <c r="I84" s="81"/>
      <c r="J84" s="81"/>
      <c r="K84" s="81"/>
      <c r="L84" s="65">
        <f t="shared" si="5"/>
        <v>0</v>
      </c>
      <c r="M84" s="66"/>
      <c r="N84" s="81"/>
      <c r="O84" s="81"/>
      <c r="P84" s="81"/>
      <c r="Q84" s="81"/>
      <c r="R84" s="65">
        <f t="shared" si="9"/>
        <v>0</v>
      </c>
      <c r="S84" s="66"/>
      <c r="T84" s="81"/>
      <c r="U84" s="81"/>
      <c r="V84" s="81"/>
      <c r="W84" s="81"/>
      <c r="X84" s="65">
        <f t="shared" si="6"/>
        <v>0</v>
      </c>
      <c r="Y84" s="104"/>
      <c r="Z84" s="81"/>
      <c r="AA84" s="81"/>
      <c r="AB84" s="81"/>
      <c r="AC84" s="81"/>
      <c r="AD84" s="65">
        <f t="shared" si="7"/>
        <v>0</v>
      </c>
      <c r="AE84" s="97"/>
      <c r="AF84" s="81"/>
      <c r="AG84" s="81"/>
      <c r="AH84" s="81"/>
      <c r="AI84" s="81"/>
      <c r="AJ84" s="65">
        <f t="shared" si="8"/>
        <v>0</v>
      </c>
    </row>
    <row r="85" spans="2:36" s="10" customFormat="1">
      <c r="B85" s="30"/>
      <c r="C85" s="13">
        <v>5</v>
      </c>
      <c r="D85" s="11" t="s">
        <v>757</v>
      </c>
      <c r="E85" s="11" t="s">
        <v>756</v>
      </c>
      <c r="F85" s="14">
        <v>21780</v>
      </c>
      <c r="G85" s="43"/>
      <c r="H85" s="81"/>
      <c r="I85" s="81"/>
      <c r="J85" s="81"/>
      <c r="K85" s="81"/>
      <c r="L85" s="65">
        <f t="shared" si="5"/>
        <v>0</v>
      </c>
      <c r="M85" s="66"/>
      <c r="N85" s="81"/>
      <c r="O85" s="81"/>
      <c r="P85" s="81"/>
      <c r="Q85" s="81"/>
      <c r="R85" s="65">
        <f t="shared" si="9"/>
        <v>0</v>
      </c>
      <c r="S85" s="66"/>
      <c r="T85" s="81"/>
      <c r="U85" s="81"/>
      <c r="V85" s="81"/>
      <c r="W85" s="81"/>
      <c r="X85" s="65">
        <f t="shared" si="6"/>
        <v>0</v>
      </c>
      <c r="Y85" s="104"/>
      <c r="Z85" s="81"/>
      <c r="AA85" s="81"/>
      <c r="AB85" s="81"/>
      <c r="AC85" s="81"/>
      <c r="AD85" s="65">
        <f t="shared" si="7"/>
        <v>0</v>
      </c>
      <c r="AE85" s="97"/>
      <c r="AF85" s="81"/>
      <c r="AG85" s="81"/>
      <c r="AH85" s="81"/>
      <c r="AI85" s="81"/>
      <c r="AJ85" s="65">
        <f t="shared" si="8"/>
        <v>0</v>
      </c>
    </row>
    <row r="86" spans="2:36" s="10" customFormat="1">
      <c r="B86" s="30"/>
      <c r="C86" s="13">
        <v>5</v>
      </c>
      <c r="D86" s="11" t="s">
        <v>755</v>
      </c>
      <c r="E86" s="11" t="s">
        <v>754</v>
      </c>
      <c r="F86" s="14">
        <v>21780</v>
      </c>
      <c r="G86" s="43"/>
      <c r="H86" s="81"/>
      <c r="I86" s="81"/>
      <c r="J86" s="81"/>
      <c r="K86" s="81"/>
      <c r="L86" s="65">
        <f t="shared" si="5"/>
        <v>0</v>
      </c>
      <c r="M86" s="66"/>
      <c r="N86" s="81"/>
      <c r="O86" s="81"/>
      <c r="P86" s="81"/>
      <c r="Q86" s="81"/>
      <c r="R86" s="65">
        <f t="shared" si="9"/>
        <v>0</v>
      </c>
      <c r="S86" s="66"/>
      <c r="T86" s="81"/>
      <c r="U86" s="81"/>
      <c r="V86" s="81"/>
      <c r="W86" s="81"/>
      <c r="X86" s="65">
        <f t="shared" si="6"/>
        <v>0</v>
      </c>
      <c r="Y86" s="104"/>
      <c r="Z86" s="81"/>
      <c r="AA86" s="81"/>
      <c r="AB86" s="81"/>
      <c r="AC86" s="81"/>
      <c r="AD86" s="65">
        <f t="shared" si="7"/>
        <v>0</v>
      </c>
      <c r="AE86" s="97"/>
      <c r="AF86" s="81"/>
      <c r="AG86" s="81"/>
      <c r="AH86" s="81"/>
      <c r="AI86" s="81"/>
      <c r="AJ86" s="65">
        <f t="shared" si="8"/>
        <v>0</v>
      </c>
    </row>
    <row r="87" spans="2:36" s="10" customFormat="1" ht="31.5">
      <c r="B87" s="30"/>
      <c r="C87" s="13">
        <v>5</v>
      </c>
      <c r="D87" s="11" t="s">
        <v>753</v>
      </c>
      <c r="E87" s="11" t="s">
        <v>752</v>
      </c>
      <c r="F87" s="14">
        <v>304920</v>
      </c>
      <c r="G87" s="43"/>
      <c r="H87" s="81"/>
      <c r="I87" s="81"/>
      <c r="J87" s="81"/>
      <c r="K87" s="81"/>
      <c r="L87" s="65">
        <f t="shared" si="5"/>
        <v>0</v>
      </c>
      <c r="M87" s="66"/>
      <c r="N87" s="81"/>
      <c r="O87" s="81"/>
      <c r="P87" s="81"/>
      <c r="Q87" s="81"/>
      <c r="R87" s="65">
        <f t="shared" si="9"/>
        <v>0</v>
      </c>
      <c r="S87" s="66"/>
      <c r="T87" s="81"/>
      <c r="U87" s="81"/>
      <c r="V87" s="81"/>
      <c r="W87" s="81"/>
      <c r="X87" s="65">
        <f t="shared" si="6"/>
        <v>0</v>
      </c>
      <c r="Y87" s="104"/>
      <c r="Z87" s="81"/>
      <c r="AA87" s="81"/>
      <c r="AB87" s="81"/>
      <c r="AC87" s="81"/>
      <c r="AD87" s="65">
        <f t="shared" si="7"/>
        <v>0</v>
      </c>
      <c r="AE87" s="97"/>
      <c r="AF87" s="81"/>
      <c r="AG87" s="81"/>
      <c r="AH87" s="81"/>
      <c r="AI87" s="81"/>
      <c r="AJ87" s="65">
        <f t="shared" si="8"/>
        <v>0</v>
      </c>
    </row>
    <row r="88" spans="2:36" s="10" customFormat="1">
      <c r="B88" s="30"/>
      <c r="C88" s="13">
        <v>5</v>
      </c>
      <c r="D88" s="11" t="s">
        <v>751</v>
      </c>
      <c r="E88" s="11" t="s">
        <v>750</v>
      </c>
      <c r="F88" s="14">
        <v>65340</v>
      </c>
      <c r="G88" s="43"/>
      <c r="H88" s="81"/>
      <c r="I88" s="81"/>
      <c r="J88" s="81"/>
      <c r="K88" s="81"/>
      <c r="L88" s="65">
        <f t="shared" si="5"/>
        <v>0</v>
      </c>
      <c r="M88" s="66"/>
      <c r="N88" s="81"/>
      <c r="O88" s="81"/>
      <c r="P88" s="81"/>
      <c r="Q88" s="81"/>
      <c r="R88" s="65">
        <f t="shared" si="9"/>
        <v>0</v>
      </c>
      <c r="S88" s="66"/>
      <c r="T88" s="81"/>
      <c r="U88" s="81"/>
      <c r="V88" s="81"/>
      <c r="W88" s="81"/>
      <c r="X88" s="65">
        <f t="shared" si="6"/>
        <v>0</v>
      </c>
      <c r="Y88" s="104"/>
      <c r="Z88" s="81"/>
      <c r="AA88" s="81"/>
      <c r="AB88" s="81"/>
      <c r="AC88" s="81"/>
      <c r="AD88" s="65">
        <f t="shared" si="7"/>
        <v>0</v>
      </c>
      <c r="AE88" s="97"/>
      <c r="AF88" s="81"/>
      <c r="AG88" s="81"/>
      <c r="AH88" s="81"/>
      <c r="AI88" s="81"/>
      <c r="AJ88" s="65">
        <f t="shared" si="8"/>
        <v>0</v>
      </c>
    </row>
    <row r="89" spans="2:36" s="10" customFormat="1">
      <c r="B89" s="30"/>
      <c r="C89" s="13">
        <v>5</v>
      </c>
      <c r="D89" s="11" t="s">
        <v>749</v>
      </c>
      <c r="E89" s="11" t="s">
        <v>748</v>
      </c>
      <c r="F89" s="14">
        <v>2500</v>
      </c>
      <c r="G89" s="43"/>
      <c r="H89" s="81"/>
      <c r="I89" s="81"/>
      <c r="J89" s="81"/>
      <c r="K89" s="81"/>
      <c r="L89" s="65">
        <f t="shared" si="5"/>
        <v>0</v>
      </c>
      <c r="M89" s="66"/>
      <c r="N89" s="81"/>
      <c r="O89" s="81"/>
      <c r="P89" s="81"/>
      <c r="Q89" s="81"/>
      <c r="R89" s="65">
        <f t="shared" si="9"/>
        <v>0</v>
      </c>
      <c r="S89" s="66"/>
      <c r="T89" s="81"/>
      <c r="U89" s="81"/>
      <c r="V89" s="81"/>
      <c r="W89" s="81"/>
      <c r="X89" s="65">
        <f t="shared" si="6"/>
        <v>0</v>
      </c>
      <c r="Y89" s="104"/>
      <c r="Z89" s="81"/>
      <c r="AA89" s="81"/>
      <c r="AB89" s="81"/>
      <c r="AC89" s="81"/>
      <c r="AD89" s="65">
        <f t="shared" si="7"/>
        <v>0</v>
      </c>
      <c r="AE89" s="97"/>
      <c r="AF89" s="81"/>
      <c r="AG89" s="81"/>
      <c r="AH89" s="81"/>
      <c r="AI89" s="81"/>
      <c r="AJ89" s="65">
        <f t="shared" si="8"/>
        <v>0</v>
      </c>
    </row>
    <row r="90" spans="2:36" s="10" customFormat="1">
      <c r="B90" s="30"/>
      <c r="C90" s="13">
        <v>5</v>
      </c>
      <c r="D90" s="11" t="s">
        <v>747</v>
      </c>
      <c r="E90" s="11" t="s">
        <v>746</v>
      </c>
      <c r="F90" s="14">
        <v>5000</v>
      </c>
      <c r="G90" s="43"/>
      <c r="H90" s="81"/>
      <c r="I90" s="81"/>
      <c r="J90" s="81"/>
      <c r="K90" s="81"/>
      <c r="L90" s="65">
        <f t="shared" si="5"/>
        <v>0</v>
      </c>
      <c r="M90" s="66"/>
      <c r="N90" s="81"/>
      <c r="O90" s="81"/>
      <c r="P90" s="81"/>
      <c r="Q90" s="81"/>
      <c r="R90" s="65">
        <f t="shared" si="9"/>
        <v>0</v>
      </c>
      <c r="S90" s="66"/>
      <c r="T90" s="81"/>
      <c r="U90" s="81"/>
      <c r="V90" s="81"/>
      <c r="W90" s="81"/>
      <c r="X90" s="65">
        <f t="shared" si="6"/>
        <v>0</v>
      </c>
      <c r="Y90" s="104"/>
      <c r="Z90" s="81"/>
      <c r="AA90" s="81"/>
      <c r="AB90" s="81"/>
      <c r="AC90" s="81"/>
      <c r="AD90" s="65">
        <f t="shared" si="7"/>
        <v>0</v>
      </c>
      <c r="AE90" s="97"/>
      <c r="AF90" s="81"/>
      <c r="AG90" s="81"/>
      <c r="AH90" s="81"/>
      <c r="AI90" s="81"/>
      <c r="AJ90" s="65">
        <f t="shared" si="8"/>
        <v>0</v>
      </c>
    </row>
    <row r="91" spans="2:36" s="10" customFormat="1" ht="18">
      <c r="B91" s="30"/>
      <c r="C91" s="13">
        <v>5</v>
      </c>
      <c r="D91" s="11" t="s">
        <v>745</v>
      </c>
      <c r="E91" s="11" t="s">
        <v>744</v>
      </c>
      <c r="F91" s="14">
        <v>450846</v>
      </c>
      <c r="G91" s="43"/>
      <c r="H91" s="81"/>
      <c r="I91" s="81"/>
      <c r="J91" s="81"/>
      <c r="K91" s="81"/>
      <c r="L91" s="65">
        <f t="shared" si="5"/>
        <v>0</v>
      </c>
      <c r="M91" s="66"/>
      <c r="N91" s="81"/>
      <c r="O91" s="81"/>
      <c r="P91" s="81"/>
      <c r="Q91" s="81"/>
      <c r="R91" s="65">
        <f t="shared" si="9"/>
        <v>0</v>
      </c>
      <c r="S91" s="66"/>
      <c r="T91" s="81"/>
      <c r="U91" s="81"/>
      <c r="V91" s="81"/>
      <c r="W91" s="81"/>
      <c r="X91" s="65">
        <f t="shared" si="6"/>
        <v>0</v>
      </c>
      <c r="Y91" s="104"/>
      <c r="Z91" s="81"/>
      <c r="AA91" s="81"/>
      <c r="AB91" s="81"/>
      <c r="AC91" s="81"/>
      <c r="AD91" s="65">
        <f t="shared" si="7"/>
        <v>0</v>
      </c>
      <c r="AE91" s="97"/>
      <c r="AF91" s="81"/>
      <c r="AG91" s="81"/>
      <c r="AH91" s="81"/>
      <c r="AI91" s="81"/>
      <c r="AJ91" s="65">
        <f t="shared" si="8"/>
        <v>0</v>
      </c>
    </row>
    <row r="92" spans="2:36" s="10" customFormat="1">
      <c r="B92" s="30"/>
      <c r="C92" s="13">
        <v>5</v>
      </c>
      <c r="D92" s="11" t="s">
        <v>743</v>
      </c>
      <c r="E92" s="11" t="s">
        <v>742</v>
      </c>
      <c r="F92" s="14">
        <v>1742.4</v>
      </c>
      <c r="G92" s="43"/>
      <c r="H92" s="81"/>
      <c r="I92" s="81"/>
      <c r="J92" s="81"/>
      <c r="K92" s="81"/>
      <c r="L92" s="65">
        <f t="shared" si="5"/>
        <v>0</v>
      </c>
      <c r="M92" s="66"/>
      <c r="N92" s="81"/>
      <c r="O92" s="81"/>
      <c r="P92" s="81"/>
      <c r="Q92" s="81"/>
      <c r="R92" s="65">
        <f t="shared" si="9"/>
        <v>0</v>
      </c>
      <c r="S92" s="66"/>
      <c r="T92" s="81"/>
      <c r="U92" s="81"/>
      <c r="V92" s="81"/>
      <c r="W92" s="81"/>
      <c r="X92" s="65">
        <f t="shared" si="6"/>
        <v>0</v>
      </c>
      <c r="Y92" s="104"/>
      <c r="Z92" s="81"/>
      <c r="AA92" s="81"/>
      <c r="AB92" s="81"/>
      <c r="AC92" s="81"/>
      <c r="AD92" s="65">
        <f t="shared" si="7"/>
        <v>0</v>
      </c>
      <c r="AE92" s="97"/>
      <c r="AF92" s="81"/>
      <c r="AG92" s="81"/>
      <c r="AH92" s="81"/>
      <c r="AI92" s="81"/>
      <c r="AJ92" s="65">
        <f t="shared" si="8"/>
        <v>0</v>
      </c>
    </row>
    <row r="93" spans="2:36" s="10" customFormat="1">
      <c r="B93" s="30"/>
      <c r="C93" s="13">
        <v>5</v>
      </c>
      <c r="D93" s="11" t="s">
        <v>741</v>
      </c>
      <c r="E93" s="11" t="s">
        <v>740</v>
      </c>
      <c r="F93" s="14">
        <v>139000</v>
      </c>
      <c r="G93" s="43"/>
      <c r="H93" s="81"/>
      <c r="I93" s="81"/>
      <c r="J93" s="81"/>
      <c r="K93" s="81"/>
      <c r="L93" s="65">
        <f t="shared" si="5"/>
        <v>0</v>
      </c>
      <c r="M93" s="66"/>
      <c r="N93" s="81"/>
      <c r="O93" s="81"/>
      <c r="P93" s="81"/>
      <c r="Q93" s="81"/>
      <c r="R93" s="65">
        <f t="shared" si="9"/>
        <v>0</v>
      </c>
      <c r="S93" s="66"/>
      <c r="T93" s="81"/>
      <c r="U93" s="81"/>
      <c r="V93" s="81"/>
      <c r="W93" s="81"/>
      <c r="X93" s="65">
        <f t="shared" si="6"/>
        <v>0</v>
      </c>
      <c r="Y93" s="104"/>
      <c r="Z93" s="81"/>
      <c r="AA93" s="81"/>
      <c r="AB93" s="81"/>
      <c r="AC93" s="81"/>
      <c r="AD93" s="65">
        <f t="shared" si="7"/>
        <v>0</v>
      </c>
      <c r="AE93" s="97"/>
      <c r="AF93" s="81"/>
      <c r="AG93" s="81"/>
      <c r="AH93" s="81"/>
      <c r="AI93" s="81"/>
      <c r="AJ93" s="65">
        <f t="shared" si="8"/>
        <v>0</v>
      </c>
    </row>
    <row r="94" spans="2:36" s="10" customFormat="1">
      <c r="B94" s="30"/>
      <c r="C94" s="13">
        <v>5</v>
      </c>
      <c r="D94" s="11" t="s">
        <v>739</v>
      </c>
      <c r="E94" s="11" t="s">
        <v>738</v>
      </c>
      <c r="F94" s="14">
        <v>21780</v>
      </c>
      <c r="G94" s="43"/>
      <c r="H94" s="81"/>
      <c r="I94" s="81"/>
      <c r="J94" s="81"/>
      <c r="K94" s="81"/>
      <c r="L94" s="65">
        <f t="shared" si="5"/>
        <v>0</v>
      </c>
      <c r="M94" s="66"/>
      <c r="N94" s="81"/>
      <c r="O94" s="81"/>
      <c r="P94" s="81"/>
      <c r="Q94" s="81"/>
      <c r="R94" s="65">
        <f t="shared" si="9"/>
        <v>0</v>
      </c>
      <c r="S94" s="66"/>
      <c r="T94" s="81"/>
      <c r="U94" s="81"/>
      <c r="V94" s="81"/>
      <c r="W94" s="81"/>
      <c r="X94" s="65">
        <f t="shared" si="6"/>
        <v>0</v>
      </c>
      <c r="Y94" s="104"/>
      <c r="Z94" s="81"/>
      <c r="AA94" s="81"/>
      <c r="AB94" s="81"/>
      <c r="AC94" s="81"/>
      <c r="AD94" s="65">
        <f t="shared" si="7"/>
        <v>0</v>
      </c>
      <c r="AE94" s="97"/>
      <c r="AF94" s="81"/>
      <c r="AG94" s="81"/>
      <c r="AH94" s="81"/>
      <c r="AI94" s="81"/>
      <c r="AJ94" s="65">
        <f t="shared" si="8"/>
        <v>0</v>
      </c>
    </row>
    <row r="95" spans="2:36" s="10" customFormat="1" ht="18">
      <c r="B95" s="30"/>
      <c r="C95" s="13">
        <v>5</v>
      </c>
      <c r="D95" s="11" t="s">
        <v>737</v>
      </c>
      <c r="E95" s="11" t="s">
        <v>736</v>
      </c>
      <c r="F95" s="14">
        <v>470448</v>
      </c>
      <c r="G95" s="43"/>
      <c r="H95" s="81"/>
      <c r="I95" s="81"/>
      <c r="J95" s="81"/>
      <c r="K95" s="81"/>
      <c r="L95" s="65">
        <f t="shared" si="5"/>
        <v>0</v>
      </c>
      <c r="M95" s="66"/>
      <c r="N95" s="81"/>
      <c r="O95" s="81"/>
      <c r="P95" s="81"/>
      <c r="Q95" s="81"/>
      <c r="R95" s="65">
        <f t="shared" si="9"/>
        <v>0</v>
      </c>
      <c r="S95" s="66"/>
      <c r="T95" s="81"/>
      <c r="U95" s="81"/>
      <c r="V95" s="81"/>
      <c r="W95" s="81"/>
      <c r="X95" s="65">
        <f t="shared" si="6"/>
        <v>0</v>
      </c>
      <c r="Y95" s="104"/>
      <c r="Z95" s="81"/>
      <c r="AA95" s="81"/>
      <c r="AB95" s="81"/>
      <c r="AC95" s="81"/>
      <c r="AD95" s="65">
        <f t="shared" si="7"/>
        <v>0</v>
      </c>
      <c r="AE95" s="97"/>
      <c r="AF95" s="81"/>
      <c r="AG95" s="81"/>
      <c r="AH95" s="81"/>
      <c r="AI95" s="81"/>
      <c r="AJ95" s="65">
        <f t="shared" si="8"/>
        <v>0</v>
      </c>
    </row>
    <row r="96" spans="2:36" s="10" customFormat="1" ht="18">
      <c r="B96" s="30"/>
      <c r="C96" s="13">
        <v>5</v>
      </c>
      <c r="D96" s="11" t="s">
        <v>735</v>
      </c>
      <c r="E96" s="11" t="s">
        <v>734</v>
      </c>
      <c r="F96" s="14">
        <v>261360</v>
      </c>
      <c r="G96" s="43"/>
      <c r="H96" s="81"/>
      <c r="I96" s="81"/>
      <c r="J96" s="81"/>
      <c r="K96" s="81"/>
      <c r="L96" s="65">
        <f t="shared" si="5"/>
        <v>0</v>
      </c>
      <c r="M96" s="66"/>
      <c r="N96" s="81"/>
      <c r="O96" s="81"/>
      <c r="P96" s="81"/>
      <c r="Q96" s="81"/>
      <c r="R96" s="65">
        <f t="shared" si="9"/>
        <v>0</v>
      </c>
      <c r="S96" s="66"/>
      <c r="T96" s="81"/>
      <c r="U96" s="81"/>
      <c r="V96" s="81"/>
      <c r="W96" s="81"/>
      <c r="X96" s="65">
        <f t="shared" si="6"/>
        <v>0</v>
      </c>
      <c r="Y96" s="104"/>
      <c r="Z96" s="81"/>
      <c r="AA96" s="81"/>
      <c r="AB96" s="81"/>
      <c r="AC96" s="81"/>
      <c r="AD96" s="65">
        <f t="shared" si="7"/>
        <v>0</v>
      </c>
      <c r="AE96" s="97"/>
      <c r="AF96" s="81"/>
      <c r="AG96" s="81"/>
      <c r="AH96" s="81"/>
      <c r="AI96" s="81"/>
      <c r="AJ96" s="65">
        <f t="shared" si="8"/>
        <v>0</v>
      </c>
    </row>
    <row r="97" spans="2:36" s="10" customFormat="1">
      <c r="B97" s="30"/>
      <c r="C97" s="13">
        <v>5</v>
      </c>
      <c r="D97" s="11" t="s">
        <v>733</v>
      </c>
      <c r="E97" s="11" t="s">
        <v>732</v>
      </c>
      <c r="F97" s="14">
        <v>261360</v>
      </c>
      <c r="G97" s="43"/>
      <c r="H97" s="81"/>
      <c r="I97" s="81"/>
      <c r="J97" s="81"/>
      <c r="K97" s="81"/>
      <c r="L97" s="65">
        <f t="shared" si="5"/>
        <v>0</v>
      </c>
      <c r="M97" s="66"/>
      <c r="N97" s="81"/>
      <c r="O97" s="81"/>
      <c r="P97" s="81"/>
      <c r="Q97" s="81"/>
      <c r="R97" s="65">
        <f t="shared" si="9"/>
        <v>0</v>
      </c>
      <c r="S97" s="66"/>
      <c r="T97" s="81"/>
      <c r="U97" s="81"/>
      <c r="V97" s="81"/>
      <c r="W97" s="81"/>
      <c r="X97" s="65">
        <f t="shared" si="6"/>
        <v>0</v>
      </c>
      <c r="Y97" s="104"/>
      <c r="Z97" s="81"/>
      <c r="AA97" s="81"/>
      <c r="AB97" s="81"/>
      <c r="AC97" s="81"/>
      <c r="AD97" s="65">
        <f t="shared" si="7"/>
        <v>0</v>
      </c>
      <c r="AE97" s="97"/>
      <c r="AF97" s="81"/>
      <c r="AG97" s="81"/>
      <c r="AH97" s="81"/>
      <c r="AI97" s="81"/>
      <c r="AJ97" s="65">
        <f t="shared" si="8"/>
        <v>0</v>
      </c>
    </row>
    <row r="98" spans="2:36" s="10" customFormat="1">
      <c r="B98" s="30"/>
      <c r="C98" s="13">
        <v>5</v>
      </c>
      <c r="D98" s="11" t="s">
        <v>558</v>
      </c>
      <c r="E98" s="11" t="s">
        <v>731</v>
      </c>
      <c r="F98" s="14">
        <v>300</v>
      </c>
      <c r="G98" s="43"/>
      <c r="H98" s="81"/>
      <c r="I98" s="81"/>
      <c r="J98" s="81"/>
      <c r="K98" s="81"/>
      <c r="L98" s="65">
        <f t="shared" si="5"/>
        <v>0</v>
      </c>
      <c r="M98" s="66"/>
      <c r="N98" s="81"/>
      <c r="O98" s="81"/>
      <c r="P98" s="81"/>
      <c r="Q98" s="81"/>
      <c r="R98" s="65">
        <f t="shared" si="9"/>
        <v>0</v>
      </c>
      <c r="S98" s="66"/>
      <c r="T98" s="81"/>
      <c r="U98" s="81"/>
      <c r="V98" s="81"/>
      <c r="W98" s="81"/>
      <c r="X98" s="65">
        <f t="shared" si="6"/>
        <v>0</v>
      </c>
      <c r="Y98" s="104"/>
      <c r="Z98" s="81"/>
      <c r="AA98" s="81"/>
      <c r="AB98" s="81"/>
      <c r="AC98" s="81"/>
      <c r="AD98" s="65">
        <f t="shared" si="7"/>
        <v>0</v>
      </c>
      <c r="AE98" s="97"/>
      <c r="AF98" s="81"/>
      <c r="AG98" s="81"/>
      <c r="AH98" s="81"/>
      <c r="AI98" s="81"/>
      <c r="AJ98" s="65">
        <f t="shared" si="8"/>
        <v>0</v>
      </c>
    </row>
    <row r="99" spans="2:36" s="10" customFormat="1">
      <c r="B99" s="30"/>
      <c r="C99" s="13">
        <v>5</v>
      </c>
      <c r="D99" s="11" t="s">
        <v>730</v>
      </c>
      <c r="E99" s="11" t="s">
        <v>729</v>
      </c>
      <c r="F99" s="14">
        <v>10890</v>
      </c>
      <c r="G99" s="43"/>
      <c r="H99" s="81"/>
      <c r="I99" s="81"/>
      <c r="J99" s="81"/>
      <c r="K99" s="81"/>
      <c r="L99" s="65">
        <f t="shared" si="5"/>
        <v>0</v>
      </c>
      <c r="M99" s="66"/>
      <c r="N99" s="81"/>
      <c r="O99" s="81"/>
      <c r="P99" s="81"/>
      <c r="Q99" s="81"/>
      <c r="R99" s="65">
        <f t="shared" si="9"/>
        <v>0</v>
      </c>
      <c r="S99" s="66"/>
      <c r="T99" s="81"/>
      <c r="U99" s="81"/>
      <c r="V99" s="81"/>
      <c r="W99" s="81"/>
      <c r="X99" s="65">
        <f t="shared" si="6"/>
        <v>0</v>
      </c>
      <c r="Y99" s="104"/>
      <c r="Z99" s="81"/>
      <c r="AA99" s="81"/>
      <c r="AB99" s="81"/>
      <c r="AC99" s="81"/>
      <c r="AD99" s="65">
        <f t="shared" si="7"/>
        <v>0</v>
      </c>
      <c r="AE99" s="97"/>
      <c r="AF99" s="81"/>
      <c r="AG99" s="81"/>
      <c r="AH99" s="81"/>
      <c r="AI99" s="81"/>
      <c r="AJ99" s="65">
        <f t="shared" si="8"/>
        <v>0</v>
      </c>
    </row>
    <row r="100" spans="2:36" s="10" customFormat="1" ht="31.5">
      <c r="B100" s="30"/>
      <c r="C100" s="13">
        <v>5</v>
      </c>
      <c r="D100" s="11" t="s">
        <v>728</v>
      </c>
      <c r="E100" s="11" t="s">
        <v>727</v>
      </c>
      <c r="F100" s="14">
        <v>20000</v>
      </c>
      <c r="G100" s="43"/>
      <c r="H100" s="81"/>
      <c r="I100" s="81"/>
      <c r="J100" s="81"/>
      <c r="K100" s="81"/>
      <c r="L100" s="65">
        <f t="shared" si="5"/>
        <v>0</v>
      </c>
      <c r="M100" s="66"/>
      <c r="N100" s="81"/>
      <c r="O100" s="81"/>
      <c r="P100" s="81"/>
      <c r="Q100" s="81"/>
      <c r="R100" s="65">
        <f t="shared" si="9"/>
        <v>0</v>
      </c>
      <c r="S100" s="66"/>
      <c r="T100" s="81"/>
      <c r="U100" s="81"/>
      <c r="V100" s="81"/>
      <c r="W100" s="81"/>
      <c r="X100" s="65">
        <f t="shared" si="6"/>
        <v>0</v>
      </c>
      <c r="Y100" s="105"/>
      <c r="Z100" s="81"/>
      <c r="AA100" s="81"/>
      <c r="AB100" s="81"/>
      <c r="AC100" s="81"/>
      <c r="AD100" s="65">
        <f t="shared" si="7"/>
        <v>0</v>
      </c>
      <c r="AE100" s="71"/>
      <c r="AF100" s="81"/>
      <c r="AG100" s="81"/>
      <c r="AH100" s="81"/>
      <c r="AI100" s="81"/>
      <c r="AJ100" s="65">
        <f t="shared" si="8"/>
        <v>0</v>
      </c>
    </row>
    <row r="101" spans="2:36" s="10" customFormat="1">
      <c r="B101" s="30"/>
      <c r="C101" s="13">
        <v>5</v>
      </c>
      <c r="D101" s="11" t="s">
        <v>878</v>
      </c>
      <c r="E101" s="11" t="s">
        <v>879</v>
      </c>
      <c r="F101" s="14">
        <v>17997</v>
      </c>
      <c r="G101" s="43"/>
      <c r="H101" s="81"/>
      <c r="I101" s="81"/>
      <c r="J101" s="81"/>
      <c r="K101" s="81"/>
      <c r="L101" s="65">
        <f t="shared" si="5"/>
        <v>0</v>
      </c>
      <c r="M101" s="72"/>
      <c r="N101" s="81"/>
      <c r="O101" s="81"/>
      <c r="P101" s="81"/>
      <c r="Q101" s="81"/>
      <c r="R101" s="65">
        <f t="shared" si="9"/>
        <v>0</v>
      </c>
      <c r="S101" s="72"/>
      <c r="T101" s="81"/>
      <c r="U101" s="81"/>
      <c r="V101" s="81"/>
      <c r="W101" s="81"/>
      <c r="X101" s="65">
        <f t="shared" si="6"/>
        <v>0</v>
      </c>
      <c r="Y101" s="106"/>
      <c r="Z101" s="81"/>
      <c r="AA101" s="81"/>
      <c r="AB101" s="81"/>
      <c r="AC101" s="81"/>
      <c r="AD101" s="65">
        <f t="shared" si="7"/>
        <v>0</v>
      </c>
      <c r="AE101" s="98"/>
      <c r="AF101" s="81"/>
      <c r="AG101" s="81"/>
      <c r="AH101" s="81"/>
      <c r="AI101" s="81"/>
      <c r="AJ101" s="65">
        <f t="shared" si="8"/>
        <v>0</v>
      </c>
    </row>
    <row r="102" spans="2:36" s="10" customFormat="1">
      <c r="B102" s="30"/>
      <c r="C102" s="13">
        <v>5</v>
      </c>
      <c r="D102" s="11" t="s">
        <v>937</v>
      </c>
      <c r="E102" s="11" t="s">
        <v>880</v>
      </c>
      <c r="F102" s="14">
        <v>13006</v>
      </c>
      <c r="G102" s="43"/>
      <c r="H102" s="81"/>
      <c r="I102" s="81"/>
      <c r="J102" s="81"/>
      <c r="K102" s="81"/>
      <c r="L102" s="65">
        <f t="shared" si="5"/>
        <v>0</v>
      </c>
      <c r="M102" s="33"/>
      <c r="N102" s="81"/>
      <c r="O102" s="81"/>
      <c r="P102" s="81"/>
      <c r="Q102" s="81"/>
      <c r="R102" s="65">
        <f t="shared" si="9"/>
        <v>0</v>
      </c>
      <c r="S102" s="33"/>
      <c r="T102" s="81"/>
      <c r="U102" s="81"/>
      <c r="V102" s="81"/>
      <c r="W102" s="81"/>
      <c r="X102" s="65">
        <f t="shared" si="6"/>
        <v>0</v>
      </c>
      <c r="Z102" s="81"/>
      <c r="AA102" s="81"/>
      <c r="AB102" s="81"/>
      <c r="AC102" s="81"/>
      <c r="AD102" s="65">
        <f t="shared" si="7"/>
        <v>0</v>
      </c>
      <c r="AF102" s="81"/>
      <c r="AG102" s="81"/>
      <c r="AH102" s="81"/>
      <c r="AI102" s="81"/>
      <c r="AJ102" s="65">
        <f t="shared" si="8"/>
        <v>0</v>
      </c>
    </row>
    <row r="103" spans="2:36" s="10" customFormat="1">
      <c r="B103" s="30"/>
      <c r="C103" s="13">
        <v>5</v>
      </c>
      <c r="D103" s="11" t="s">
        <v>895</v>
      </c>
      <c r="E103" s="11" t="s">
        <v>896</v>
      </c>
      <c r="F103" s="14">
        <v>63894</v>
      </c>
      <c r="G103" s="43"/>
      <c r="H103" s="81"/>
      <c r="I103" s="81"/>
      <c r="J103" s="81"/>
      <c r="K103" s="81"/>
      <c r="L103" s="65">
        <f t="shared" si="5"/>
        <v>0</v>
      </c>
      <c r="M103" s="33"/>
      <c r="N103" s="81"/>
      <c r="O103" s="81"/>
      <c r="P103" s="81"/>
      <c r="Q103" s="81"/>
      <c r="R103" s="65">
        <f t="shared" si="9"/>
        <v>0</v>
      </c>
      <c r="S103" s="33"/>
      <c r="T103" s="81"/>
      <c r="U103" s="81"/>
      <c r="V103" s="81"/>
      <c r="W103" s="81"/>
      <c r="X103" s="65">
        <f t="shared" si="6"/>
        <v>0</v>
      </c>
      <c r="Z103" s="81"/>
      <c r="AA103" s="81"/>
      <c r="AB103" s="81"/>
      <c r="AC103" s="81"/>
      <c r="AD103" s="65">
        <f t="shared" si="7"/>
        <v>0</v>
      </c>
      <c r="AF103" s="81"/>
      <c r="AG103" s="81"/>
      <c r="AH103" s="81"/>
      <c r="AI103" s="81"/>
      <c r="AJ103" s="65">
        <f t="shared" si="8"/>
        <v>0</v>
      </c>
    </row>
    <row r="104" spans="2:36" s="10" customFormat="1">
      <c r="B104" s="30"/>
      <c r="C104" s="13">
        <v>6</v>
      </c>
      <c r="D104" s="11" t="s">
        <v>726</v>
      </c>
      <c r="E104" s="11" t="s">
        <v>725</v>
      </c>
      <c r="F104" s="14">
        <v>113691.6</v>
      </c>
      <c r="G104" s="43"/>
      <c r="H104" s="81"/>
      <c r="I104" s="81"/>
      <c r="J104" s="81"/>
      <c r="K104" s="81"/>
      <c r="L104" s="65">
        <f t="shared" si="5"/>
        <v>0</v>
      </c>
      <c r="M104" s="33"/>
      <c r="N104" s="81"/>
      <c r="O104" s="81"/>
      <c r="P104" s="81"/>
      <c r="Q104" s="81"/>
      <c r="R104" s="65">
        <f t="shared" si="9"/>
        <v>0</v>
      </c>
      <c r="S104" s="33"/>
      <c r="T104" s="81"/>
      <c r="U104" s="81"/>
      <c r="V104" s="81"/>
      <c r="W104" s="81"/>
      <c r="X104" s="65">
        <f t="shared" si="6"/>
        <v>0</v>
      </c>
      <c r="Z104" s="81"/>
      <c r="AA104" s="81"/>
      <c r="AB104" s="81"/>
      <c r="AC104" s="81"/>
      <c r="AD104" s="65">
        <f t="shared" si="7"/>
        <v>0</v>
      </c>
      <c r="AF104" s="81"/>
      <c r="AG104" s="81"/>
      <c r="AH104" s="81"/>
      <c r="AI104" s="81"/>
      <c r="AJ104" s="65">
        <f t="shared" si="8"/>
        <v>0</v>
      </c>
    </row>
    <row r="105" spans="2:36" s="10" customFormat="1">
      <c r="B105" s="30"/>
      <c r="C105" s="13">
        <v>6</v>
      </c>
      <c r="D105" s="11" t="s">
        <v>15</v>
      </c>
      <c r="E105" s="11" t="s">
        <v>724</v>
      </c>
      <c r="F105" s="14">
        <v>2613.6</v>
      </c>
      <c r="G105" s="43"/>
      <c r="H105" s="81"/>
      <c r="I105" s="81"/>
      <c r="J105" s="81"/>
      <c r="K105" s="81"/>
      <c r="L105" s="65">
        <f t="shared" si="5"/>
        <v>0</v>
      </c>
      <c r="M105" s="33"/>
      <c r="N105" s="81"/>
      <c r="O105" s="81"/>
      <c r="P105" s="81"/>
      <c r="Q105" s="81"/>
      <c r="R105" s="65">
        <f t="shared" si="9"/>
        <v>0</v>
      </c>
      <c r="S105" s="33"/>
      <c r="T105" s="81"/>
      <c r="U105" s="81"/>
      <c r="V105" s="81"/>
      <c r="W105" s="81"/>
      <c r="X105" s="65">
        <f t="shared" si="6"/>
        <v>0</v>
      </c>
      <c r="Z105" s="81"/>
      <c r="AA105" s="81"/>
      <c r="AB105" s="81"/>
      <c r="AC105" s="81"/>
      <c r="AD105" s="65">
        <f t="shared" si="7"/>
        <v>0</v>
      </c>
      <c r="AF105" s="81"/>
      <c r="AG105" s="81"/>
      <c r="AH105" s="81"/>
      <c r="AI105" s="81"/>
      <c r="AJ105" s="65">
        <f t="shared" si="8"/>
        <v>0</v>
      </c>
    </row>
    <row r="106" spans="2:36" s="10" customFormat="1">
      <c r="B106" s="30"/>
      <c r="C106" s="13">
        <v>6</v>
      </c>
      <c r="D106" s="11" t="s">
        <v>15</v>
      </c>
      <c r="E106" s="11" t="s">
        <v>723</v>
      </c>
      <c r="F106" s="14">
        <v>435.6</v>
      </c>
      <c r="G106" s="43"/>
      <c r="H106" s="81"/>
      <c r="I106" s="81"/>
      <c r="J106" s="81"/>
      <c r="K106" s="81"/>
      <c r="L106" s="65">
        <f t="shared" si="5"/>
        <v>0</v>
      </c>
      <c r="M106" s="33"/>
      <c r="N106" s="81"/>
      <c r="O106" s="81"/>
      <c r="P106" s="81"/>
      <c r="Q106" s="81"/>
      <c r="R106" s="65">
        <f t="shared" si="9"/>
        <v>0</v>
      </c>
      <c r="S106" s="33"/>
      <c r="T106" s="81"/>
      <c r="U106" s="81"/>
      <c r="V106" s="81"/>
      <c r="W106" s="81"/>
      <c r="X106" s="65">
        <f t="shared" si="6"/>
        <v>0</v>
      </c>
      <c r="Z106" s="81"/>
      <c r="AA106" s="81"/>
      <c r="AB106" s="81"/>
      <c r="AC106" s="81"/>
      <c r="AD106" s="65">
        <f t="shared" si="7"/>
        <v>0</v>
      </c>
      <c r="AF106" s="81"/>
      <c r="AG106" s="81"/>
      <c r="AH106" s="81"/>
      <c r="AI106" s="81"/>
      <c r="AJ106" s="65">
        <f t="shared" si="8"/>
        <v>0</v>
      </c>
    </row>
    <row r="107" spans="2:36" s="10" customFormat="1">
      <c r="B107" s="30"/>
      <c r="C107" s="13">
        <v>6</v>
      </c>
      <c r="D107" s="11" t="s">
        <v>722</v>
      </c>
      <c r="E107" s="11" t="s">
        <v>721</v>
      </c>
      <c r="F107" s="14">
        <v>11325.6</v>
      </c>
      <c r="G107" s="43"/>
      <c r="H107" s="81"/>
      <c r="I107" s="81"/>
      <c r="J107" s="81"/>
      <c r="K107" s="81"/>
      <c r="L107" s="65">
        <f t="shared" si="5"/>
        <v>0</v>
      </c>
      <c r="M107" s="33"/>
      <c r="N107" s="81"/>
      <c r="O107" s="81"/>
      <c r="P107" s="81"/>
      <c r="Q107" s="81"/>
      <c r="R107" s="65">
        <f t="shared" si="9"/>
        <v>0</v>
      </c>
      <c r="S107" s="33"/>
      <c r="T107" s="81"/>
      <c r="U107" s="81"/>
      <c r="V107" s="81"/>
      <c r="W107" s="81"/>
      <c r="X107" s="65">
        <f t="shared" si="6"/>
        <v>0</v>
      </c>
      <c r="Z107" s="81"/>
      <c r="AA107" s="81"/>
      <c r="AB107" s="81"/>
      <c r="AC107" s="81"/>
      <c r="AD107" s="65">
        <f t="shared" si="7"/>
        <v>0</v>
      </c>
      <c r="AF107" s="81"/>
      <c r="AG107" s="81"/>
      <c r="AH107" s="81"/>
      <c r="AI107" s="81"/>
      <c r="AJ107" s="65">
        <f t="shared" si="8"/>
        <v>0</v>
      </c>
    </row>
    <row r="108" spans="2:36" s="10" customFormat="1" ht="31.5">
      <c r="B108" s="30"/>
      <c r="C108" s="13">
        <v>6</v>
      </c>
      <c r="D108" s="11" t="s">
        <v>15</v>
      </c>
      <c r="E108" s="11" t="s">
        <v>720</v>
      </c>
      <c r="F108" s="14">
        <v>435.6</v>
      </c>
      <c r="G108" s="43"/>
      <c r="H108" s="81"/>
      <c r="I108" s="81"/>
      <c r="J108" s="81"/>
      <c r="K108" s="81"/>
      <c r="L108" s="65">
        <f t="shared" si="5"/>
        <v>0</v>
      </c>
      <c r="M108" s="33"/>
      <c r="N108" s="81"/>
      <c r="O108" s="81"/>
      <c r="P108" s="81"/>
      <c r="Q108" s="81"/>
      <c r="R108" s="65">
        <f t="shared" si="9"/>
        <v>0</v>
      </c>
      <c r="S108" s="33"/>
      <c r="T108" s="81"/>
      <c r="U108" s="81"/>
      <c r="V108" s="81"/>
      <c r="W108" s="81"/>
      <c r="X108" s="65">
        <f t="shared" si="6"/>
        <v>0</v>
      </c>
      <c r="Z108" s="81"/>
      <c r="AA108" s="81"/>
      <c r="AB108" s="81"/>
      <c r="AC108" s="81"/>
      <c r="AD108" s="65">
        <f t="shared" si="7"/>
        <v>0</v>
      </c>
      <c r="AF108" s="81"/>
      <c r="AG108" s="81"/>
      <c r="AH108" s="81"/>
      <c r="AI108" s="81"/>
      <c r="AJ108" s="65">
        <f t="shared" si="8"/>
        <v>0</v>
      </c>
    </row>
    <row r="109" spans="2:36" s="10" customFormat="1">
      <c r="B109" s="30"/>
      <c r="C109" s="13">
        <v>6</v>
      </c>
      <c r="D109" s="11" t="s">
        <v>15</v>
      </c>
      <c r="E109" s="11" t="s">
        <v>719</v>
      </c>
      <c r="F109" s="14">
        <v>10018.799999999999</v>
      </c>
      <c r="G109" s="43"/>
      <c r="H109" s="81"/>
      <c r="I109" s="81"/>
      <c r="J109" s="81"/>
      <c r="K109" s="81"/>
      <c r="L109" s="65">
        <f t="shared" si="5"/>
        <v>0</v>
      </c>
      <c r="M109" s="33"/>
      <c r="N109" s="81"/>
      <c r="O109" s="81"/>
      <c r="P109" s="81"/>
      <c r="Q109" s="81"/>
      <c r="R109" s="65">
        <f t="shared" si="9"/>
        <v>0</v>
      </c>
      <c r="S109" s="33"/>
      <c r="T109" s="81"/>
      <c r="U109" s="81"/>
      <c r="V109" s="81"/>
      <c r="W109" s="81"/>
      <c r="X109" s="65">
        <f t="shared" si="6"/>
        <v>0</v>
      </c>
      <c r="Z109" s="81"/>
      <c r="AA109" s="81"/>
      <c r="AB109" s="81"/>
      <c r="AC109" s="81"/>
      <c r="AD109" s="65">
        <f t="shared" si="7"/>
        <v>0</v>
      </c>
      <c r="AF109" s="81"/>
      <c r="AG109" s="81"/>
      <c r="AH109" s="81"/>
      <c r="AI109" s="81"/>
      <c r="AJ109" s="65">
        <f t="shared" si="8"/>
        <v>0</v>
      </c>
    </row>
    <row r="110" spans="2:36" s="10" customFormat="1">
      <c r="B110" s="30"/>
      <c r="C110" s="13">
        <v>6</v>
      </c>
      <c r="D110" s="11" t="s">
        <v>15</v>
      </c>
      <c r="E110" s="11" t="s">
        <v>718</v>
      </c>
      <c r="F110" s="14">
        <v>7405.2</v>
      </c>
      <c r="G110" s="43"/>
      <c r="H110" s="81"/>
      <c r="I110" s="81"/>
      <c r="J110" s="81"/>
      <c r="K110" s="81"/>
      <c r="L110" s="65">
        <f t="shared" si="5"/>
        <v>0</v>
      </c>
      <c r="M110" s="33"/>
      <c r="N110" s="81"/>
      <c r="O110" s="81"/>
      <c r="P110" s="81"/>
      <c r="Q110" s="81"/>
      <c r="R110" s="65">
        <f t="shared" si="9"/>
        <v>0</v>
      </c>
      <c r="S110" s="33"/>
      <c r="T110" s="81"/>
      <c r="U110" s="81"/>
      <c r="V110" s="81"/>
      <c r="W110" s="81"/>
      <c r="X110" s="65">
        <f t="shared" si="6"/>
        <v>0</v>
      </c>
      <c r="Z110" s="81"/>
      <c r="AA110" s="81"/>
      <c r="AB110" s="81"/>
      <c r="AC110" s="81"/>
      <c r="AD110" s="65">
        <f t="shared" si="7"/>
        <v>0</v>
      </c>
      <c r="AF110" s="81"/>
      <c r="AG110" s="81"/>
      <c r="AH110" s="81"/>
      <c r="AI110" s="81"/>
      <c r="AJ110" s="65">
        <f t="shared" si="8"/>
        <v>0</v>
      </c>
    </row>
    <row r="111" spans="2:36" s="10" customFormat="1" ht="31.5">
      <c r="B111" s="30"/>
      <c r="C111" s="13">
        <v>6</v>
      </c>
      <c r="D111" s="11" t="s">
        <v>15</v>
      </c>
      <c r="E111" s="11" t="s">
        <v>717</v>
      </c>
      <c r="F111" s="14">
        <v>9147.6</v>
      </c>
      <c r="G111" s="43"/>
      <c r="H111" s="81"/>
      <c r="I111" s="81"/>
      <c r="J111" s="81"/>
      <c r="K111" s="81"/>
      <c r="L111" s="65">
        <f t="shared" si="5"/>
        <v>0</v>
      </c>
      <c r="M111" s="33"/>
      <c r="N111" s="81"/>
      <c r="O111" s="81"/>
      <c r="P111" s="81"/>
      <c r="Q111" s="81"/>
      <c r="R111" s="65">
        <f t="shared" si="9"/>
        <v>0</v>
      </c>
      <c r="S111" s="33"/>
      <c r="T111" s="81"/>
      <c r="U111" s="81"/>
      <c r="V111" s="81"/>
      <c r="W111" s="81"/>
      <c r="X111" s="65">
        <f t="shared" si="6"/>
        <v>0</v>
      </c>
      <c r="Z111" s="81"/>
      <c r="AA111" s="81"/>
      <c r="AB111" s="81"/>
      <c r="AC111" s="81"/>
      <c r="AD111" s="65">
        <f t="shared" si="7"/>
        <v>0</v>
      </c>
      <c r="AF111" s="81"/>
      <c r="AG111" s="81"/>
      <c r="AH111" s="81"/>
      <c r="AI111" s="81"/>
      <c r="AJ111" s="65">
        <f t="shared" si="8"/>
        <v>0</v>
      </c>
    </row>
    <row r="112" spans="2:36" s="10" customFormat="1">
      <c r="B112" s="30"/>
      <c r="C112" s="13">
        <v>6</v>
      </c>
      <c r="D112" s="11" t="s">
        <v>716</v>
      </c>
      <c r="E112" s="11" t="s">
        <v>715</v>
      </c>
      <c r="F112" s="14">
        <v>2000</v>
      </c>
      <c r="G112" s="43"/>
      <c r="H112" s="81"/>
      <c r="I112" s="81"/>
      <c r="J112" s="81"/>
      <c r="K112" s="81"/>
      <c r="L112" s="65">
        <f t="shared" si="5"/>
        <v>0</v>
      </c>
      <c r="M112" s="33"/>
      <c r="N112" s="81"/>
      <c r="O112" s="81"/>
      <c r="P112" s="81"/>
      <c r="Q112" s="81"/>
      <c r="R112" s="65">
        <f t="shared" si="9"/>
        <v>0</v>
      </c>
      <c r="S112" s="33"/>
      <c r="T112" s="81"/>
      <c r="U112" s="81"/>
      <c r="V112" s="81"/>
      <c r="W112" s="81"/>
      <c r="X112" s="65">
        <f t="shared" si="6"/>
        <v>0</v>
      </c>
      <c r="Z112" s="81"/>
      <c r="AA112" s="81"/>
      <c r="AB112" s="81"/>
      <c r="AC112" s="81"/>
      <c r="AD112" s="65">
        <f t="shared" si="7"/>
        <v>0</v>
      </c>
      <c r="AF112" s="81"/>
      <c r="AG112" s="81"/>
      <c r="AH112" s="81"/>
      <c r="AI112" s="81"/>
      <c r="AJ112" s="65">
        <f t="shared" si="8"/>
        <v>0</v>
      </c>
    </row>
    <row r="113" spans="2:36" s="10" customFormat="1">
      <c r="B113" s="30"/>
      <c r="C113" s="13">
        <v>6</v>
      </c>
      <c r="D113" s="11" t="s">
        <v>15</v>
      </c>
      <c r="E113" s="11" t="s">
        <v>714</v>
      </c>
      <c r="F113" s="14">
        <v>6098.4</v>
      </c>
      <c r="G113" s="43"/>
      <c r="H113" s="81"/>
      <c r="I113" s="81"/>
      <c r="J113" s="81"/>
      <c r="K113" s="81"/>
      <c r="L113" s="65">
        <f t="shared" si="5"/>
        <v>0</v>
      </c>
      <c r="M113" s="33"/>
      <c r="N113" s="81"/>
      <c r="O113" s="81"/>
      <c r="P113" s="81"/>
      <c r="Q113" s="81"/>
      <c r="R113" s="65">
        <f t="shared" si="9"/>
        <v>0</v>
      </c>
      <c r="S113" s="33"/>
      <c r="T113" s="81"/>
      <c r="U113" s="81"/>
      <c r="V113" s="81"/>
      <c r="W113" s="81"/>
      <c r="X113" s="65">
        <f t="shared" si="6"/>
        <v>0</v>
      </c>
      <c r="Z113" s="81"/>
      <c r="AA113" s="81"/>
      <c r="AB113" s="81"/>
      <c r="AC113" s="81"/>
      <c r="AD113" s="65">
        <f t="shared" si="7"/>
        <v>0</v>
      </c>
      <c r="AF113" s="81"/>
      <c r="AG113" s="81"/>
      <c r="AH113" s="81"/>
      <c r="AI113" s="81"/>
      <c r="AJ113" s="65">
        <f t="shared" si="8"/>
        <v>0</v>
      </c>
    </row>
    <row r="114" spans="2:36" s="10" customFormat="1" ht="31.5">
      <c r="B114" s="30"/>
      <c r="C114" s="13">
        <v>6</v>
      </c>
      <c r="D114" s="11" t="s">
        <v>713</v>
      </c>
      <c r="E114" s="11" t="s">
        <v>712</v>
      </c>
      <c r="F114" s="14">
        <v>871.2</v>
      </c>
      <c r="G114" s="43"/>
      <c r="H114" s="81"/>
      <c r="I114" s="81"/>
      <c r="J114" s="81"/>
      <c r="K114" s="81"/>
      <c r="L114" s="65">
        <f t="shared" si="5"/>
        <v>0</v>
      </c>
      <c r="M114" s="33"/>
      <c r="N114" s="81"/>
      <c r="O114" s="81"/>
      <c r="P114" s="81"/>
      <c r="Q114" s="81"/>
      <c r="R114" s="65">
        <f t="shared" si="9"/>
        <v>0</v>
      </c>
      <c r="S114" s="33"/>
      <c r="T114" s="81"/>
      <c r="U114" s="81"/>
      <c r="V114" s="81"/>
      <c r="W114" s="81"/>
      <c r="X114" s="65">
        <f t="shared" si="6"/>
        <v>0</v>
      </c>
      <c r="Z114" s="81"/>
      <c r="AA114" s="81"/>
      <c r="AB114" s="81"/>
      <c r="AC114" s="81"/>
      <c r="AD114" s="65">
        <f t="shared" si="7"/>
        <v>0</v>
      </c>
      <c r="AF114" s="81"/>
      <c r="AG114" s="81"/>
      <c r="AH114" s="81"/>
      <c r="AI114" s="81"/>
      <c r="AJ114" s="65">
        <f t="shared" si="8"/>
        <v>0</v>
      </c>
    </row>
    <row r="115" spans="2:36" s="10" customFormat="1">
      <c r="B115" s="30"/>
      <c r="C115" s="13">
        <v>6</v>
      </c>
      <c r="D115" s="11" t="s">
        <v>15</v>
      </c>
      <c r="E115" s="11" t="s">
        <v>711</v>
      </c>
      <c r="F115" s="14">
        <v>1306.8</v>
      </c>
      <c r="G115" s="43"/>
      <c r="H115" s="81"/>
      <c r="I115" s="81"/>
      <c r="J115" s="81"/>
      <c r="K115" s="81"/>
      <c r="L115" s="65">
        <f t="shared" si="5"/>
        <v>0</v>
      </c>
      <c r="M115" s="33"/>
      <c r="N115" s="81"/>
      <c r="O115" s="81"/>
      <c r="P115" s="81"/>
      <c r="Q115" s="81"/>
      <c r="R115" s="65">
        <f t="shared" si="9"/>
        <v>0</v>
      </c>
      <c r="S115" s="33"/>
      <c r="T115" s="81"/>
      <c r="U115" s="81"/>
      <c r="V115" s="81"/>
      <c r="W115" s="81"/>
      <c r="X115" s="65">
        <f t="shared" si="6"/>
        <v>0</v>
      </c>
      <c r="Z115" s="81"/>
      <c r="AA115" s="81"/>
      <c r="AB115" s="81"/>
      <c r="AC115" s="81"/>
      <c r="AD115" s="65">
        <f t="shared" si="7"/>
        <v>0</v>
      </c>
      <c r="AF115" s="81"/>
      <c r="AG115" s="81"/>
      <c r="AH115" s="81"/>
      <c r="AI115" s="81"/>
      <c r="AJ115" s="65">
        <f t="shared" si="8"/>
        <v>0</v>
      </c>
    </row>
    <row r="116" spans="2:36" s="10" customFormat="1">
      <c r="B116" s="30"/>
      <c r="C116" s="13">
        <v>6</v>
      </c>
      <c r="D116" s="11" t="s">
        <v>15</v>
      </c>
      <c r="E116" s="11" t="s">
        <v>710</v>
      </c>
      <c r="F116" s="14">
        <v>3920.4</v>
      </c>
      <c r="G116" s="43"/>
      <c r="H116" s="81"/>
      <c r="I116" s="81"/>
      <c r="J116" s="81"/>
      <c r="K116" s="81"/>
      <c r="L116" s="65">
        <f t="shared" si="5"/>
        <v>0</v>
      </c>
      <c r="M116" s="33"/>
      <c r="N116" s="81"/>
      <c r="O116" s="81"/>
      <c r="P116" s="81"/>
      <c r="Q116" s="81"/>
      <c r="R116" s="65">
        <f t="shared" si="9"/>
        <v>0</v>
      </c>
      <c r="S116" s="33"/>
      <c r="T116" s="81"/>
      <c r="U116" s="81"/>
      <c r="V116" s="81"/>
      <c r="W116" s="81"/>
      <c r="X116" s="65">
        <f t="shared" si="6"/>
        <v>0</v>
      </c>
      <c r="Z116" s="81"/>
      <c r="AA116" s="81"/>
      <c r="AB116" s="81"/>
      <c r="AC116" s="81"/>
      <c r="AD116" s="65">
        <f t="shared" si="7"/>
        <v>0</v>
      </c>
      <c r="AF116" s="81"/>
      <c r="AG116" s="81"/>
      <c r="AH116" s="81"/>
      <c r="AI116" s="81"/>
      <c r="AJ116" s="65">
        <f t="shared" si="8"/>
        <v>0</v>
      </c>
    </row>
    <row r="117" spans="2:36" s="10" customFormat="1">
      <c r="B117" s="30"/>
      <c r="C117" s="13">
        <v>6</v>
      </c>
      <c r="D117" s="11" t="s">
        <v>15</v>
      </c>
      <c r="E117" s="11" t="s">
        <v>709</v>
      </c>
      <c r="F117" s="14">
        <v>10890</v>
      </c>
      <c r="G117" s="43"/>
      <c r="H117" s="81"/>
      <c r="I117" s="81"/>
      <c r="J117" s="81"/>
      <c r="K117" s="81"/>
      <c r="L117" s="65">
        <f t="shared" si="5"/>
        <v>0</v>
      </c>
      <c r="M117" s="33"/>
      <c r="N117" s="81"/>
      <c r="O117" s="81"/>
      <c r="P117" s="81"/>
      <c r="Q117" s="81"/>
      <c r="R117" s="65">
        <f t="shared" si="9"/>
        <v>0</v>
      </c>
      <c r="S117" s="33"/>
      <c r="T117" s="81"/>
      <c r="U117" s="81"/>
      <c r="V117" s="81"/>
      <c r="W117" s="81"/>
      <c r="X117" s="65">
        <f t="shared" si="6"/>
        <v>0</v>
      </c>
      <c r="Z117" s="81"/>
      <c r="AA117" s="81"/>
      <c r="AB117" s="81"/>
      <c r="AC117" s="81"/>
      <c r="AD117" s="65">
        <f t="shared" si="7"/>
        <v>0</v>
      </c>
      <c r="AF117" s="81"/>
      <c r="AG117" s="81"/>
      <c r="AH117" s="81"/>
      <c r="AI117" s="81"/>
      <c r="AJ117" s="65">
        <f t="shared" si="8"/>
        <v>0</v>
      </c>
    </row>
    <row r="118" spans="2:36" s="10" customFormat="1" ht="31.5">
      <c r="B118" s="30"/>
      <c r="C118" s="13">
        <v>6</v>
      </c>
      <c r="D118" s="11" t="s">
        <v>15</v>
      </c>
      <c r="E118" s="11" t="s">
        <v>708</v>
      </c>
      <c r="F118" s="14">
        <v>20037.599999999999</v>
      </c>
      <c r="G118" s="43"/>
      <c r="H118" s="81"/>
      <c r="I118" s="81"/>
      <c r="J118" s="81"/>
      <c r="K118" s="81"/>
      <c r="L118" s="65">
        <f t="shared" si="5"/>
        <v>0</v>
      </c>
      <c r="M118" s="33"/>
      <c r="N118" s="81"/>
      <c r="O118" s="81"/>
      <c r="P118" s="81"/>
      <c r="Q118" s="81"/>
      <c r="R118" s="65">
        <f t="shared" si="9"/>
        <v>0</v>
      </c>
      <c r="S118" s="33"/>
      <c r="T118" s="81"/>
      <c r="U118" s="81"/>
      <c r="V118" s="81"/>
      <c r="W118" s="81"/>
      <c r="X118" s="65">
        <f t="shared" si="6"/>
        <v>0</v>
      </c>
      <c r="Z118" s="81"/>
      <c r="AA118" s="81"/>
      <c r="AB118" s="81"/>
      <c r="AC118" s="81"/>
      <c r="AD118" s="65">
        <f t="shared" si="7"/>
        <v>0</v>
      </c>
      <c r="AF118" s="81"/>
      <c r="AG118" s="81"/>
      <c r="AH118" s="81"/>
      <c r="AI118" s="81"/>
      <c r="AJ118" s="65">
        <f t="shared" si="8"/>
        <v>0</v>
      </c>
    </row>
    <row r="119" spans="2:36" s="10" customFormat="1">
      <c r="B119" s="30"/>
      <c r="C119" s="13">
        <v>6</v>
      </c>
      <c r="D119" s="11" t="s">
        <v>15</v>
      </c>
      <c r="E119" s="11" t="s">
        <v>707</v>
      </c>
      <c r="F119" s="14">
        <v>3484.8</v>
      </c>
      <c r="G119" s="43"/>
      <c r="H119" s="81"/>
      <c r="I119" s="81"/>
      <c r="J119" s="81"/>
      <c r="K119" s="81"/>
      <c r="L119" s="65">
        <f t="shared" si="5"/>
        <v>0</v>
      </c>
      <c r="M119" s="33"/>
      <c r="N119" s="81"/>
      <c r="O119" s="81"/>
      <c r="P119" s="81"/>
      <c r="Q119" s="81"/>
      <c r="R119" s="65">
        <f t="shared" si="9"/>
        <v>0</v>
      </c>
      <c r="S119" s="33"/>
      <c r="T119" s="81"/>
      <c r="U119" s="81"/>
      <c r="V119" s="81"/>
      <c r="W119" s="81"/>
      <c r="X119" s="65">
        <f t="shared" si="6"/>
        <v>0</v>
      </c>
      <c r="Z119" s="81"/>
      <c r="AA119" s="81"/>
      <c r="AB119" s="81"/>
      <c r="AC119" s="81"/>
      <c r="AD119" s="65">
        <f t="shared" si="7"/>
        <v>0</v>
      </c>
      <c r="AF119" s="81"/>
      <c r="AG119" s="81"/>
      <c r="AH119" s="81"/>
      <c r="AI119" s="81"/>
      <c r="AJ119" s="65">
        <f t="shared" si="8"/>
        <v>0</v>
      </c>
    </row>
    <row r="120" spans="2:36" s="10" customFormat="1" ht="31.5">
      <c r="B120" s="30"/>
      <c r="C120" s="13">
        <v>6</v>
      </c>
      <c r="D120" s="11" t="s">
        <v>15</v>
      </c>
      <c r="E120" s="11" t="s">
        <v>706</v>
      </c>
      <c r="F120" s="14">
        <v>27442.799999999999</v>
      </c>
      <c r="G120" s="43"/>
      <c r="H120" s="81"/>
      <c r="I120" s="81"/>
      <c r="J120" s="81"/>
      <c r="K120" s="81"/>
      <c r="L120" s="65">
        <f t="shared" si="5"/>
        <v>0</v>
      </c>
      <c r="M120" s="33"/>
      <c r="N120" s="81"/>
      <c r="O120" s="81"/>
      <c r="P120" s="81"/>
      <c r="Q120" s="81"/>
      <c r="R120" s="65">
        <f t="shared" si="9"/>
        <v>0</v>
      </c>
      <c r="S120" s="33"/>
      <c r="T120" s="81"/>
      <c r="U120" s="81"/>
      <c r="V120" s="81"/>
      <c r="W120" s="81"/>
      <c r="X120" s="65">
        <f t="shared" si="6"/>
        <v>0</v>
      </c>
      <c r="Z120" s="81"/>
      <c r="AA120" s="81"/>
      <c r="AB120" s="81"/>
      <c r="AC120" s="81"/>
      <c r="AD120" s="65">
        <f t="shared" si="7"/>
        <v>0</v>
      </c>
      <c r="AF120" s="81"/>
      <c r="AG120" s="81"/>
      <c r="AH120" s="81"/>
      <c r="AI120" s="81"/>
      <c r="AJ120" s="65">
        <f t="shared" si="8"/>
        <v>0</v>
      </c>
    </row>
    <row r="121" spans="2:36" s="10" customFormat="1">
      <c r="B121" s="30"/>
      <c r="C121" s="13">
        <v>6</v>
      </c>
      <c r="D121" s="11" t="s">
        <v>15</v>
      </c>
      <c r="E121" s="11" t="s">
        <v>705</v>
      </c>
      <c r="F121" s="14">
        <v>24829.200000000001</v>
      </c>
      <c r="G121" s="43"/>
      <c r="H121" s="81"/>
      <c r="I121" s="81"/>
      <c r="J121" s="81"/>
      <c r="K121" s="81"/>
      <c r="L121" s="65">
        <f t="shared" si="5"/>
        <v>0</v>
      </c>
      <c r="M121" s="33"/>
      <c r="N121" s="81"/>
      <c r="O121" s="81"/>
      <c r="P121" s="81"/>
      <c r="Q121" s="81"/>
      <c r="R121" s="65">
        <f t="shared" si="9"/>
        <v>0</v>
      </c>
      <c r="S121" s="33"/>
      <c r="T121" s="81"/>
      <c r="U121" s="81"/>
      <c r="V121" s="81"/>
      <c r="W121" s="81"/>
      <c r="X121" s="65">
        <f t="shared" si="6"/>
        <v>0</v>
      </c>
      <c r="Z121" s="81"/>
      <c r="AA121" s="81"/>
      <c r="AB121" s="81"/>
      <c r="AC121" s="81"/>
      <c r="AD121" s="65">
        <f t="shared" si="7"/>
        <v>0</v>
      </c>
      <c r="AF121" s="81"/>
      <c r="AG121" s="81"/>
      <c r="AH121" s="81"/>
      <c r="AI121" s="81"/>
      <c r="AJ121" s="65">
        <f t="shared" si="8"/>
        <v>0</v>
      </c>
    </row>
    <row r="122" spans="2:36" s="10" customFormat="1">
      <c r="B122" s="30"/>
      <c r="C122" s="13">
        <v>6</v>
      </c>
      <c r="D122" s="11" t="s">
        <v>704</v>
      </c>
      <c r="E122" s="11" t="s">
        <v>703</v>
      </c>
      <c r="F122" s="14">
        <v>169012.8</v>
      </c>
      <c r="G122" s="43"/>
      <c r="H122" s="81"/>
      <c r="I122" s="81"/>
      <c r="J122" s="81"/>
      <c r="K122" s="81"/>
      <c r="L122" s="65">
        <f t="shared" si="5"/>
        <v>0</v>
      </c>
      <c r="M122" s="33"/>
      <c r="N122" s="81"/>
      <c r="O122" s="81"/>
      <c r="P122" s="81"/>
      <c r="Q122" s="81"/>
      <c r="R122" s="65">
        <f t="shared" si="9"/>
        <v>0</v>
      </c>
      <c r="S122" s="33"/>
      <c r="T122" s="81"/>
      <c r="U122" s="81"/>
      <c r="V122" s="81"/>
      <c r="W122" s="81"/>
      <c r="X122" s="65">
        <f t="shared" si="6"/>
        <v>0</v>
      </c>
      <c r="Z122" s="81"/>
      <c r="AA122" s="81"/>
      <c r="AB122" s="81"/>
      <c r="AC122" s="81"/>
      <c r="AD122" s="65">
        <f t="shared" si="7"/>
        <v>0</v>
      </c>
      <c r="AF122" s="81"/>
      <c r="AG122" s="81"/>
      <c r="AH122" s="81"/>
      <c r="AI122" s="81"/>
      <c r="AJ122" s="65">
        <f t="shared" si="8"/>
        <v>0</v>
      </c>
    </row>
    <row r="123" spans="2:36" s="10" customFormat="1" ht="31.5">
      <c r="B123" s="30"/>
      <c r="C123" s="13">
        <v>6</v>
      </c>
      <c r="D123" s="11" t="s">
        <v>702</v>
      </c>
      <c r="E123" s="11" t="s">
        <v>701</v>
      </c>
      <c r="F123" s="14">
        <v>43560</v>
      </c>
      <c r="G123" s="43"/>
      <c r="H123" s="81"/>
      <c r="I123" s="81"/>
      <c r="J123" s="81"/>
      <c r="K123" s="81"/>
      <c r="L123" s="65">
        <f t="shared" si="5"/>
        <v>0</v>
      </c>
      <c r="M123" s="33"/>
      <c r="N123" s="81"/>
      <c r="O123" s="81"/>
      <c r="P123" s="81"/>
      <c r="Q123" s="81"/>
      <c r="R123" s="65">
        <f t="shared" si="9"/>
        <v>0</v>
      </c>
      <c r="S123" s="33"/>
      <c r="T123" s="81"/>
      <c r="U123" s="81"/>
      <c r="V123" s="81"/>
      <c r="W123" s="81"/>
      <c r="X123" s="65">
        <f t="shared" si="6"/>
        <v>0</v>
      </c>
      <c r="Z123" s="81"/>
      <c r="AA123" s="81"/>
      <c r="AB123" s="81"/>
      <c r="AC123" s="81"/>
      <c r="AD123" s="65">
        <f t="shared" si="7"/>
        <v>0</v>
      </c>
      <c r="AF123" s="81"/>
      <c r="AG123" s="81"/>
      <c r="AH123" s="81"/>
      <c r="AI123" s="81"/>
      <c r="AJ123" s="65">
        <f t="shared" si="8"/>
        <v>0</v>
      </c>
    </row>
    <row r="124" spans="2:36" s="10" customFormat="1" ht="31.5">
      <c r="B124" s="30"/>
      <c r="C124" s="13">
        <v>6</v>
      </c>
      <c r="D124" s="11" t="s">
        <v>700</v>
      </c>
      <c r="E124" s="11" t="s">
        <v>699</v>
      </c>
      <c r="F124" s="14">
        <v>195584.4</v>
      </c>
      <c r="G124" s="43"/>
      <c r="H124" s="81"/>
      <c r="I124" s="81"/>
      <c r="J124" s="81"/>
      <c r="K124" s="81"/>
      <c r="L124" s="65">
        <f t="shared" si="5"/>
        <v>0</v>
      </c>
      <c r="M124" s="33"/>
      <c r="N124" s="81"/>
      <c r="O124" s="81"/>
      <c r="P124" s="81"/>
      <c r="Q124" s="81"/>
      <c r="R124" s="65">
        <f t="shared" si="9"/>
        <v>0</v>
      </c>
      <c r="S124" s="33"/>
      <c r="T124" s="81"/>
      <c r="U124" s="81"/>
      <c r="V124" s="81"/>
      <c r="W124" s="81"/>
      <c r="X124" s="65">
        <f t="shared" si="6"/>
        <v>0</v>
      </c>
      <c r="Z124" s="81"/>
      <c r="AA124" s="81"/>
      <c r="AB124" s="81"/>
      <c r="AC124" s="81"/>
      <c r="AD124" s="65">
        <f t="shared" si="7"/>
        <v>0</v>
      </c>
      <c r="AF124" s="81"/>
      <c r="AG124" s="81"/>
      <c r="AH124" s="81"/>
      <c r="AI124" s="81"/>
      <c r="AJ124" s="65">
        <f t="shared" si="8"/>
        <v>0</v>
      </c>
    </row>
    <row r="125" spans="2:36" s="10" customFormat="1">
      <c r="B125" s="30"/>
      <c r="C125" s="13">
        <v>6</v>
      </c>
      <c r="D125" s="11" t="s">
        <v>15</v>
      </c>
      <c r="E125" s="11" t="s">
        <v>698</v>
      </c>
      <c r="F125" s="14">
        <v>1306.8</v>
      </c>
      <c r="G125" s="43"/>
      <c r="H125" s="81"/>
      <c r="I125" s="81"/>
      <c r="J125" s="81"/>
      <c r="K125" s="81"/>
      <c r="L125" s="65">
        <f t="shared" si="5"/>
        <v>0</v>
      </c>
      <c r="M125" s="33"/>
      <c r="N125" s="81"/>
      <c r="O125" s="81"/>
      <c r="P125" s="81"/>
      <c r="Q125" s="81"/>
      <c r="R125" s="65">
        <f t="shared" si="9"/>
        <v>0</v>
      </c>
      <c r="S125" s="33"/>
      <c r="T125" s="81"/>
      <c r="U125" s="81"/>
      <c r="V125" s="81"/>
      <c r="W125" s="81"/>
      <c r="X125" s="65">
        <f t="shared" si="6"/>
        <v>0</v>
      </c>
      <c r="Z125" s="81"/>
      <c r="AA125" s="81"/>
      <c r="AB125" s="81"/>
      <c r="AC125" s="81"/>
      <c r="AD125" s="65">
        <f t="shared" si="7"/>
        <v>0</v>
      </c>
      <c r="AF125" s="81"/>
      <c r="AG125" s="81"/>
      <c r="AH125" s="81"/>
      <c r="AI125" s="81"/>
      <c r="AJ125" s="65">
        <f t="shared" si="8"/>
        <v>0</v>
      </c>
    </row>
    <row r="126" spans="2:36" s="10" customFormat="1">
      <c r="B126" s="30"/>
      <c r="C126" s="13">
        <v>6</v>
      </c>
      <c r="D126" s="11" t="s">
        <v>697</v>
      </c>
      <c r="E126" s="11" t="s">
        <v>696</v>
      </c>
      <c r="F126" s="14">
        <v>9583.2000000000007</v>
      </c>
      <c r="G126" s="43"/>
      <c r="H126" s="81"/>
      <c r="I126" s="81"/>
      <c r="J126" s="81"/>
      <c r="K126" s="81"/>
      <c r="L126" s="65">
        <f t="shared" si="5"/>
        <v>0</v>
      </c>
      <c r="M126" s="33"/>
      <c r="N126" s="81"/>
      <c r="O126" s="81"/>
      <c r="P126" s="81"/>
      <c r="Q126" s="81"/>
      <c r="R126" s="65">
        <f t="shared" si="9"/>
        <v>0</v>
      </c>
      <c r="S126" s="33"/>
      <c r="T126" s="81"/>
      <c r="U126" s="81"/>
      <c r="V126" s="81"/>
      <c r="W126" s="81"/>
      <c r="X126" s="65">
        <f t="shared" si="6"/>
        <v>0</v>
      </c>
      <c r="Z126" s="81"/>
      <c r="AA126" s="81"/>
      <c r="AB126" s="81"/>
      <c r="AC126" s="81"/>
      <c r="AD126" s="65">
        <f t="shared" si="7"/>
        <v>0</v>
      </c>
      <c r="AF126" s="81"/>
      <c r="AG126" s="81"/>
      <c r="AH126" s="81"/>
      <c r="AI126" s="81"/>
      <c r="AJ126" s="65">
        <f t="shared" si="8"/>
        <v>0</v>
      </c>
    </row>
    <row r="127" spans="2:36" s="10" customFormat="1">
      <c r="B127" s="30"/>
      <c r="C127" s="13">
        <v>6</v>
      </c>
      <c r="D127" s="11" t="s">
        <v>695</v>
      </c>
      <c r="E127" s="11" t="s">
        <v>694</v>
      </c>
      <c r="F127" s="14">
        <v>34412.400000000001</v>
      </c>
      <c r="G127" s="43"/>
      <c r="H127" s="81"/>
      <c r="I127" s="81"/>
      <c r="J127" s="81"/>
      <c r="K127" s="81"/>
      <c r="L127" s="65">
        <f t="shared" si="5"/>
        <v>0</v>
      </c>
      <c r="M127" s="33"/>
      <c r="N127" s="81"/>
      <c r="O127" s="81"/>
      <c r="P127" s="81"/>
      <c r="Q127" s="81"/>
      <c r="R127" s="65">
        <f t="shared" si="9"/>
        <v>0</v>
      </c>
      <c r="S127" s="33"/>
      <c r="T127" s="81"/>
      <c r="U127" s="81"/>
      <c r="V127" s="81"/>
      <c r="W127" s="81"/>
      <c r="X127" s="65">
        <f t="shared" si="6"/>
        <v>0</v>
      </c>
      <c r="Z127" s="81"/>
      <c r="AA127" s="81"/>
      <c r="AB127" s="81"/>
      <c r="AC127" s="81"/>
      <c r="AD127" s="65">
        <f t="shared" si="7"/>
        <v>0</v>
      </c>
      <c r="AF127" s="81"/>
      <c r="AG127" s="81"/>
      <c r="AH127" s="81"/>
      <c r="AI127" s="81"/>
      <c r="AJ127" s="65">
        <f t="shared" si="8"/>
        <v>0</v>
      </c>
    </row>
    <row r="128" spans="2:36" s="10" customFormat="1">
      <c r="B128" s="30"/>
      <c r="C128" s="13">
        <v>6</v>
      </c>
      <c r="D128" s="11" t="s">
        <v>693</v>
      </c>
      <c r="E128" s="11" t="s">
        <v>692</v>
      </c>
      <c r="F128" s="14">
        <v>50094</v>
      </c>
      <c r="G128" s="43"/>
      <c r="H128" s="81"/>
      <c r="I128" s="81"/>
      <c r="J128" s="81"/>
      <c r="K128" s="81"/>
      <c r="L128" s="65">
        <f t="shared" si="5"/>
        <v>0</v>
      </c>
      <c r="M128" s="33"/>
      <c r="N128" s="81"/>
      <c r="O128" s="81"/>
      <c r="P128" s="81"/>
      <c r="Q128" s="81"/>
      <c r="R128" s="65">
        <f t="shared" si="9"/>
        <v>0</v>
      </c>
      <c r="S128" s="33"/>
      <c r="T128" s="81"/>
      <c r="U128" s="81"/>
      <c r="V128" s="81"/>
      <c r="W128" s="81"/>
      <c r="X128" s="65">
        <f t="shared" si="6"/>
        <v>0</v>
      </c>
      <c r="Z128" s="81"/>
      <c r="AA128" s="81"/>
      <c r="AB128" s="81"/>
      <c r="AC128" s="81"/>
      <c r="AD128" s="65">
        <f t="shared" si="7"/>
        <v>0</v>
      </c>
      <c r="AF128" s="81"/>
      <c r="AG128" s="81"/>
      <c r="AH128" s="81"/>
      <c r="AI128" s="81"/>
      <c r="AJ128" s="65">
        <f t="shared" si="8"/>
        <v>0</v>
      </c>
    </row>
    <row r="129" spans="2:36" s="10" customFormat="1" ht="31.5">
      <c r="B129" s="30"/>
      <c r="C129" s="13">
        <v>6</v>
      </c>
      <c r="D129" s="11" t="s">
        <v>691</v>
      </c>
      <c r="E129" s="11" t="s">
        <v>690</v>
      </c>
      <c r="F129" s="14">
        <v>84942</v>
      </c>
      <c r="G129" s="43"/>
      <c r="H129" s="81"/>
      <c r="I129" s="81"/>
      <c r="J129" s="81"/>
      <c r="K129" s="81"/>
      <c r="L129" s="65">
        <f t="shared" si="5"/>
        <v>0</v>
      </c>
      <c r="M129" s="33"/>
      <c r="N129" s="81"/>
      <c r="O129" s="81"/>
      <c r="P129" s="81"/>
      <c r="Q129" s="81"/>
      <c r="R129" s="65">
        <f t="shared" si="9"/>
        <v>0</v>
      </c>
      <c r="S129" s="33"/>
      <c r="T129" s="81"/>
      <c r="U129" s="81"/>
      <c r="V129" s="81"/>
      <c r="W129" s="81"/>
      <c r="X129" s="65">
        <f t="shared" si="6"/>
        <v>0</v>
      </c>
      <c r="Z129" s="81"/>
      <c r="AA129" s="81"/>
      <c r="AB129" s="81"/>
      <c r="AC129" s="81"/>
      <c r="AD129" s="65">
        <f t="shared" si="7"/>
        <v>0</v>
      </c>
      <c r="AF129" s="81"/>
      <c r="AG129" s="81"/>
      <c r="AH129" s="81"/>
      <c r="AI129" s="81"/>
      <c r="AJ129" s="65">
        <f t="shared" si="8"/>
        <v>0</v>
      </c>
    </row>
    <row r="130" spans="2:36" s="10" customFormat="1">
      <c r="B130" s="30"/>
      <c r="C130" s="13">
        <v>6</v>
      </c>
      <c r="D130" s="11" t="s">
        <v>689</v>
      </c>
      <c r="E130" s="11" t="s">
        <v>688</v>
      </c>
      <c r="F130" s="14">
        <v>163785.60000000001</v>
      </c>
      <c r="G130" s="43"/>
      <c r="H130" s="81"/>
      <c r="I130" s="81"/>
      <c r="J130" s="81"/>
      <c r="K130" s="81"/>
      <c r="L130" s="65">
        <f t="shared" si="5"/>
        <v>0</v>
      </c>
      <c r="M130" s="33"/>
      <c r="N130" s="81"/>
      <c r="O130" s="81"/>
      <c r="P130" s="81"/>
      <c r="Q130" s="81"/>
      <c r="R130" s="65">
        <f t="shared" si="9"/>
        <v>0</v>
      </c>
      <c r="S130" s="33"/>
      <c r="T130" s="81"/>
      <c r="U130" s="81"/>
      <c r="V130" s="81"/>
      <c r="W130" s="81"/>
      <c r="X130" s="65">
        <f t="shared" si="6"/>
        <v>0</v>
      </c>
      <c r="Z130" s="81"/>
      <c r="AA130" s="81"/>
      <c r="AB130" s="81"/>
      <c r="AC130" s="81"/>
      <c r="AD130" s="65">
        <f t="shared" si="7"/>
        <v>0</v>
      </c>
      <c r="AF130" s="81"/>
      <c r="AG130" s="81"/>
      <c r="AH130" s="81"/>
      <c r="AI130" s="81"/>
      <c r="AJ130" s="65">
        <f t="shared" si="8"/>
        <v>0</v>
      </c>
    </row>
    <row r="131" spans="2:36" s="10" customFormat="1">
      <c r="B131" s="30"/>
      <c r="C131" s="13">
        <v>6</v>
      </c>
      <c r="D131" s="11" t="s">
        <v>15</v>
      </c>
      <c r="E131" s="11" t="s">
        <v>687</v>
      </c>
      <c r="F131" s="14">
        <v>1306.8</v>
      </c>
      <c r="G131" s="43"/>
      <c r="H131" s="81"/>
      <c r="I131" s="81"/>
      <c r="J131" s="81"/>
      <c r="K131" s="81"/>
      <c r="L131" s="65">
        <f t="shared" si="5"/>
        <v>0</v>
      </c>
      <c r="M131" s="33"/>
      <c r="N131" s="81"/>
      <c r="O131" s="81"/>
      <c r="P131" s="81"/>
      <c r="Q131" s="81"/>
      <c r="R131" s="65">
        <f t="shared" si="9"/>
        <v>0</v>
      </c>
      <c r="S131" s="33"/>
      <c r="T131" s="81"/>
      <c r="U131" s="81"/>
      <c r="V131" s="81"/>
      <c r="W131" s="81"/>
      <c r="X131" s="65">
        <f t="shared" si="6"/>
        <v>0</v>
      </c>
      <c r="Z131" s="81"/>
      <c r="AA131" s="81"/>
      <c r="AB131" s="81"/>
      <c r="AC131" s="81"/>
      <c r="AD131" s="65">
        <f t="shared" si="7"/>
        <v>0</v>
      </c>
      <c r="AF131" s="81"/>
      <c r="AG131" s="81"/>
      <c r="AH131" s="81"/>
      <c r="AI131" s="81"/>
      <c r="AJ131" s="65">
        <f t="shared" si="8"/>
        <v>0</v>
      </c>
    </row>
    <row r="132" spans="2:36" s="10" customFormat="1">
      <c r="B132" s="30"/>
      <c r="C132" s="13">
        <v>6</v>
      </c>
      <c r="D132" s="11" t="s">
        <v>15</v>
      </c>
      <c r="E132" s="11" t="s">
        <v>686</v>
      </c>
      <c r="F132" s="14">
        <v>14374.8</v>
      </c>
      <c r="G132" s="43"/>
      <c r="H132" s="81"/>
      <c r="I132" s="81"/>
      <c r="J132" s="81"/>
      <c r="K132" s="81"/>
      <c r="L132" s="65">
        <f t="shared" si="5"/>
        <v>0</v>
      </c>
      <c r="M132" s="33"/>
      <c r="N132" s="81"/>
      <c r="O132" s="81"/>
      <c r="P132" s="81"/>
      <c r="Q132" s="81"/>
      <c r="R132" s="65">
        <f t="shared" si="9"/>
        <v>0</v>
      </c>
      <c r="S132" s="33"/>
      <c r="T132" s="81"/>
      <c r="U132" s="81"/>
      <c r="V132" s="81"/>
      <c r="W132" s="81"/>
      <c r="X132" s="65">
        <f t="shared" si="6"/>
        <v>0</v>
      </c>
      <c r="Z132" s="81"/>
      <c r="AA132" s="81"/>
      <c r="AB132" s="81"/>
      <c r="AC132" s="81"/>
      <c r="AD132" s="65">
        <f t="shared" si="7"/>
        <v>0</v>
      </c>
      <c r="AF132" s="81"/>
      <c r="AG132" s="81"/>
      <c r="AH132" s="81"/>
      <c r="AI132" s="81"/>
      <c r="AJ132" s="65">
        <f t="shared" si="8"/>
        <v>0</v>
      </c>
    </row>
    <row r="133" spans="2:36" s="10" customFormat="1">
      <c r="B133" s="30"/>
      <c r="C133" s="13">
        <v>6</v>
      </c>
      <c r="D133" s="11" t="s">
        <v>15</v>
      </c>
      <c r="E133" s="11" t="s">
        <v>685</v>
      </c>
      <c r="F133" s="14">
        <v>3049.2</v>
      </c>
      <c r="G133" s="43"/>
      <c r="H133" s="81"/>
      <c r="I133" s="81"/>
      <c r="J133" s="81"/>
      <c r="K133" s="81"/>
      <c r="L133" s="65">
        <f t="shared" si="5"/>
        <v>0</v>
      </c>
      <c r="M133" s="33"/>
      <c r="N133" s="81"/>
      <c r="O133" s="81"/>
      <c r="P133" s="81"/>
      <c r="Q133" s="81"/>
      <c r="R133" s="65">
        <f t="shared" si="9"/>
        <v>0</v>
      </c>
      <c r="S133" s="33"/>
      <c r="T133" s="81"/>
      <c r="U133" s="81"/>
      <c r="V133" s="81"/>
      <c r="W133" s="81"/>
      <c r="X133" s="65">
        <f t="shared" si="6"/>
        <v>0</v>
      </c>
      <c r="Z133" s="81"/>
      <c r="AA133" s="81"/>
      <c r="AB133" s="81"/>
      <c r="AC133" s="81"/>
      <c r="AD133" s="65">
        <f t="shared" si="7"/>
        <v>0</v>
      </c>
      <c r="AF133" s="81"/>
      <c r="AG133" s="81"/>
      <c r="AH133" s="81"/>
      <c r="AI133" s="81"/>
      <c r="AJ133" s="65">
        <f t="shared" si="8"/>
        <v>0</v>
      </c>
    </row>
    <row r="134" spans="2:36" s="10" customFormat="1">
      <c r="B134" s="30"/>
      <c r="C134" s="13">
        <v>6</v>
      </c>
      <c r="D134" s="11" t="s">
        <v>684</v>
      </c>
      <c r="E134" s="11" t="s">
        <v>683</v>
      </c>
      <c r="F134" s="14">
        <v>130680</v>
      </c>
      <c r="G134" s="43"/>
      <c r="H134" s="81"/>
      <c r="I134" s="81"/>
      <c r="J134" s="81"/>
      <c r="K134" s="81"/>
      <c r="L134" s="65">
        <f t="shared" si="5"/>
        <v>0</v>
      </c>
      <c r="M134" s="33"/>
      <c r="N134" s="81"/>
      <c r="O134" s="81"/>
      <c r="P134" s="81"/>
      <c r="Q134" s="81"/>
      <c r="R134" s="65">
        <f t="shared" si="9"/>
        <v>0</v>
      </c>
      <c r="S134" s="33"/>
      <c r="T134" s="81"/>
      <c r="U134" s="81"/>
      <c r="V134" s="81"/>
      <c r="W134" s="81"/>
      <c r="X134" s="65">
        <f t="shared" si="6"/>
        <v>0</v>
      </c>
      <c r="Z134" s="81"/>
      <c r="AA134" s="81"/>
      <c r="AB134" s="81"/>
      <c r="AC134" s="81"/>
      <c r="AD134" s="65">
        <f t="shared" si="7"/>
        <v>0</v>
      </c>
      <c r="AF134" s="81"/>
      <c r="AG134" s="81"/>
      <c r="AH134" s="81"/>
      <c r="AI134" s="81"/>
      <c r="AJ134" s="65">
        <f t="shared" si="8"/>
        <v>0</v>
      </c>
    </row>
    <row r="135" spans="2:36" s="10" customFormat="1">
      <c r="B135" s="30"/>
      <c r="C135" s="13">
        <v>6</v>
      </c>
      <c r="D135" s="11" t="s">
        <v>682</v>
      </c>
      <c r="E135" s="11" t="s">
        <v>681</v>
      </c>
      <c r="F135" s="14">
        <v>47916</v>
      </c>
      <c r="G135" s="43"/>
      <c r="H135" s="81"/>
      <c r="I135" s="81"/>
      <c r="J135" s="81"/>
      <c r="K135" s="81"/>
      <c r="L135" s="65">
        <f t="shared" si="5"/>
        <v>0</v>
      </c>
      <c r="M135" s="33"/>
      <c r="N135" s="81"/>
      <c r="O135" s="81"/>
      <c r="P135" s="81"/>
      <c r="Q135" s="81"/>
      <c r="R135" s="65">
        <f t="shared" si="9"/>
        <v>0</v>
      </c>
      <c r="S135" s="33"/>
      <c r="T135" s="81"/>
      <c r="U135" s="81"/>
      <c r="V135" s="81"/>
      <c r="W135" s="81"/>
      <c r="X135" s="65">
        <f t="shared" si="6"/>
        <v>0</v>
      </c>
      <c r="Z135" s="81"/>
      <c r="AA135" s="81"/>
      <c r="AB135" s="81"/>
      <c r="AC135" s="81"/>
      <c r="AD135" s="65">
        <f t="shared" si="7"/>
        <v>0</v>
      </c>
      <c r="AF135" s="81"/>
      <c r="AG135" s="81"/>
      <c r="AH135" s="81"/>
      <c r="AI135" s="81"/>
      <c r="AJ135" s="65">
        <f t="shared" si="8"/>
        <v>0</v>
      </c>
    </row>
    <row r="136" spans="2:36" s="10" customFormat="1">
      <c r="B136" s="30"/>
      <c r="C136" s="13">
        <v>6</v>
      </c>
      <c r="D136" s="11" t="s">
        <v>680</v>
      </c>
      <c r="E136" s="11" t="s">
        <v>679</v>
      </c>
      <c r="F136" s="14">
        <v>300999.59999999998</v>
      </c>
      <c r="G136" s="43"/>
      <c r="H136" s="81"/>
      <c r="I136" s="81"/>
      <c r="J136" s="81"/>
      <c r="K136" s="81"/>
      <c r="L136" s="65">
        <f t="shared" si="5"/>
        <v>0</v>
      </c>
      <c r="M136" s="33"/>
      <c r="N136" s="81"/>
      <c r="O136" s="81"/>
      <c r="P136" s="81"/>
      <c r="Q136" s="81"/>
      <c r="R136" s="65">
        <f t="shared" si="9"/>
        <v>0</v>
      </c>
      <c r="S136" s="33"/>
      <c r="T136" s="81"/>
      <c r="U136" s="81"/>
      <c r="V136" s="81"/>
      <c r="W136" s="81"/>
      <c r="X136" s="65">
        <f t="shared" si="6"/>
        <v>0</v>
      </c>
      <c r="Z136" s="81"/>
      <c r="AA136" s="81"/>
      <c r="AB136" s="81"/>
      <c r="AC136" s="81"/>
      <c r="AD136" s="65">
        <f t="shared" si="7"/>
        <v>0</v>
      </c>
      <c r="AF136" s="81"/>
      <c r="AG136" s="81"/>
      <c r="AH136" s="81"/>
      <c r="AI136" s="81"/>
      <c r="AJ136" s="65">
        <f t="shared" si="8"/>
        <v>0</v>
      </c>
    </row>
    <row r="137" spans="2:36" s="10" customFormat="1">
      <c r="B137" s="30"/>
      <c r="C137" s="13">
        <v>6</v>
      </c>
      <c r="D137" s="11" t="s">
        <v>15</v>
      </c>
      <c r="E137" s="11" t="s">
        <v>678</v>
      </c>
      <c r="F137" s="14">
        <v>56628</v>
      </c>
      <c r="G137" s="43"/>
      <c r="H137" s="81"/>
      <c r="I137" s="81"/>
      <c r="J137" s="81"/>
      <c r="K137" s="81"/>
      <c r="L137" s="65">
        <f t="shared" si="5"/>
        <v>0</v>
      </c>
      <c r="M137" s="33"/>
      <c r="N137" s="81"/>
      <c r="O137" s="81"/>
      <c r="P137" s="81"/>
      <c r="Q137" s="81"/>
      <c r="R137" s="65">
        <f t="shared" si="9"/>
        <v>0</v>
      </c>
      <c r="S137" s="33"/>
      <c r="T137" s="81"/>
      <c r="U137" s="81"/>
      <c r="V137" s="81"/>
      <c r="W137" s="81"/>
      <c r="X137" s="65">
        <f t="shared" si="6"/>
        <v>0</v>
      </c>
      <c r="Z137" s="81"/>
      <c r="AA137" s="81"/>
      <c r="AB137" s="81"/>
      <c r="AC137" s="81"/>
      <c r="AD137" s="65">
        <f t="shared" si="7"/>
        <v>0</v>
      </c>
      <c r="AF137" s="81"/>
      <c r="AG137" s="81"/>
      <c r="AH137" s="81"/>
      <c r="AI137" s="81"/>
      <c r="AJ137" s="65">
        <f t="shared" si="8"/>
        <v>0</v>
      </c>
    </row>
    <row r="138" spans="2:36" s="10" customFormat="1">
      <c r="B138" s="30"/>
      <c r="C138" s="13">
        <v>6</v>
      </c>
      <c r="D138" s="11" t="s">
        <v>15</v>
      </c>
      <c r="E138" s="11" t="s">
        <v>677</v>
      </c>
      <c r="F138" s="14">
        <v>10890</v>
      </c>
      <c r="G138" s="43"/>
      <c r="H138" s="81"/>
      <c r="I138" s="81"/>
      <c r="J138" s="81"/>
      <c r="K138" s="81"/>
      <c r="L138" s="65">
        <f t="shared" ref="L138:L183" si="10">H138*F138+I138+J138+K138</f>
        <v>0</v>
      </c>
      <c r="M138" s="33"/>
      <c r="N138" s="81"/>
      <c r="O138" s="81"/>
      <c r="P138" s="81"/>
      <c r="Q138" s="81"/>
      <c r="R138" s="65">
        <f t="shared" si="9"/>
        <v>0</v>
      </c>
      <c r="S138" s="33"/>
      <c r="T138" s="81"/>
      <c r="U138" s="81"/>
      <c r="V138" s="81"/>
      <c r="W138" s="81"/>
      <c r="X138" s="65">
        <f t="shared" ref="X138:X192" si="11">T138+U138+V138+W138</f>
        <v>0</v>
      </c>
      <c r="Z138" s="81"/>
      <c r="AA138" s="81"/>
      <c r="AB138" s="81"/>
      <c r="AC138" s="81"/>
      <c r="AD138" s="65">
        <f t="shared" ref="AD138:AD192" si="12">Z138+AA138+AB138+AC138</f>
        <v>0</v>
      </c>
      <c r="AF138" s="81"/>
      <c r="AG138" s="81"/>
      <c r="AH138" s="81"/>
      <c r="AI138" s="81"/>
      <c r="AJ138" s="65">
        <f t="shared" ref="AJ138:AJ192" si="13">AF138+AG138+AH138+AI138</f>
        <v>0</v>
      </c>
    </row>
    <row r="139" spans="2:36" s="10" customFormat="1">
      <c r="B139" s="30"/>
      <c r="C139" s="13">
        <v>6</v>
      </c>
      <c r="D139" s="11" t="s">
        <v>15</v>
      </c>
      <c r="E139" s="11" t="s">
        <v>676</v>
      </c>
      <c r="F139" s="14">
        <v>5227.2</v>
      </c>
      <c r="G139" s="43"/>
      <c r="H139" s="81"/>
      <c r="I139" s="81"/>
      <c r="J139" s="81"/>
      <c r="K139" s="81"/>
      <c r="L139" s="65">
        <f t="shared" si="10"/>
        <v>0</v>
      </c>
      <c r="M139" s="33"/>
      <c r="N139" s="81"/>
      <c r="O139" s="81"/>
      <c r="P139" s="81"/>
      <c r="Q139" s="81"/>
      <c r="R139" s="65">
        <f t="shared" ref="R139:R192" si="14">N139+O139+P139+Q139</f>
        <v>0</v>
      </c>
      <c r="S139" s="33"/>
      <c r="T139" s="81"/>
      <c r="U139" s="81"/>
      <c r="V139" s="81"/>
      <c r="W139" s="81"/>
      <c r="X139" s="65">
        <f t="shared" si="11"/>
        <v>0</v>
      </c>
      <c r="Z139" s="81"/>
      <c r="AA139" s="81"/>
      <c r="AB139" s="81"/>
      <c r="AC139" s="81"/>
      <c r="AD139" s="65">
        <f t="shared" si="12"/>
        <v>0</v>
      </c>
      <c r="AF139" s="81"/>
      <c r="AG139" s="81"/>
      <c r="AH139" s="81"/>
      <c r="AI139" s="81"/>
      <c r="AJ139" s="65">
        <f t="shared" si="13"/>
        <v>0</v>
      </c>
    </row>
    <row r="140" spans="2:36" s="10" customFormat="1">
      <c r="B140" s="30"/>
      <c r="C140" s="13">
        <v>6</v>
      </c>
      <c r="D140" s="11" t="s">
        <v>15</v>
      </c>
      <c r="E140" s="11" t="s">
        <v>675</v>
      </c>
      <c r="F140" s="14">
        <v>48787.199999999997</v>
      </c>
      <c r="G140" s="43"/>
      <c r="H140" s="81"/>
      <c r="I140" s="81"/>
      <c r="J140" s="81"/>
      <c r="K140" s="81"/>
      <c r="L140" s="65">
        <f t="shared" si="10"/>
        <v>0</v>
      </c>
      <c r="M140" s="33"/>
      <c r="N140" s="81"/>
      <c r="O140" s="81"/>
      <c r="P140" s="81"/>
      <c r="Q140" s="81"/>
      <c r="R140" s="65">
        <f t="shared" si="14"/>
        <v>0</v>
      </c>
      <c r="S140" s="33"/>
      <c r="T140" s="81"/>
      <c r="U140" s="81"/>
      <c r="V140" s="81"/>
      <c r="W140" s="81"/>
      <c r="X140" s="65">
        <f t="shared" si="11"/>
        <v>0</v>
      </c>
      <c r="Z140" s="81"/>
      <c r="AA140" s="81"/>
      <c r="AB140" s="81"/>
      <c r="AC140" s="81"/>
      <c r="AD140" s="65">
        <f t="shared" si="12"/>
        <v>0</v>
      </c>
      <c r="AF140" s="81"/>
      <c r="AG140" s="81"/>
      <c r="AH140" s="81"/>
      <c r="AI140" s="81"/>
      <c r="AJ140" s="65">
        <f t="shared" si="13"/>
        <v>0</v>
      </c>
    </row>
    <row r="141" spans="2:36" s="10" customFormat="1">
      <c r="B141" s="30"/>
      <c r="C141" s="13">
        <v>6</v>
      </c>
      <c r="D141" s="11" t="s">
        <v>15</v>
      </c>
      <c r="E141" s="11" t="s">
        <v>674</v>
      </c>
      <c r="F141" s="14">
        <v>15246</v>
      </c>
      <c r="G141" s="43"/>
      <c r="H141" s="81"/>
      <c r="I141" s="81"/>
      <c r="J141" s="81"/>
      <c r="K141" s="81"/>
      <c r="L141" s="65">
        <f t="shared" si="10"/>
        <v>0</v>
      </c>
      <c r="M141" s="33"/>
      <c r="N141" s="81"/>
      <c r="O141" s="81"/>
      <c r="P141" s="81"/>
      <c r="Q141" s="81"/>
      <c r="R141" s="65">
        <f t="shared" si="14"/>
        <v>0</v>
      </c>
      <c r="S141" s="33"/>
      <c r="T141" s="81"/>
      <c r="U141" s="81"/>
      <c r="V141" s="81"/>
      <c r="W141" s="81"/>
      <c r="X141" s="65">
        <f t="shared" si="11"/>
        <v>0</v>
      </c>
      <c r="Z141" s="81"/>
      <c r="AA141" s="81"/>
      <c r="AB141" s="81"/>
      <c r="AC141" s="81"/>
      <c r="AD141" s="65">
        <f t="shared" si="12"/>
        <v>0</v>
      </c>
      <c r="AF141" s="81"/>
      <c r="AG141" s="81"/>
      <c r="AH141" s="81"/>
      <c r="AI141" s="81"/>
      <c r="AJ141" s="65">
        <f t="shared" si="13"/>
        <v>0</v>
      </c>
    </row>
    <row r="142" spans="2:36" s="10" customFormat="1">
      <c r="B142" s="30"/>
      <c r="C142" s="13">
        <v>6</v>
      </c>
      <c r="D142" s="11" t="s">
        <v>673</v>
      </c>
      <c r="E142" s="11" t="s">
        <v>672</v>
      </c>
      <c r="F142" s="14">
        <v>16552.8</v>
      </c>
      <c r="G142" s="43"/>
      <c r="H142" s="81"/>
      <c r="I142" s="81"/>
      <c r="J142" s="81"/>
      <c r="K142" s="81"/>
      <c r="L142" s="65">
        <f t="shared" si="10"/>
        <v>0</v>
      </c>
      <c r="M142" s="33"/>
      <c r="N142" s="81"/>
      <c r="O142" s="81"/>
      <c r="P142" s="81"/>
      <c r="Q142" s="81"/>
      <c r="R142" s="65">
        <f t="shared" si="14"/>
        <v>0</v>
      </c>
      <c r="S142" s="33"/>
      <c r="T142" s="81"/>
      <c r="U142" s="81"/>
      <c r="V142" s="81"/>
      <c r="W142" s="81"/>
      <c r="X142" s="65">
        <f t="shared" si="11"/>
        <v>0</v>
      </c>
      <c r="Z142" s="81"/>
      <c r="AA142" s="81"/>
      <c r="AB142" s="81"/>
      <c r="AC142" s="81"/>
      <c r="AD142" s="65">
        <f t="shared" si="12"/>
        <v>0</v>
      </c>
      <c r="AF142" s="81"/>
      <c r="AG142" s="81"/>
      <c r="AH142" s="81"/>
      <c r="AI142" s="81"/>
      <c r="AJ142" s="65">
        <f t="shared" si="13"/>
        <v>0</v>
      </c>
    </row>
    <row r="143" spans="2:36" s="10" customFormat="1">
      <c r="B143" s="30"/>
      <c r="C143" s="13">
        <v>6</v>
      </c>
      <c r="D143" s="11" t="s">
        <v>670</v>
      </c>
      <c r="E143" s="11" t="s">
        <v>671</v>
      </c>
      <c r="F143" s="14">
        <v>2178</v>
      </c>
      <c r="G143" s="43"/>
      <c r="H143" s="81"/>
      <c r="I143" s="81"/>
      <c r="J143" s="81"/>
      <c r="K143" s="81"/>
      <c r="L143" s="65">
        <f t="shared" si="10"/>
        <v>0</v>
      </c>
      <c r="M143" s="33"/>
      <c r="N143" s="81"/>
      <c r="O143" s="81"/>
      <c r="P143" s="81"/>
      <c r="Q143" s="81"/>
      <c r="R143" s="65">
        <f t="shared" si="14"/>
        <v>0</v>
      </c>
      <c r="S143" s="33"/>
      <c r="T143" s="81"/>
      <c r="U143" s="81"/>
      <c r="V143" s="81"/>
      <c r="W143" s="81"/>
      <c r="X143" s="65">
        <f t="shared" si="11"/>
        <v>0</v>
      </c>
      <c r="Z143" s="81"/>
      <c r="AA143" s="81"/>
      <c r="AB143" s="81"/>
      <c r="AC143" s="81"/>
      <c r="AD143" s="65">
        <f t="shared" si="12"/>
        <v>0</v>
      </c>
      <c r="AF143" s="81"/>
      <c r="AG143" s="81"/>
      <c r="AH143" s="81"/>
      <c r="AI143" s="81"/>
      <c r="AJ143" s="65">
        <f t="shared" si="13"/>
        <v>0</v>
      </c>
    </row>
    <row r="144" spans="2:36" s="10" customFormat="1">
      <c r="B144" s="30"/>
      <c r="C144" s="13">
        <v>6</v>
      </c>
      <c r="D144" s="11" t="s">
        <v>670</v>
      </c>
      <c r="E144" s="11" t="s">
        <v>669</v>
      </c>
      <c r="F144" s="15">
        <v>100</v>
      </c>
      <c r="G144" s="43"/>
      <c r="H144" s="81"/>
      <c r="I144" s="81"/>
      <c r="J144" s="81"/>
      <c r="K144" s="81"/>
      <c r="L144" s="65">
        <f t="shared" si="10"/>
        <v>0</v>
      </c>
      <c r="M144" s="33"/>
      <c r="N144" s="81"/>
      <c r="O144" s="81"/>
      <c r="P144" s="81"/>
      <c r="Q144" s="81"/>
      <c r="R144" s="65">
        <f t="shared" si="14"/>
        <v>0</v>
      </c>
      <c r="S144" s="33"/>
      <c r="T144" s="81"/>
      <c r="U144" s="81"/>
      <c r="V144" s="81"/>
      <c r="W144" s="81"/>
      <c r="X144" s="65">
        <f t="shared" si="11"/>
        <v>0</v>
      </c>
      <c r="Z144" s="81"/>
      <c r="AA144" s="81"/>
      <c r="AB144" s="81"/>
      <c r="AC144" s="81"/>
      <c r="AD144" s="65">
        <f t="shared" si="12"/>
        <v>0</v>
      </c>
      <c r="AF144" s="81"/>
      <c r="AG144" s="81"/>
      <c r="AH144" s="81"/>
      <c r="AI144" s="81"/>
      <c r="AJ144" s="65">
        <f t="shared" si="13"/>
        <v>0</v>
      </c>
    </row>
    <row r="145" spans="2:36" s="10" customFormat="1">
      <c r="B145" s="30"/>
      <c r="C145" s="13">
        <v>6</v>
      </c>
      <c r="D145" s="11" t="s">
        <v>662</v>
      </c>
      <c r="E145" s="11" t="s">
        <v>668</v>
      </c>
      <c r="F145" s="15">
        <v>100</v>
      </c>
      <c r="G145" s="43"/>
      <c r="H145" s="81"/>
      <c r="I145" s="81"/>
      <c r="J145" s="81"/>
      <c r="K145" s="81"/>
      <c r="L145" s="65">
        <f t="shared" si="10"/>
        <v>0</v>
      </c>
      <c r="M145" s="33"/>
      <c r="N145" s="81"/>
      <c r="O145" s="81"/>
      <c r="P145" s="81"/>
      <c r="Q145" s="81"/>
      <c r="R145" s="65">
        <f t="shared" si="14"/>
        <v>0</v>
      </c>
      <c r="S145" s="33"/>
      <c r="T145" s="81"/>
      <c r="U145" s="81"/>
      <c r="V145" s="81"/>
      <c r="W145" s="81"/>
      <c r="X145" s="65">
        <f t="shared" si="11"/>
        <v>0</v>
      </c>
      <c r="Z145" s="81"/>
      <c r="AA145" s="81"/>
      <c r="AB145" s="81"/>
      <c r="AC145" s="81"/>
      <c r="AD145" s="65">
        <f t="shared" si="12"/>
        <v>0</v>
      </c>
      <c r="AF145" s="81"/>
      <c r="AG145" s="81"/>
      <c r="AH145" s="81"/>
      <c r="AI145" s="81"/>
      <c r="AJ145" s="65">
        <f t="shared" si="13"/>
        <v>0</v>
      </c>
    </row>
    <row r="146" spans="2:36" s="10" customFormat="1" ht="31.5">
      <c r="B146" s="30"/>
      <c r="C146" s="13">
        <v>6</v>
      </c>
      <c r="D146" s="11" t="s">
        <v>663</v>
      </c>
      <c r="E146" s="11" t="s">
        <v>938</v>
      </c>
      <c r="F146" s="15">
        <v>100</v>
      </c>
      <c r="G146" s="43"/>
      <c r="H146" s="81"/>
      <c r="I146" s="81"/>
      <c r="J146" s="81"/>
      <c r="K146" s="81"/>
      <c r="L146" s="65">
        <f t="shared" si="10"/>
        <v>0</v>
      </c>
      <c r="M146" s="33"/>
      <c r="N146" s="81"/>
      <c r="O146" s="81"/>
      <c r="P146" s="81"/>
      <c r="Q146" s="81"/>
      <c r="R146" s="65">
        <f t="shared" si="14"/>
        <v>0</v>
      </c>
      <c r="S146" s="33"/>
      <c r="T146" s="81"/>
      <c r="U146" s="81"/>
      <c r="V146" s="81"/>
      <c r="W146" s="81"/>
      <c r="X146" s="65">
        <f t="shared" si="11"/>
        <v>0</v>
      </c>
      <c r="Z146" s="81"/>
      <c r="AA146" s="81"/>
      <c r="AB146" s="81"/>
      <c r="AC146" s="81"/>
      <c r="AD146" s="65">
        <f t="shared" si="12"/>
        <v>0</v>
      </c>
      <c r="AF146" s="81"/>
      <c r="AG146" s="81"/>
      <c r="AH146" s="81"/>
      <c r="AI146" s="81"/>
      <c r="AJ146" s="65">
        <f t="shared" si="13"/>
        <v>0</v>
      </c>
    </row>
    <row r="147" spans="2:36" s="10" customFormat="1" ht="31.5">
      <c r="B147" s="30"/>
      <c r="C147" s="13">
        <v>6</v>
      </c>
      <c r="D147" s="11" t="s">
        <v>666</v>
      </c>
      <c r="E147" s="11" t="s">
        <v>667</v>
      </c>
      <c r="F147" s="15">
        <v>100</v>
      </c>
      <c r="G147" s="43"/>
      <c r="H147" s="81"/>
      <c r="I147" s="81"/>
      <c r="J147" s="81"/>
      <c r="K147" s="81"/>
      <c r="L147" s="65">
        <f t="shared" si="10"/>
        <v>0</v>
      </c>
      <c r="M147" s="33"/>
      <c r="N147" s="81"/>
      <c r="O147" s="81"/>
      <c r="P147" s="81"/>
      <c r="Q147" s="81"/>
      <c r="R147" s="65">
        <f t="shared" si="14"/>
        <v>0</v>
      </c>
      <c r="S147" s="33"/>
      <c r="T147" s="81"/>
      <c r="U147" s="81"/>
      <c r="V147" s="81"/>
      <c r="W147" s="81"/>
      <c r="X147" s="65">
        <f t="shared" si="11"/>
        <v>0</v>
      </c>
      <c r="Z147" s="81"/>
      <c r="AA147" s="81"/>
      <c r="AB147" s="81"/>
      <c r="AC147" s="81"/>
      <c r="AD147" s="65">
        <f t="shared" si="12"/>
        <v>0</v>
      </c>
      <c r="AF147" s="81"/>
      <c r="AG147" s="81"/>
      <c r="AH147" s="81"/>
      <c r="AI147" s="81"/>
      <c r="AJ147" s="65">
        <f t="shared" si="13"/>
        <v>0</v>
      </c>
    </row>
    <row r="148" spans="2:36" s="10" customFormat="1" ht="31.5">
      <c r="B148" s="30"/>
      <c r="C148" s="13">
        <v>6</v>
      </c>
      <c r="D148" s="11" t="s">
        <v>666</v>
      </c>
      <c r="E148" s="11" t="s">
        <v>939</v>
      </c>
      <c r="F148" s="15">
        <v>100</v>
      </c>
      <c r="G148" s="43"/>
      <c r="H148" s="81"/>
      <c r="I148" s="81"/>
      <c r="J148" s="81"/>
      <c r="K148" s="81"/>
      <c r="L148" s="65">
        <f t="shared" si="10"/>
        <v>0</v>
      </c>
      <c r="M148" s="33"/>
      <c r="N148" s="81"/>
      <c r="O148" s="81"/>
      <c r="P148" s="81"/>
      <c r="Q148" s="81"/>
      <c r="R148" s="65">
        <f t="shared" si="14"/>
        <v>0</v>
      </c>
      <c r="S148" s="33"/>
      <c r="T148" s="81"/>
      <c r="U148" s="81"/>
      <c r="V148" s="81"/>
      <c r="W148" s="81"/>
      <c r="X148" s="65">
        <f t="shared" si="11"/>
        <v>0</v>
      </c>
      <c r="Z148" s="81"/>
      <c r="AA148" s="81"/>
      <c r="AB148" s="81"/>
      <c r="AC148" s="81"/>
      <c r="AD148" s="65">
        <f t="shared" si="12"/>
        <v>0</v>
      </c>
      <c r="AF148" s="81"/>
      <c r="AG148" s="81"/>
      <c r="AH148" s="81"/>
      <c r="AI148" s="81"/>
      <c r="AJ148" s="65">
        <f t="shared" si="13"/>
        <v>0</v>
      </c>
    </row>
    <row r="149" spans="2:36" s="10" customFormat="1">
      <c r="B149" s="30"/>
      <c r="C149" s="13">
        <v>6</v>
      </c>
      <c r="D149" s="11" t="s">
        <v>665</v>
      </c>
      <c r="E149" s="11" t="s">
        <v>664</v>
      </c>
      <c r="F149" s="15">
        <v>100</v>
      </c>
      <c r="G149" s="43"/>
      <c r="H149" s="81"/>
      <c r="I149" s="81"/>
      <c r="J149" s="81"/>
      <c r="K149" s="81"/>
      <c r="L149" s="65">
        <f t="shared" si="10"/>
        <v>0</v>
      </c>
      <c r="M149" s="33"/>
      <c r="N149" s="81"/>
      <c r="O149" s="81"/>
      <c r="P149" s="81"/>
      <c r="Q149" s="81"/>
      <c r="R149" s="65">
        <f t="shared" si="14"/>
        <v>0</v>
      </c>
      <c r="S149" s="33"/>
      <c r="T149" s="81"/>
      <c r="U149" s="81"/>
      <c r="V149" s="81"/>
      <c r="W149" s="81"/>
      <c r="X149" s="65">
        <f t="shared" si="11"/>
        <v>0</v>
      </c>
      <c r="Z149" s="81"/>
      <c r="AA149" s="81"/>
      <c r="AB149" s="81"/>
      <c r="AC149" s="81"/>
      <c r="AD149" s="65">
        <f t="shared" si="12"/>
        <v>0</v>
      </c>
      <c r="AF149" s="81"/>
      <c r="AG149" s="81"/>
      <c r="AH149" s="81"/>
      <c r="AI149" s="81"/>
      <c r="AJ149" s="65">
        <f t="shared" si="13"/>
        <v>0</v>
      </c>
    </row>
    <row r="150" spans="2:36" s="10" customFormat="1">
      <c r="B150" s="30"/>
      <c r="C150" s="13">
        <v>6</v>
      </c>
      <c r="D150" s="11" t="s">
        <v>15</v>
      </c>
      <c r="E150" s="11" t="s">
        <v>661</v>
      </c>
      <c r="F150" s="14">
        <v>15246</v>
      </c>
      <c r="G150" s="43"/>
      <c r="H150" s="81"/>
      <c r="I150" s="81"/>
      <c r="J150" s="81"/>
      <c r="K150" s="81"/>
      <c r="L150" s="65">
        <f t="shared" si="10"/>
        <v>0</v>
      </c>
      <c r="M150" s="33"/>
      <c r="N150" s="81"/>
      <c r="O150" s="81"/>
      <c r="P150" s="81"/>
      <c r="Q150" s="81"/>
      <c r="R150" s="65">
        <f t="shared" si="14"/>
        <v>0</v>
      </c>
      <c r="S150" s="33"/>
      <c r="T150" s="81"/>
      <c r="U150" s="81"/>
      <c r="V150" s="81"/>
      <c r="W150" s="81"/>
      <c r="X150" s="65">
        <f t="shared" si="11"/>
        <v>0</v>
      </c>
      <c r="Z150" s="81"/>
      <c r="AA150" s="81"/>
      <c r="AB150" s="81"/>
      <c r="AC150" s="81"/>
      <c r="AD150" s="65">
        <f t="shared" si="12"/>
        <v>0</v>
      </c>
      <c r="AF150" s="81"/>
      <c r="AG150" s="81"/>
      <c r="AH150" s="81"/>
      <c r="AI150" s="81"/>
      <c r="AJ150" s="65">
        <f t="shared" si="13"/>
        <v>0</v>
      </c>
    </row>
    <row r="151" spans="2:36" s="10" customFormat="1">
      <c r="B151" s="30"/>
      <c r="C151" s="13">
        <v>6</v>
      </c>
      <c r="D151" s="11" t="s">
        <v>15</v>
      </c>
      <c r="E151" s="11" t="s">
        <v>660</v>
      </c>
      <c r="F151" s="14">
        <v>15681.6</v>
      </c>
      <c r="G151" s="43"/>
      <c r="H151" s="81"/>
      <c r="I151" s="81"/>
      <c r="J151" s="81"/>
      <c r="K151" s="81"/>
      <c r="L151" s="65">
        <f t="shared" si="10"/>
        <v>0</v>
      </c>
      <c r="M151" s="33"/>
      <c r="N151" s="81"/>
      <c r="O151" s="81"/>
      <c r="P151" s="81"/>
      <c r="Q151" s="81"/>
      <c r="R151" s="65">
        <f t="shared" si="14"/>
        <v>0</v>
      </c>
      <c r="S151" s="33"/>
      <c r="T151" s="81"/>
      <c r="U151" s="81"/>
      <c r="V151" s="81"/>
      <c r="W151" s="81"/>
      <c r="X151" s="65">
        <f t="shared" si="11"/>
        <v>0</v>
      </c>
      <c r="Z151" s="81"/>
      <c r="AA151" s="81"/>
      <c r="AB151" s="81"/>
      <c r="AC151" s="81"/>
      <c r="AD151" s="65">
        <f t="shared" si="12"/>
        <v>0</v>
      </c>
      <c r="AF151" s="81"/>
      <c r="AG151" s="81"/>
      <c r="AH151" s="81"/>
      <c r="AI151" s="81"/>
      <c r="AJ151" s="65">
        <f t="shared" si="13"/>
        <v>0</v>
      </c>
    </row>
    <row r="152" spans="2:36" s="10" customFormat="1">
      <c r="B152" s="30"/>
      <c r="C152" s="13">
        <v>6</v>
      </c>
      <c r="D152" s="11" t="s">
        <v>659</v>
      </c>
      <c r="E152" s="11" t="s">
        <v>657</v>
      </c>
      <c r="F152" s="14">
        <v>18730.8</v>
      </c>
      <c r="G152" s="43"/>
      <c r="H152" s="81"/>
      <c r="I152" s="81"/>
      <c r="J152" s="81"/>
      <c r="K152" s="81"/>
      <c r="L152" s="65">
        <f t="shared" si="10"/>
        <v>0</v>
      </c>
      <c r="M152" s="33"/>
      <c r="N152" s="81"/>
      <c r="O152" s="81"/>
      <c r="P152" s="81"/>
      <c r="Q152" s="81"/>
      <c r="R152" s="65">
        <f t="shared" si="14"/>
        <v>0</v>
      </c>
      <c r="S152" s="33"/>
      <c r="T152" s="81"/>
      <c r="U152" s="81"/>
      <c r="V152" s="81"/>
      <c r="W152" s="81"/>
      <c r="X152" s="65">
        <f t="shared" si="11"/>
        <v>0</v>
      </c>
      <c r="Z152" s="81"/>
      <c r="AA152" s="81"/>
      <c r="AB152" s="81"/>
      <c r="AC152" s="81"/>
      <c r="AD152" s="65">
        <f t="shared" si="12"/>
        <v>0</v>
      </c>
      <c r="AF152" s="81"/>
      <c r="AG152" s="81"/>
      <c r="AH152" s="81"/>
      <c r="AI152" s="81"/>
      <c r="AJ152" s="65">
        <f t="shared" si="13"/>
        <v>0</v>
      </c>
    </row>
    <row r="153" spans="2:36" s="10" customFormat="1">
      <c r="B153" s="30"/>
      <c r="C153" s="13">
        <v>6</v>
      </c>
      <c r="D153" s="11" t="s">
        <v>658</v>
      </c>
      <c r="E153" s="11" t="s">
        <v>657</v>
      </c>
      <c r="F153" s="14">
        <v>5662.8</v>
      </c>
      <c r="G153" s="43"/>
      <c r="H153" s="81"/>
      <c r="I153" s="81"/>
      <c r="J153" s="81"/>
      <c r="K153" s="81"/>
      <c r="L153" s="65">
        <f t="shared" si="10"/>
        <v>0</v>
      </c>
      <c r="M153" s="33"/>
      <c r="N153" s="81"/>
      <c r="O153" s="81"/>
      <c r="P153" s="81"/>
      <c r="Q153" s="81"/>
      <c r="R153" s="65">
        <f t="shared" si="14"/>
        <v>0</v>
      </c>
      <c r="S153" s="33"/>
      <c r="T153" s="81"/>
      <c r="U153" s="81"/>
      <c r="V153" s="81"/>
      <c r="W153" s="81"/>
      <c r="X153" s="65">
        <f t="shared" si="11"/>
        <v>0</v>
      </c>
      <c r="Z153" s="81"/>
      <c r="AA153" s="81"/>
      <c r="AB153" s="81"/>
      <c r="AC153" s="81"/>
      <c r="AD153" s="65">
        <f t="shared" si="12"/>
        <v>0</v>
      </c>
      <c r="AF153" s="81"/>
      <c r="AG153" s="81"/>
      <c r="AH153" s="81"/>
      <c r="AI153" s="81"/>
      <c r="AJ153" s="65">
        <f t="shared" si="13"/>
        <v>0</v>
      </c>
    </row>
    <row r="154" spans="2:36" s="10" customFormat="1">
      <c r="B154" s="30"/>
      <c r="C154" s="13">
        <v>6</v>
      </c>
      <c r="D154" s="11" t="s">
        <v>656</v>
      </c>
      <c r="E154" s="11" t="s">
        <v>655</v>
      </c>
      <c r="F154" s="14">
        <v>21780</v>
      </c>
      <c r="G154" s="43"/>
      <c r="H154" s="81"/>
      <c r="I154" s="81"/>
      <c r="J154" s="81"/>
      <c r="K154" s="81"/>
      <c r="L154" s="65">
        <f t="shared" si="10"/>
        <v>0</v>
      </c>
      <c r="M154" s="33"/>
      <c r="N154" s="81"/>
      <c r="O154" s="81"/>
      <c r="P154" s="81"/>
      <c r="Q154" s="81"/>
      <c r="R154" s="65">
        <f t="shared" si="14"/>
        <v>0</v>
      </c>
      <c r="S154" s="33"/>
      <c r="T154" s="81"/>
      <c r="U154" s="81"/>
      <c r="V154" s="81"/>
      <c r="W154" s="81"/>
      <c r="X154" s="65">
        <f t="shared" si="11"/>
        <v>0</v>
      </c>
      <c r="Z154" s="81"/>
      <c r="AA154" s="81"/>
      <c r="AB154" s="81"/>
      <c r="AC154" s="81"/>
      <c r="AD154" s="65">
        <f t="shared" si="12"/>
        <v>0</v>
      </c>
      <c r="AF154" s="81"/>
      <c r="AG154" s="81"/>
      <c r="AH154" s="81"/>
      <c r="AI154" s="81"/>
      <c r="AJ154" s="65">
        <f t="shared" si="13"/>
        <v>0</v>
      </c>
    </row>
    <row r="155" spans="2:36" s="10" customFormat="1">
      <c r="B155" s="30"/>
      <c r="C155" s="13">
        <v>6</v>
      </c>
      <c r="D155" s="11" t="s">
        <v>654</v>
      </c>
      <c r="E155" s="11" t="s">
        <v>653</v>
      </c>
      <c r="F155" s="14">
        <v>32670</v>
      </c>
      <c r="G155" s="43"/>
      <c r="H155" s="81"/>
      <c r="I155" s="81"/>
      <c r="J155" s="81"/>
      <c r="K155" s="81"/>
      <c r="L155" s="65">
        <f t="shared" si="10"/>
        <v>0</v>
      </c>
      <c r="M155" s="33"/>
      <c r="N155" s="81"/>
      <c r="O155" s="81"/>
      <c r="P155" s="81"/>
      <c r="Q155" s="81"/>
      <c r="R155" s="65">
        <f t="shared" si="14"/>
        <v>0</v>
      </c>
      <c r="S155" s="33"/>
      <c r="T155" s="81"/>
      <c r="U155" s="81"/>
      <c r="V155" s="81"/>
      <c r="W155" s="81"/>
      <c r="X155" s="65">
        <f t="shared" si="11"/>
        <v>0</v>
      </c>
      <c r="Z155" s="81"/>
      <c r="AA155" s="81"/>
      <c r="AB155" s="81"/>
      <c r="AC155" s="81"/>
      <c r="AD155" s="65">
        <f t="shared" si="12"/>
        <v>0</v>
      </c>
      <c r="AF155" s="81"/>
      <c r="AG155" s="81"/>
      <c r="AH155" s="81"/>
      <c r="AI155" s="81"/>
      <c r="AJ155" s="65">
        <f t="shared" si="13"/>
        <v>0</v>
      </c>
    </row>
    <row r="156" spans="2:36" s="10" customFormat="1" ht="31.5">
      <c r="B156" s="30"/>
      <c r="C156" s="13">
        <v>6</v>
      </c>
      <c r="D156" s="11" t="s">
        <v>652</v>
      </c>
      <c r="E156" s="11" t="s">
        <v>651</v>
      </c>
      <c r="F156" s="14">
        <v>15000</v>
      </c>
      <c r="G156" s="43"/>
      <c r="H156" s="81"/>
      <c r="I156" s="81"/>
      <c r="J156" s="81"/>
      <c r="K156" s="81"/>
      <c r="L156" s="65">
        <f t="shared" si="10"/>
        <v>0</v>
      </c>
      <c r="M156" s="33"/>
      <c r="N156" s="81"/>
      <c r="O156" s="81"/>
      <c r="P156" s="81"/>
      <c r="Q156" s="81"/>
      <c r="R156" s="65">
        <f t="shared" si="14"/>
        <v>0</v>
      </c>
      <c r="S156" s="33"/>
      <c r="T156" s="81"/>
      <c r="U156" s="81"/>
      <c r="V156" s="81"/>
      <c r="W156" s="81"/>
      <c r="X156" s="65">
        <f t="shared" si="11"/>
        <v>0</v>
      </c>
      <c r="Z156" s="81"/>
      <c r="AA156" s="81"/>
      <c r="AB156" s="81"/>
      <c r="AC156" s="81"/>
      <c r="AD156" s="65">
        <f t="shared" si="12"/>
        <v>0</v>
      </c>
      <c r="AF156" s="81"/>
      <c r="AG156" s="81"/>
      <c r="AH156" s="81"/>
      <c r="AI156" s="81"/>
      <c r="AJ156" s="65">
        <f t="shared" si="13"/>
        <v>0</v>
      </c>
    </row>
    <row r="157" spans="2:36" s="10" customFormat="1">
      <c r="B157" s="30"/>
      <c r="C157" s="13">
        <v>6</v>
      </c>
      <c r="D157" s="11" t="s">
        <v>650</v>
      </c>
      <c r="E157" s="11" t="s">
        <v>649</v>
      </c>
      <c r="F157" s="14">
        <v>30000</v>
      </c>
      <c r="G157" s="43"/>
      <c r="H157" s="81"/>
      <c r="I157" s="81"/>
      <c r="J157" s="81"/>
      <c r="K157" s="81"/>
      <c r="L157" s="65">
        <f t="shared" si="10"/>
        <v>0</v>
      </c>
      <c r="M157" s="33"/>
      <c r="N157" s="81"/>
      <c r="O157" s="81"/>
      <c r="P157" s="81"/>
      <c r="Q157" s="81"/>
      <c r="R157" s="65">
        <f t="shared" si="14"/>
        <v>0</v>
      </c>
      <c r="S157" s="33"/>
      <c r="T157" s="81"/>
      <c r="U157" s="81"/>
      <c r="V157" s="81"/>
      <c r="W157" s="81"/>
      <c r="X157" s="65">
        <f t="shared" si="11"/>
        <v>0</v>
      </c>
      <c r="Z157" s="81"/>
      <c r="AA157" s="81"/>
      <c r="AB157" s="81"/>
      <c r="AC157" s="81"/>
      <c r="AD157" s="65">
        <f t="shared" si="12"/>
        <v>0</v>
      </c>
      <c r="AF157" s="81"/>
      <c r="AG157" s="81"/>
      <c r="AH157" s="81"/>
      <c r="AI157" s="81"/>
      <c r="AJ157" s="65">
        <f t="shared" si="13"/>
        <v>0</v>
      </c>
    </row>
    <row r="158" spans="2:36" s="10" customFormat="1" ht="31.5">
      <c r="B158" s="30"/>
      <c r="C158" s="13">
        <v>6</v>
      </c>
      <c r="D158" s="11" t="s">
        <v>648</v>
      </c>
      <c r="E158" s="11" t="s">
        <v>647</v>
      </c>
      <c r="F158" s="14">
        <v>304920</v>
      </c>
      <c r="G158" s="43"/>
      <c r="H158" s="81"/>
      <c r="I158" s="81"/>
      <c r="J158" s="81"/>
      <c r="K158" s="81"/>
      <c r="L158" s="65">
        <f t="shared" si="10"/>
        <v>0</v>
      </c>
      <c r="M158" s="33"/>
      <c r="N158" s="81"/>
      <c r="O158" s="81"/>
      <c r="P158" s="81"/>
      <c r="Q158" s="81"/>
      <c r="R158" s="65">
        <f t="shared" si="14"/>
        <v>0</v>
      </c>
      <c r="S158" s="33"/>
      <c r="T158" s="81"/>
      <c r="U158" s="81"/>
      <c r="V158" s="81"/>
      <c r="W158" s="81"/>
      <c r="X158" s="65">
        <f t="shared" si="11"/>
        <v>0</v>
      </c>
      <c r="Z158" s="81"/>
      <c r="AA158" s="81"/>
      <c r="AB158" s="81"/>
      <c r="AC158" s="81"/>
      <c r="AD158" s="65">
        <f t="shared" si="12"/>
        <v>0</v>
      </c>
      <c r="AF158" s="81"/>
      <c r="AG158" s="81"/>
      <c r="AH158" s="81"/>
      <c r="AI158" s="81"/>
      <c r="AJ158" s="65">
        <f t="shared" si="13"/>
        <v>0</v>
      </c>
    </row>
    <row r="159" spans="2:36" s="10" customFormat="1" ht="31.5">
      <c r="B159" s="30"/>
      <c r="C159" s="13">
        <v>6</v>
      </c>
      <c r="D159" s="11" t="s">
        <v>646</v>
      </c>
      <c r="E159" s="11" t="s">
        <v>645</v>
      </c>
      <c r="F159" s="14">
        <v>217800</v>
      </c>
      <c r="G159" s="43"/>
      <c r="H159" s="81"/>
      <c r="I159" s="81"/>
      <c r="J159" s="81"/>
      <c r="K159" s="81"/>
      <c r="L159" s="65">
        <f t="shared" si="10"/>
        <v>0</v>
      </c>
      <c r="M159" s="33"/>
      <c r="N159" s="81"/>
      <c r="O159" s="81"/>
      <c r="P159" s="81"/>
      <c r="Q159" s="81"/>
      <c r="R159" s="65">
        <f t="shared" si="14"/>
        <v>0</v>
      </c>
      <c r="S159" s="33"/>
      <c r="T159" s="81"/>
      <c r="U159" s="81"/>
      <c r="V159" s="81"/>
      <c r="W159" s="81"/>
      <c r="X159" s="65">
        <f t="shared" si="11"/>
        <v>0</v>
      </c>
      <c r="Z159" s="81"/>
      <c r="AA159" s="81"/>
      <c r="AB159" s="81"/>
      <c r="AC159" s="81"/>
      <c r="AD159" s="65">
        <f t="shared" si="12"/>
        <v>0</v>
      </c>
      <c r="AF159" s="81"/>
      <c r="AG159" s="81"/>
      <c r="AH159" s="81"/>
      <c r="AI159" s="81"/>
      <c r="AJ159" s="65">
        <f t="shared" si="13"/>
        <v>0</v>
      </c>
    </row>
    <row r="160" spans="2:36" s="10" customFormat="1" ht="31.5">
      <c r="B160" s="30"/>
      <c r="C160" s="13">
        <v>6</v>
      </c>
      <c r="D160" s="11" t="s">
        <v>644</v>
      </c>
      <c r="E160" s="11" t="s">
        <v>643</v>
      </c>
      <c r="F160" s="14">
        <v>21780</v>
      </c>
      <c r="G160" s="43"/>
      <c r="H160" s="81"/>
      <c r="I160" s="81"/>
      <c r="J160" s="81"/>
      <c r="K160" s="81"/>
      <c r="L160" s="65">
        <f t="shared" si="10"/>
        <v>0</v>
      </c>
      <c r="M160" s="33"/>
      <c r="N160" s="81"/>
      <c r="O160" s="81"/>
      <c r="P160" s="81"/>
      <c r="Q160" s="81"/>
      <c r="R160" s="65">
        <f t="shared" si="14"/>
        <v>0</v>
      </c>
      <c r="S160" s="33"/>
      <c r="T160" s="81"/>
      <c r="U160" s="81"/>
      <c r="V160" s="81"/>
      <c r="W160" s="81"/>
      <c r="X160" s="65">
        <f t="shared" si="11"/>
        <v>0</v>
      </c>
      <c r="Z160" s="81"/>
      <c r="AA160" s="81"/>
      <c r="AB160" s="81"/>
      <c r="AC160" s="81"/>
      <c r="AD160" s="65">
        <f t="shared" si="12"/>
        <v>0</v>
      </c>
      <c r="AF160" s="81"/>
      <c r="AG160" s="81"/>
      <c r="AH160" s="81"/>
      <c r="AI160" s="81"/>
      <c r="AJ160" s="65">
        <f t="shared" si="13"/>
        <v>0</v>
      </c>
    </row>
    <row r="161" spans="2:36" s="10" customFormat="1">
      <c r="B161" s="30"/>
      <c r="C161" s="13">
        <v>6</v>
      </c>
      <c r="D161" s="11" t="s">
        <v>642</v>
      </c>
      <c r="E161" s="11" t="s">
        <v>641</v>
      </c>
      <c r="F161" s="14">
        <v>43560</v>
      </c>
      <c r="G161" s="43"/>
      <c r="H161" s="81"/>
      <c r="I161" s="81"/>
      <c r="J161" s="81"/>
      <c r="K161" s="81"/>
      <c r="L161" s="65">
        <f t="shared" si="10"/>
        <v>0</v>
      </c>
      <c r="M161" s="33"/>
      <c r="N161" s="81"/>
      <c r="O161" s="81"/>
      <c r="P161" s="81"/>
      <c r="Q161" s="81"/>
      <c r="R161" s="65">
        <f t="shared" si="14"/>
        <v>0</v>
      </c>
      <c r="S161" s="33"/>
      <c r="T161" s="81"/>
      <c r="U161" s="81"/>
      <c r="V161" s="81"/>
      <c r="W161" s="81"/>
      <c r="X161" s="65">
        <f t="shared" si="11"/>
        <v>0</v>
      </c>
      <c r="Z161" s="81"/>
      <c r="AA161" s="81"/>
      <c r="AB161" s="81"/>
      <c r="AC161" s="81"/>
      <c r="AD161" s="65">
        <f t="shared" si="12"/>
        <v>0</v>
      </c>
      <c r="AF161" s="81"/>
      <c r="AG161" s="81"/>
      <c r="AH161" s="81"/>
      <c r="AI161" s="81"/>
      <c r="AJ161" s="65">
        <f t="shared" si="13"/>
        <v>0</v>
      </c>
    </row>
    <row r="162" spans="2:36" s="10" customFormat="1" ht="31.5">
      <c r="B162" s="30"/>
      <c r="C162" s="13">
        <v>6</v>
      </c>
      <c r="D162" s="11" t="s">
        <v>640</v>
      </c>
      <c r="E162" s="11" t="s">
        <v>639</v>
      </c>
      <c r="F162" s="14">
        <v>43560</v>
      </c>
      <c r="G162" s="43"/>
      <c r="H162" s="81"/>
      <c r="I162" s="81"/>
      <c r="J162" s="81"/>
      <c r="K162" s="81"/>
      <c r="L162" s="65">
        <f t="shared" si="10"/>
        <v>0</v>
      </c>
      <c r="M162" s="33"/>
      <c r="N162" s="81"/>
      <c r="O162" s="81"/>
      <c r="P162" s="81"/>
      <c r="Q162" s="81"/>
      <c r="R162" s="65">
        <f t="shared" si="14"/>
        <v>0</v>
      </c>
      <c r="S162" s="33"/>
      <c r="T162" s="81"/>
      <c r="U162" s="81"/>
      <c r="V162" s="81"/>
      <c r="W162" s="81"/>
      <c r="X162" s="65">
        <f t="shared" si="11"/>
        <v>0</v>
      </c>
      <c r="Z162" s="81"/>
      <c r="AA162" s="81"/>
      <c r="AB162" s="81"/>
      <c r="AC162" s="81"/>
      <c r="AD162" s="65">
        <f t="shared" si="12"/>
        <v>0</v>
      </c>
      <c r="AF162" s="81"/>
      <c r="AG162" s="81"/>
      <c r="AH162" s="81"/>
      <c r="AI162" s="81"/>
      <c r="AJ162" s="65">
        <f t="shared" si="13"/>
        <v>0</v>
      </c>
    </row>
    <row r="163" spans="2:36" s="10" customFormat="1">
      <c r="B163" s="30"/>
      <c r="C163" s="13">
        <v>6</v>
      </c>
      <c r="D163" s="11" t="s">
        <v>638</v>
      </c>
      <c r="E163" s="11" t="s">
        <v>637</v>
      </c>
      <c r="F163" s="14">
        <v>87120</v>
      </c>
      <c r="G163" s="43"/>
      <c r="H163" s="81"/>
      <c r="I163" s="81"/>
      <c r="J163" s="81"/>
      <c r="K163" s="81"/>
      <c r="L163" s="65">
        <f t="shared" si="10"/>
        <v>0</v>
      </c>
      <c r="M163" s="33"/>
      <c r="N163" s="81"/>
      <c r="O163" s="81"/>
      <c r="P163" s="81"/>
      <c r="Q163" s="81"/>
      <c r="R163" s="65">
        <f t="shared" si="14"/>
        <v>0</v>
      </c>
      <c r="S163" s="33"/>
      <c r="T163" s="81"/>
      <c r="U163" s="81"/>
      <c r="V163" s="81"/>
      <c r="W163" s="81"/>
      <c r="X163" s="65">
        <f t="shared" si="11"/>
        <v>0</v>
      </c>
      <c r="Z163" s="81"/>
      <c r="AA163" s="81"/>
      <c r="AB163" s="81"/>
      <c r="AC163" s="81"/>
      <c r="AD163" s="65">
        <f t="shared" si="12"/>
        <v>0</v>
      </c>
      <c r="AF163" s="81"/>
      <c r="AG163" s="81"/>
      <c r="AH163" s="81"/>
      <c r="AI163" s="81"/>
      <c r="AJ163" s="65">
        <f t="shared" si="13"/>
        <v>0</v>
      </c>
    </row>
    <row r="164" spans="2:36" s="10" customFormat="1">
      <c r="B164" s="30"/>
      <c r="C164" s="13">
        <v>6</v>
      </c>
      <c r="D164" s="11" t="s">
        <v>636</v>
      </c>
      <c r="E164" s="11" t="s">
        <v>635</v>
      </c>
      <c r="F164" s="14">
        <v>130680</v>
      </c>
      <c r="G164" s="43"/>
      <c r="H164" s="81"/>
      <c r="I164" s="81"/>
      <c r="J164" s="81"/>
      <c r="K164" s="81"/>
      <c r="L164" s="65">
        <f t="shared" si="10"/>
        <v>0</v>
      </c>
      <c r="M164" s="33"/>
      <c r="N164" s="81"/>
      <c r="O164" s="81"/>
      <c r="P164" s="81"/>
      <c r="Q164" s="81"/>
      <c r="R164" s="65">
        <f t="shared" si="14"/>
        <v>0</v>
      </c>
      <c r="S164" s="33"/>
      <c r="T164" s="81"/>
      <c r="U164" s="81"/>
      <c r="V164" s="81"/>
      <c r="W164" s="81"/>
      <c r="X164" s="65">
        <f t="shared" si="11"/>
        <v>0</v>
      </c>
      <c r="Z164" s="81"/>
      <c r="AA164" s="81"/>
      <c r="AB164" s="81"/>
      <c r="AC164" s="81"/>
      <c r="AD164" s="65">
        <f t="shared" si="12"/>
        <v>0</v>
      </c>
      <c r="AF164" s="81"/>
      <c r="AG164" s="81"/>
      <c r="AH164" s="81"/>
      <c r="AI164" s="81"/>
      <c r="AJ164" s="65">
        <f t="shared" si="13"/>
        <v>0</v>
      </c>
    </row>
    <row r="165" spans="2:36" s="10" customFormat="1">
      <c r="B165" s="30"/>
      <c r="C165" s="13">
        <v>6</v>
      </c>
      <c r="D165" s="11" t="s">
        <v>634</v>
      </c>
      <c r="E165" s="11" t="s">
        <v>633</v>
      </c>
      <c r="F165" s="14">
        <v>43560</v>
      </c>
      <c r="G165" s="43"/>
      <c r="H165" s="81"/>
      <c r="I165" s="81"/>
      <c r="J165" s="81"/>
      <c r="K165" s="81"/>
      <c r="L165" s="65">
        <f t="shared" si="10"/>
        <v>0</v>
      </c>
      <c r="M165" s="33"/>
      <c r="N165" s="81"/>
      <c r="O165" s="81"/>
      <c r="P165" s="81"/>
      <c r="Q165" s="81"/>
      <c r="R165" s="65">
        <f t="shared" si="14"/>
        <v>0</v>
      </c>
      <c r="S165" s="33"/>
      <c r="T165" s="81"/>
      <c r="U165" s="81"/>
      <c r="V165" s="81"/>
      <c r="W165" s="81"/>
      <c r="X165" s="65">
        <f t="shared" si="11"/>
        <v>0</v>
      </c>
      <c r="Z165" s="81"/>
      <c r="AA165" s="81"/>
      <c r="AB165" s="81"/>
      <c r="AC165" s="81"/>
      <c r="AD165" s="65">
        <f t="shared" si="12"/>
        <v>0</v>
      </c>
      <c r="AF165" s="81"/>
      <c r="AG165" s="81"/>
      <c r="AH165" s="81"/>
      <c r="AI165" s="81"/>
      <c r="AJ165" s="65">
        <f t="shared" si="13"/>
        <v>0</v>
      </c>
    </row>
    <row r="166" spans="2:36" s="10" customFormat="1">
      <c r="B166" s="30"/>
      <c r="C166" s="13">
        <v>6</v>
      </c>
      <c r="D166" s="11" t="s">
        <v>632</v>
      </c>
      <c r="E166" s="11" t="s">
        <v>631</v>
      </c>
      <c r="F166" s="14">
        <v>21780</v>
      </c>
      <c r="G166" s="43"/>
      <c r="H166" s="81"/>
      <c r="I166" s="81"/>
      <c r="J166" s="81"/>
      <c r="K166" s="81"/>
      <c r="L166" s="65">
        <f t="shared" si="10"/>
        <v>0</v>
      </c>
      <c r="M166" s="33"/>
      <c r="N166" s="81"/>
      <c r="O166" s="81"/>
      <c r="P166" s="81"/>
      <c r="Q166" s="81"/>
      <c r="R166" s="65">
        <f t="shared" si="14"/>
        <v>0</v>
      </c>
      <c r="S166" s="33"/>
      <c r="T166" s="81"/>
      <c r="U166" s="81"/>
      <c r="V166" s="81"/>
      <c r="W166" s="81"/>
      <c r="X166" s="65">
        <f t="shared" si="11"/>
        <v>0</v>
      </c>
      <c r="Z166" s="81"/>
      <c r="AA166" s="81"/>
      <c r="AB166" s="81"/>
      <c r="AC166" s="81"/>
      <c r="AD166" s="65">
        <f t="shared" si="12"/>
        <v>0</v>
      </c>
      <c r="AF166" s="81"/>
      <c r="AG166" s="81"/>
      <c r="AH166" s="81"/>
      <c r="AI166" s="81"/>
      <c r="AJ166" s="65">
        <f t="shared" si="13"/>
        <v>0</v>
      </c>
    </row>
    <row r="167" spans="2:36" s="10" customFormat="1">
      <c r="B167" s="30"/>
      <c r="C167" s="13">
        <v>6</v>
      </c>
      <c r="D167" s="11" t="s">
        <v>630</v>
      </c>
      <c r="E167" s="11" t="s">
        <v>629</v>
      </c>
      <c r="F167" s="14">
        <v>43560</v>
      </c>
      <c r="G167" s="43"/>
      <c r="H167" s="81"/>
      <c r="I167" s="81"/>
      <c r="J167" s="81"/>
      <c r="K167" s="81"/>
      <c r="L167" s="65">
        <f t="shared" si="10"/>
        <v>0</v>
      </c>
      <c r="M167" s="33"/>
      <c r="N167" s="81"/>
      <c r="O167" s="81"/>
      <c r="P167" s="81"/>
      <c r="Q167" s="81"/>
      <c r="R167" s="65">
        <f t="shared" si="14"/>
        <v>0</v>
      </c>
      <c r="S167" s="33"/>
      <c r="T167" s="81"/>
      <c r="U167" s="81"/>
      <c r="V167" s="81"/>
      <c r="W167" s="81"/>
      <c r="X167" s="65">
        <f t="shared" si="11"/>
        <v>0</v>
      </c>
      <c r="Z167" s="81"/>
      <c r="AA167" s="81"/>
      <c r="AB167" s="81"/>
      <c r="AC167" s="81"/>
      <c r="AD167" s="65">
        <f t="shared" si="12"/>
        <v>0</v>
      </c>
      <c r="AF167" s="81"/>
      <c r="AG167" s="81"/>
      <c r="AH167" s="81"/>
      <c r="AI167" s="81"/>
      <c r="AJ167" s="65">
        <f t="shared" si="13"/>
        <v>0</v>
      </c>
    </row>
    <row r="168" spans="2:36" s="10" customFormat="1">
      <c r="B168" s="30"/>
      <c r="C168" s="13">
        <v>6</v>
      </c>
      <c r="D168" s="11" t="s">
        <v>628</v>
      </c>
      <c r="E168" s="11" t="s">
        <v>627</v>
      </c>
      <c r="F168" s="14">
        <v>28000</v>
      </c>
      <c r="G168" s="43"/>
      <c r="H168" s="81"/>
      <c r="I168" s="81"/>
      <c r="J168" s="81"/>
      <c r="K168" s="81"/>
      <c r="L168" s="65">
        <f t="shared" si="10"/>
        <v>0</v>
      </c>
      <c r="M168" s="33"/>
      <c r="N168" s="81"/>
      <c r="O168" s="81"/>
      <c r="P168" s="81"/>
      <c r="Q168" s="81"/>
      <c r="R168" s="65">
        <f t="shared" si="14"/>
        <v>0</v>
      </c>
      <c r="S168" s="33"/>
      <c r="T168" s="81"/>
      <c r="U168" s="81"/>
      <c r="V168" s="81"/>
      <c r="W168" s="81"/>
      <c r="X168" s="65">
        <f t="shared" si="11"/>
        <v>0</v>
      </c>
      <c r="Z168" s="81"/>
      <c r="AA168" s="81"/>
      <c r="AB168" s="81"/>
      <c r="AC168" s="81"/>
      <c r="AD168" s="65">
        <f t="shared" si="12"/>
        <v>0</v>
      </c>
      <c r="AF168" s="81"/>
      <c r="AG168" s="81"/>
      <c r="AH168" s="81"/>
      <c r="AI168" s="81"/>
      <c r="AJ168" s="65">
        <f t="shared" si="13"/>
        <v>0</v>
      </c>
    </row>
    <row r="169" spans="2:36" s="10" customFormat="1">
      <c r="B169" s="30"/>
      <c r="C169" s="13">
        <v>6</v>
      </c>
      <c r="D169" s="11" t="s">
        <v>626</v>
      </c>
      <c r="E169" s="11" t="s">
        <v>625</v>
      </c>
      <c r="F169" s="14">
        <v>43560</v>
      </c>
      <c r="G169" s="43"/>
      <c r="H169" s="81"/>
      <c r="I169" s="81"/>
      <c r="J169" s="81"/>
      <c r="K169" s="81"/>
      <c r="L169" s="65">
        <f t="shared" si="10"/>
        <v>0</v>
      </c>
      <c r="M169" s="33"/>
      <c r="N169" s="81"/>
      <c r="O169" s="81"/>
      <c r="P169" s="81"/>
      <c r="Q169" s="81"/>
      <c r="R169" s="65">
        <f t="shared" si="14"/>
        <v>0</v>
      </c>
      <c r="S169" s="33"/>
      <c r="T169" s="81"/>
      <c r="U169" s="81"/>
      <c r="V169" s="81"/>
      <c r="W169" s="81"/>
      <c r="X169" s="65">
        <f t="shared" si="11"/>
        <v>0</v>
      </c>
      <c r="Z169" s="81"/>
      <c r="AA169" s="81"/>
      <c r="AB169" s="81"/>
      <c r="AC169" s="81"/>
      <c r="AD169" s="65">
        <f t="shared" si="12"/>
        <v>0</v>
      </c>
      <c r="AF169" s="81"/>
      <c r="AG169" s="81"/>
      <c r="AH169" s="81"/>
      <c r="AI169" s="81"/>
      <c r="AJ169" s="65">
        <f t="shared" si="13"/>
        <v>0</v>
      </c>
    </row>
    <row r="170" spans="2:36" s="10" customFormat="1" ht="31.5">
      <c r="B170" s="30"/>
      <c r="C170" s="13">
        <v>6</v>
      </c>
      <c r="D170" s="11" t="s">
        <v>624</v>
      </c>
      <c r="E170" s="11" t="s">
        <v>623</v>
      </c>
      <c r="F170" s="14">
        <v>174240</v>
      </c>
      <c r="G170" s="43"/>
      <c r="H170" s="81"/>
      <c r="I170" s="81"/>
      <c r="J170" s="81"/>
      <c r="K170" s="81"/>
      <c r="L170" s="65">
        <f t="shared" si="10"/>
        <v>0</v>
      </c>
      <c r="M170" s="33"/>
      <c r="N170" s="81"/>
      <c r="O170" s="81"/>
      <c r="P170" s="81"/>
      <c r="Q170" s="81"/>
      <c r="R170" s="65">
        <f t="shared" si="14"/>
        <v>0</v>
      </c>
      <c r="S170" s="33"/>
      <c r="T170" s="81"/>
      <c r="U170" s="81"/>
      <c r="V170" s="81"/>
      <c r="W170" s="81"/>
      <c r="X170" s="65">
        <f t="shared" si="11"/>
        <v>0</v>
      </c>
      <c r="Z170" s="81"/>
      <c r="AA170" s="81"/>
      <c r="AB170" s="81"/>
      <c r="AC170" s="81"/>
      <c r="AD170" s="65">
        <f t="shared" si="12"/>
        <v>0</v>
      </c>
      <c r="AF170" s="81"/>
      <c r="AG170" s="81"/>
      <c r="AH170" s="81"/>
      <c r="AI170" s="81"/>
      <c r="AJ170" s="65">
        <f t="shared" si="13"/>
        <v>0</v>
      </c>
    </row>
    <row r="171" spans="2:36" s="10" customFormat="1">
      <c r="B171" s="30"/>
      <c r="C171" s="13">
        <v>6</v>
      </c>
      <c r="D171" s="11" t="s">
        <v>622</v>
      </c>
      <c r="E171" s="11" t="s">
        <v>621</v>
      </c>
      <c r="F171" s="14">
        <v>25000</v>
      </c>
      <c r="G171" s="43"/>
      <c r="H171" s="81"/>
      <c r="I171" s="81"/>
      <c r="J171" s="81"/>
      <c r="K171" s="81"/>
      <c r="L171" s="65">
        <f t="shared" si="10"/>
        <v>0</v>
      </c>
      <c r="M171" s="33"/>
      <c r="N171" s="81"/>
      <c r="O171" s="81"/>
      <c r="P171" s="81"/>
      <c r="Q171" s="81"/>
      <c r="R171" s="65">
        <f t="shared" si="14"/>
        <v>0</v>
      </c>
      <c r="S171" s="33"/>
      <c r="T171" s="81"/>
      <c r="U171" s="81"/>
      <c r="V171" s="81"/>
      <c r="W171" s="81"/>
      <c r="X171" s="65">
        <f t="shared" si="11"/>
        <v>0</v>
      </c>
      <c r="Z171" s="81"/>
      <c r="AA171" s="81"/>
      <c r="AB171" s="81"/>
      <c r="AC171" s="81"/>
      <c r="AD171" s="65">
        <f t="shared" si="12"/>
        <v>0</v>
      </c>
      <c r="AF171" s="81"/>
      <c r="AG171" s="81"/>
      <c r="AH171" s="81"/>
      <c r="AI171" s="81"/>
      <c r="AJ171" s="65">
        <f t="shared" si="13"/>
        <v>0</v>
      </c>
    </row>
    <row r="172" spans="2:36" s="10" customFormat="1">
      <c r="B172" s="30"/>
      <c r="C172" s="13">
        <v>6</v>
      </c>
      <c r="D172" s="11" t="s">
        <v>620</v>
      </c>
      <c r="E172" s="11" t="s">
        <v>619</v>
      </c>
      <c r="F172" s="14">
        <v>43560</v>
      </c>
      <c r="G172" s="43"/>
      <c r="H172" s="81"/>
      <c r="I172" s="81"/>
      <c r="J172" s="81"/>
      <c r="K172" s="81"/>
      <c r="L172" s="65">
        <f t="shared" si="10"/>
        <v>0</v>
      </c>
      <c r="M172" s="33"/>
      <c r="N172" s="81"/>
      <c r="O172" s="81"/>
      <c r="P172" s="81"/>
      <c r="Q172" s="81"/>
      <c r="R172" s="65">
        <f t="shared" si="14"/>
        <v>0</v>
      </c>
      <c r="S172" s="33"/>
      <c r="T172" s="81"/>
      <c r="U172" s="81"/>
      <c r="V172" s="81"/>
      <c r="W172" s="81"/>
      <c r="X172" s="65">
        <f t="shared" si="11"/>
        <v>0</v>
      </c>
      <c r="Z172" s="81"/>
      <c r="AA172" s="81"/>
      <c r="AB172" s="81"/>
      <c r="AC172" s="81"/>
      <c r="AD172" s="65">
        <f t="shared" si="12"/>
        <v>0</v>
      </c>
      <c r="AF172" s="81"/>
      <c r="AG172" s="81"/>
      <c r="AH172" s="81"/>
      <c r="AI172" s="81"/>
      <c r="AJ172" s="65">
        <f t="shared" si="13"/>
        <v>0</v>
      </c>
    </row>
    <row r="173" spans="2:36" s="10" customFormat="1">
      <c r="B173" s="30"/>
      <c r="C173" s="13">
        <v>6</v>
      </c>
      <c r="D173" s="11" t="s">
        <v>618</v>
      </c>
      <c r="E173" s="11" t="s">
        <v>617</v>
      </c>
      <c r="F173" s="14">
        <v>43560</v>
      </c>
      <c r="G173" s="43"/>
      <c r="H173" s="81"/>
      <c r="I173" s="81"/>
      <c r="J173" s="81"/>
      <c r="K173" s="81"/>
      <c r="L173" s="65">
        <f t="shared" si="10"/>
        <v>0</v>
      </c>
      <c r="M173" s="33"/>
      <c r="N173" s="81"/>
      <c r="O173" s="81"/>
      <c r="P173" s="81"/>
      <c r="Q173" s="81"/>
      <c r="R173" s="65">
        <f t="shared" si="14"/>
        <v>0</v>
      </c>
      <c r="S173" s="33"/>
      <c r="T173" s="81"/>
      <c r="U173" s="81"/>
      <c r="V173" s="81"/>
      <c r="W173" s="81"/>
      <c r="X173" s="65">
        <f t="shared" si="11"/>
        <v>0</v>
      </c>
      <c r="Z173" s="81"/>
      <c r="AA173" s="81"/>
      <c r="AB173" s="81"/>
      <c r="AC173" s="81"/>
      <c r="AD173" s="65">
        <f t="shared" si="12"/>
        <v>0</v>
      </c>
      <c r="AF173" s="81"/>
      <c r="AG173" s="81"/>
      <c r="AH173" s="81"/>
      <c r="AI173" s="81"/>
      <c r="AJ173" s="65">
        <f t="shared" si="13"/>
        <v>0</v>
      </c>
    </row>
    <row r="174" spans="2:36" s="10" customFormat="1">
      <c r="B174" s="30"/>
      <c r="C174" s="13">
        <v>6</v>
      </c>
      <c r="D174" s="11" t="s">
        <v>616</v>
      </c>
      <c r="E174" s="11" t="s">
        <v>615</v>
      </c>
      <c r="F174" s="14">
        <v>43560</v>
      </c>
      <c r="G174" s="43"/>
      <c r="H174" s="81"/>
      <c r="I174" s="81"/>
      <c r="J174" s="81"/>
      <c r="K174" s="81"/>
      <c r="L174" s="65">
        <f t="shared" si="10"/>
        <v>0</v>
      </c>
      <c r="M174" s="33"/>
      <c r="N174" s="81"/>
      <c r="O174" s="81"/>
      <c r="P174" s="81"/>
      <c r="Q174" s="81"/>
      <c r="R174" s="65">
        <f t="shared" si="14"/>
        <v>0</v>
      </c>
      <c r="S174" s="33"/>
      <c r="T174" s="81"/>
      <c r="U174" s="81"/>
      <c r="V174" s="81"/>
      <c r="W174" s="81"/>
      <c r="X174" s="65">
        <f t="shared" si="11"/>
        <v>0</v>
      </c>
      <c r="Z174" s="81"/>
      <c r="AA174" s="81"/>
      <c r="AB174" s="81"/>
      <c r="AC174" s="81"/>
      <c r="AD174" s="65">
        <f t="shared" si="12"/>
        <v>0</v>
      </c>
      <c r="AF174" s="81"/>
      <c r="AG174" s="81"/>
      <c r="AH174" s="81"/>
      <c r="AI174" s="81"/>
      <c r="AJ174" s="65">
        <f t="shared" si="13"/>
        <v>0</v>
      </c>
    </row>
    <row r="175" spans="2:36" s="10" customFormat="1">
      <c r="B175" s="30"/>
      <c r="C175" s="13">
        <v>6</v>
      </c>
      <c r="D175" s="11" t="s">
        <v>614</v>
      </c>
      <c r="E175" s="11" t="s">
        <v>613</v>
      </c>
      <c r="F175" s="14">
        <v>43560</v>
      </c>
      <c r="G175" s="43"/>
      <c r="H175" s="81"/>
      <c r="I175" s="81"/>
      <c r="J175" s="81"/>
      <c r="K175" s="81"/>
      <c r="L175" s="65">
        <f t="shared" si="10"/>
        <v>0</v>
      </c>
      <c r="M175" s="33"/>
      <c r="N175" s="81"/>
      <c r="O175" s="81"/>
      <c r="P175" s="81"/>
      <c r="Q175" s="81"/>
      <c r="R175" s="65">
        <f t="shared" si="14"/>
        <v>0</v>
      </c>
      <c r="S175" s="33"/>
      <c r="T175" s="81"/>
      <c r="U175" s="81"/>
      <c r="V175" s="81"/>
      <c r="W175" s="81"/>
      <c r="X175" s="65">
        <f t="shared" si="11"/>
        <v>0</v>
      </c>
      <c r="Z175" s="81"/>
      <c r="AA175" s="81"/>
      <c r="AB175" s="81"/>
      <c r="AC175" s="81"/>
      <c r="AD175" s="65">
        <f t="shared" si="12"/>
        <v>0</v>
      </c>
      <c r="AF175" s="81"/>
      <c r="AG175" s="81"/>
      <c r="AH175" s="81"/>
      <c r="AI175" s="81"/>
      <c r="AJ175" s="65">
        <f t="shared" si="13"/>
        <v>0</v>
      </c>
    </row>
    <row r="176" spans="2:36" s="10" customFormat="1">
      <c r="B176" s="30"/>
      <c r="C176" s="13">
        <v>6</v>
      </c>
      <c r="D176" s="11" t="s">
        <v>612</v>
      </c>
      <c r="E176" s="11" t="s">
        <v>611</v>
      </c>
      <c r="F176" s="14">
        <v>20000</v>
      </c>
      <c r="G176" s="43"/>
      <c r="H176" s="81"/>
      <c r="I176" s="81"/>
      <c r="J176" s="81"/>
      <c r="K176" s="81"/>
      <c r="L176" s="65">
        <f t="shared" si="10"/>
        <v>0</v>
      </c>
      <c r="M176" s="33"/>
      <c r="N176" s="81"/>
      <c r="O176" s="81"/>
      <c r="P176" s="81"/>
      <c r="Q176" s="81"/>
      <c r="R176" s="65">
        <f t="shared" si="14"/>
        <v>0</v>
      </c>
      <c r="S176" s="33"/>
      <c r="T176" s="81"/>
      <c r="U176" s="81"/>
      <c r="V176" s="81"/>
      <c r="W176" s="81"/>
      <c r="X176" s="65">
        <f t="shared" si="11"/>
        <v>0</v>
      </c>
      <c r="Z176" s="81"/>
      <c r="AA176" s="81"/>
      <c r="AB176" s="81"/>
      <c r="AC176" s="81"/>
      <c r="AD176" s="65">
        <f t="shared" si="12"/>
        <v>0</v>
      </c>
      <c r="AF176" s="81"/>
      <c r="AG176" s="81"/>
      <c r="AH176" s="81"/>
      <c r="AI176" s="81"/>
      <c r="AJ176" s="65">
        <f t="shared" si="13"/>
        <v>0</v>
      </c>
    </row>
    <row r="177" spans="2:36" s="10" customFormat="1">
      <c r="B177" s="30"/>
      <c r="C177" s="13">
        <v>6</v>
      </c>
      <c r="D177" s="11" t="s">
        <v>610</v>
      </c>
      <c r="E177" s="11" t="s">
        <v>609</v>
      </c>
      <c r="F177" s="14">
        <v>43560</v>
      </c>
      <c r="G177" s="43"/>
      <c r="H177" s="81"/>
      <c r="I177" s="81"/>
      <c r="J177" s="81"/>
      <c r="K177" s="81"/>
      <c r="L177" s="65">
        <f t="shared" si="10"/>
        <v>0</v>
      </c>
      <c r="M177" s="33"/>
      <c r="N177" s="81"/>
      <c r="O177" s="81"/>
      <c r="P177" s="81"/>
      <c r="Q177" s="81"/>
      <c r="R177" s="65">
        <f t="shared" si="14"/>
        <v>0</v>
      </c>
      <c r="S177" s="33"/>
      <c r="T177" s="81"/>
      <c r="U177" s="81"/>
      <c r="V177" s="81"/>
      <c r="W177" s="81"/>
      <c r="X177" s="65">
        <f t="shared" si="11"/>
        <v>0</v>
      </c>
      <c r="Z177" s="81"/>
      <c r="AA177" s="81"/>
      <c r="AB177" s="81"/>
      <c r="AC177" s="81"/>
      <c r="AD177" s="65">
        <f t="shared" si="12"/>
        <v>0</v>
      </c>
      <c r="AF177" s="81"/>
      <c r="AG177" s="81"/>
      <c r="AH177" s="81"/>
      <c r="AI177" s="81"/>
      <c r="AJ177" s="65">
        <f t="shared" si="13"/>
        <v>0</v>
      </c>
    </row>
    <row r="178" spans="2:36" s="10" customFormat="1">
      <c r="B178" s="30"/>
      <c r="C178" s="13">
        <v>6</v>
      </c>
      <c r="D178" s="11" t="s">
        <v>608</v>
      </c>
      <c r="E178" s="11" t="s">
        <v>607</v>
      </c>
      <c r="F178" s="14">
        <v>46173.599999999999</v>
      </c>
      <c r="G178" s="43"/>
      <c r="H178" s="81"/>
      <c r="I178" s="81"/>
      <c r="J178" s="81"/>
      <c r="K178" s="81"/>
      <c r="L178" s="65">
        <f t="shared" si="10"/>
        <v>0</v>
      </c>
      <c r="M178" s="33"/>
      <c r="N178" s="81"/>
      <c r="O178" s="81"/>
      <c r="P178" s="81"/>
      <c r="Q178" s="81"/>
      <c r="R178" s="65">
        <f t="shared" si="14"/>
        <v>0</v>
      </c>
      <c r="S178" s="33"/>
      <c r="T178" s="81"/>
      <c r="U178" s="81"/>
      <c r="V178" s="81"/>
      <c r="W178" s="81"/>
      <c r="X178" s="65">
        <f t="shared" si="11"/>
        <v>0</v>
      </c>
      <c r="Z178" s="81"/>
      <c r="AA178" s="81"/>
      <c r="AB178" s="81"/>
      <c r="AC178" s="81"/>
      <c r="AD178" s="65">
        <f t="shared" si="12"/>
        <v>0</v>
      </c>
      <c r="AF178" s="81"/>
      <c r="AG178" s="81"/>
      <c r="AH178" s="81"/>
      <c r="AI178" s="81"/>
      <c r="AJ178" s="65">
        <f t="shared" si="13"/>
        <v>0</v>
      </c>
    </row>
    <row r="179" spans="2:36" s="10" customFormat="1">
      <c r="B179" s="30"/>
      <c r="C179" s="13">
        <v>6</v>
      </c>
      <c r="D179" s="11" t="s">
        <v>606</v>
      </c>
      <c r="E179" s="11" t="s">
        <v>605</v>
      </c>
      <c r="F179" s="14">
        <v>304920</v>
      </c>
      <c r="G179" s="43"/>
      <c r="H179" s="81"/>
      <c r="I179" s="81"/>
      <c r="J179" s="81"/>
      <c r="K179" s="81"/>
      <c r="L179" s="65">
        <f t="shared" si="10"/>
        <v>0</v>
      </c>
      <c r="M179" s="33"/>
      <c r="N179" s="81"/>
      <c r="O179" s="81"/>
      <c r="P179" s="81"/>
      <c r="Q179" s="81"/>
      <c r="R179" s="65">
        <f t="shared" si="14"/>
        <v>0</v>
      </c>
      <c r="S179" s="33"/>
      <c r="T179" s="81"/>
      <c r="U179" s="81"/>
      <c r="V179" s="81"/>
      <c r="W179" s="81"/>
      <c r="X179" s="65">
        <f t="shared" si="11"/>
        <v>0</v>
      </c>
      <c r="Z179" s="81"/>
      <c r="AA179" s="81"/>
      <c r="AB179" s="81"/>
      <c r="AC179" s="81"/>
      <c r="AD179" s="65">
        <f t="shared" si="12"/>
        <v>0</v>
      </c>
      <c r="AF179" s="81"/>
      <c r="AG179" s="81"/>
      <c r="AH179" s="81"/>
      <c r="AI179" s="81"/>
      <c r="AJ179" s="65">
        <f t="shared" si="13"/>
        <v>0</v>
      </c>
    </row>
    <row r="180" spans="2:36" s="10" customFormat="1">
      <c r="B180" s="30"/>
      <c r="C180" s="13">
        <v>6</v>
      </c>
      <c r="D180" s="11" t="s">
        <v>604</v>
      </c>
      <c r="E180" s="11" t="s">
        <v>603</v>
      </c>
      <c r="F180" s="14">
        <v>43560</v>
      </c>
      <c r="G180" s="43"/>
      <c r="H180" s="81"/>
      <c r="I180" s="81"/>
      <c r="J180" s="81"/>
      <c r="K180" s="81"/>
      <c r="L180" s="65">
        <f t="shared" si="10"/>
        <v>0</v>
      </c>
      <c r="M180" s="33"/>
      <c r="N180" s="81"/>
      <c r="O180" s="81"/>
      <c r="P180" s="81"/>
      <c r="Q180" s="81"/>
      <c r="R180" s="65">
        <f t="shared" si="14"/>
        <v>0</v>
      </c>
      <c r="S180" s="33"/>
      <c r="T180" s="81"/>
      <c r="U180" s="81"/>
      <c r="V180" s="81"/>
      <c r="W180" s="81"/>
      <c r="X180" s="65">
        <f t="shared" si="11"/>
        <v>0</v>
      </c>
      <c r="Z180" s="81"/>
      <c r="AA180" s="81"/>
      <c r="AB180" s="81"/>
      <c r="AC180" s="81"/>
      <c r="AD180" s="65">
        <f t="shared" si="12"/>
        <v>0</v>
      </c>
      <c r="AF180" s="81"/>
      <c r="AG180" s="81"/>
      <c r="AH180" s="81"/>
      <c r="AI180" s="81"/>
      <c r="AJ180" s="65">
        <f t="shared" si="13"/>
        <v>0</v>
      </c>
    </row>
    <row r="181" spans="2:36" s="10" customFormat="1" ht="31.5">
      <c r="B181" s="30"/>
      <c r="C181" s="13">
        <v>6</v>
      </c>
      <c r="D181" s="11" t="s">
        <v>587</v>
      </c>
      <c r="E181" s="11" t="s">
        <v>602</v>
      </c>
      <c r="F181" s="14">
        <v>43560</v>
      </c>
      <c r="G181" s="43"/>
      <c r="H181" s="81"/>
      <c r="I181" s="81"/>
      <c r="J181" s="81"/>
      <c r="K181" s="81"/>
      <c r="L181" s="65">
        <f t="shared" si="10"/>
        <v>0</v>
      </c>
      <c r="M181" s="33"/>
      <c r="N181" s="81"/>
      <c r="O181" s="81"/>
      <c r="P181" s="81"/>
      <c r="Q181" s="81"/>
      <c r="R181" s="65">
        <f t="shared" si="14"/>
        <v>0</v>
      </c>
      <c r="S181" s="33"/>
      <c r="T181" s="81"/>
      <c r="U181" s="81"/>
      <c r="V181" s="81"/>
      <c r="W181" s="81"/>
      <c r="X181" s="65">
        <f t="shared" si="11"/>
        <v>0</v>
      </c>
      <c r="Z181" s="81"/>
      <c r="AA181" s="81"/>
      <c r="AB181" s="81"/>
      <c r="AC181" s="81"/>
      <c r="AD181" s="65">
        <f t="shared" si="12"/>
        <v>0</v>
      </c>
      <c r="AF181" s="81"/>
      <c r="AG181" s="81"/>
      <c r="AH181" s="81"/>
      <c r="AI181" s="81"/>
      <c r="AJ181" s="65">
        <f t="shared" si="13"/>
        <v>0</v>
      </c>
    </row>
    <row r="182" spans="2:36" s="10" customFormat="1">
      <c r="B182" s="30"/>
      <c r="C182" s="13">
        <v>6</v>
      </c>
      <c r="D182" s="11" t="s">
        <v>601</v>
      </c>
      <c r="E182" s="11" t="s">
        <v>600</v>
      </c>
      <c r="F182" s="14">
        <v>43560</v>
      </c>
      <c r="G182" s="43"/>
      <c r="H182" s="81"/>
      <c r="I182" s="81"/>
      <c r="J182" s="81"/>
      <c r="K182" s="81"/>
      <c r="L182" s="65">
        <f t="shared" si="10"/>
        <v>0</v>
      </c>
      <c r="M182" s="33"/>
      <c r="N182" s="81"/>
      <c r="O182" s="81"/>
      <c r="P182" s="81"/>
      <c r="Q182" s="81"/>
      <c r="R182" s="65">
        <f t="shared" si="14"/>
        <v>0</v>
      </c>
      <c r="S182" s="33"/>
      <c r="T182" s="81"/>
      <c r="U182" s="81"/>
      <c r="V182" s="81"/>
      <c r="W182" s="81"/>
      <c r="X182" s="65">
        <f t="shared" si="11"/>
        <v>0</v>
      </c>
      <c r="Z182" s="81"/>
      <c r="AA182" s="81"/>
      <c r="AB182" s="81"/>
      <c r="AC182" s="81"/>
      <c r="AD182" s="65">
        <f t="shared" si="12"/>
        <v>0</v>
      </c>
      <c r="AF182" s="81"/>
      <c r="AG182" s="81"/>
      <c r="AH182" s="81"/>
      <c r="AI182" s="81"/>
      <c r="AJ182" s="65">
        <f t="shared" si="13"/>
        <v>0</v>
      </c>
    </row>
    <row r="183" spans="2:36" s="10" customFormat="1">
      <c r="B183" s="30"/>
      <c r="C183" s="13">
        <v>6</v>
      </c>
      <c r="D183" s="11" t="s">
        <v>599</v>
      </c>
      <c r="E183" s="11" t="s">
        <v>598</v>
      </c>
      <c r="F183" s="14">
        <v>65340</v>
      </c>
      <c r="G183" s="43"/>
      <c r="H183" s="81"/>
      <c r="I183" s="81"/>
      <c r="J183" s="81"/>
      <c r="K183" s="81"/>
      <c r="L183" s="65">
        <f t="shared" si="10"/>
        <v>0</v>
      </c>
      <c r="M183" s="41"/>
      <c r="N183" s="81"/>
      <c r="O183" s="81"/>
      <c r="P183" s="81"/>
      <c r="Q183" s="81"/>
      <c r="R183" s="65">
        <f t="shared" si="14"/>
        <v>0</v>
      </c>
      <c r="S183" s="41"/>
      <c r="T183" s="81"/>
      <c r="U183" s="81"/>
      <c r="V183" s="81"/>
      <c r="W183" s="81"/>
      <c r="X183" s="65">
        <f t="shared" si="11"/>
        <v>0</v>
      </c>
      <c r="Z183" s="81"/>
      <c r="AA183" s="81"/>
      <c r="AB183" s="81"/>
      <c r="AC183" s="81"/>
      <c r="AD183" s="65">
        <f t="shared" si="12"/>
        <v>0</v>
      </c>
      <c r="AF183" s="81"/>
      <c r="AG183" s="81"/>
      <c r="AH183" s="81"/>
      <c r="AI183" s="81"/>
      <c r="AJ183" s="65">
        <f t="shared" si="13"/>
        <v>0</v>
      </c>
    </row>
    <row r="184" spans="2:36" s="10" customFormat="1">
      <c r="B184" s="30"/>
      <c r="C184" s="13">
        <v>6</v>
      </c>
      <c r="D184" s="11" t="s">
        <v>597</v>
      </c>
      <c r="E184" s="11" t="s">
        <v>596</v>
      </c>
      <c r="F184" s="14">
        <v>3049.2</v>
      </c>
      <c r="G184" s="43"/>
      <c r="H184" s="81"/>
      <c r="I184" s="81"/>
      <c r="J184" s="81"/>
      <c r="K184" s="81"/>
      <c r="L184" s="40">
        <f t="shared" ref="L184:L192" si="15">K184*$F184</f>
        <v>0</v>
      </c>
      <c r="M184" s="41"/>
      <c r="N184" s="81"/>
      <c r="O184" s="81"/>
      <c r="P184" s="81"/>
      <c r="Q184" s="81"/>
      <c r="R184" s="65">
        <f t="shared" si="14"/>
        <v>0</v>
      </c>
      <c r="S184" s="41"/>
      <c r="T184" s="81"/>
      <c r="U184" s="81"/>
      <c r="V184" s="81"/>
      <c r="W184" s="81"/>
      <c r="X184" s="65">
        <f t="shared" si="11"/>
        <v>0</v>
      </c>
      <c r="Z184" s="81"/>
      <c r="AA184" s="81"/>
      <c r="AB184" s="81"/>
      <c r="AC184" s="81"/>
      <c r="AD184" s="65">
        <f t="shared" si="12"/>
        <v>0</v>
      </c>
      <c r="AF184" s="81"/>
      <c r="AG184" s="81"/>
      <c r="AH184" s="81"/>
      <c r="AI184" s="81"/>
      <c r="AJ184" s="65">
        <f t="shared" si="13"/>
        <v>0</v>
      </c>
    </row>
    <row r="185" spans="2:36" s="10" customFormat="1" ht="31.5">
      <c r="B185" s="30"/>
      <c r="C185" s="13">
        <v>6</v>
      </c>
      <c r="D185" s="11" t="s">
        <v>595</v>
      </c>
      <c r="E185" s="11" t="s">
        <v>594</v>
      </c>
      <c r="F185" s="14">
        <v>2613.6</v>
      </c>
      <c r="G185" s="43"/>
      <c r="H185" s="81"/>
      <c r="I185" s="81"/>
      <c r="J185" s="81"/>
      <c r="K185" s="81"/>
      <c r="L185" s="40">
        <f t="shared" si="15"/>
        <v>0</v>
      </c>
      <c r="M185" s="41"/>
      <c r="N185" s="81"/>
      <c r="O185" s="81"/>
      <c r="P185" s="81"/>
      <c r="Q185" s="81"/>
      <c r="R185" s="65">
        <f t="shared" si="14"/>
        <v>0</v>
      </c>
      <c r="S185" s="41"/>
      <c r="T185" s="81"/>
      <c r="U185" s="81"/>
      <c r="V185" s="81"/>
      <c r="W185" s="81"/>
      <c r="X185" s="65">
        <f t="shared" si="11"/>
        <v>0</v>
      </c>
      <c r="Z185" s="81"/>
      <c r="AA185" s="81"/>
      <c r="AB185" s="81"/>
      <c r="AC185" s="81"/>
      <c r="AD185" s="65">
        <f t="shared" si="12"/>
        <v>0</v>
      </c>
      <c r="AF185" s="81"/>
      <c r="AG185" s="81"/>
      <c r="AH185" s="81"/>
      <c r="AI185" s="81"/>
      <c r="AJ185" s="65">
        <f t="shared" si="13"/>
        <v>0</v>
      </c>
    </row>
    <row r="186" spans="2:36" s="10" customFormat="1" ht="31.5">
      <c r="B186" s="30"/>
      <c r="C186" s="13">
        <v>6</v>
      </c>
      <c r="D186" s="11" t="s">
        <v>593</v>
      </c>
      <c r="E186" s="11" t="s">
        <v>592</v>
      </c>
      <c r="F186" s="14">
        <v>54014.400000000001</v>
      </c>
      <c r="G186" s="43"/>
      <c r="H186" s="81"/>
      <c r="I186" s="81"/>
      <c r="J186" s="81"/>
      <c r="K186" s="81"/>
      <c r="L186" s="40">
        <f t="shared" si="15"/>
        <v>0</v>
      </c>
      <c r="M186" s="41"/>
      <c r="N186" s="81"/>
      <c r="O186" s="81"/>
      <c r="P186" s="81"/>
      <c r="Q186" s="81"/>
      <c r="R186" s="65">
        <f t="shared" si="14"/>
        <v>0</v>
      </c>
      <c r="S186" s="41"/>
      <c r="T186" s="81"/>
      <c r="U186" s="81"/>
      <c r="V186" s="81"/>
      <c r="W186" s="81"/>
      <c r="X186" s="65">
        <f t="shared" si="11"/>
        <v>0</v>
      </c>
      <c r="Z186" s="81"/>
      <c r="AA186" s="81"/>
      <c r="AB186" s="81"/>
      <c r="AC186" s="81"/>
      <c r="AD186" s="65">
        <f t="shared" si="12"/>
        <v>0</v>
      </c>
      <c r="AF186" s="81"/>
      <c r="AG186" s="81"/>
      <c r="AH186" s="81"/>
      <c r="AI186" s="81"/>
      <c r="AJ186" s="65">
        <f t="shared" si="13"/>
        <v>0</v>
      </c>
    </row>
    <row r="187" spans="2:36" s="10" customFormat="1" ht="31.5">
      <c r="B187" s="30"/>
      <c r="C187" s="13">
        <v>6</v>
      </c>
      <c r="D187" s="11" t="s">
        <v>591</v>
      </c>
      <c r="E187" s="11" t="s">
        <v>590</v>
      </c>
      <c r="F187" s="14">
        <v>43560</v>
      </c>
      <c r="G187" s="45"/>
      <c r="H187" s="81"/>
      <c r="I187" s="81"/>
      <c r="J187" s="81"/>
      <c r="K187" s="81"/>
      <c r="L187" s="40">
        <f t="shared" si="15"/>
        <v>0</v>
      </c>
      <c r="M187" s="41"/>
      <c r="N187" s="81"/>
      <c r="O187" s="81"/>
      <c r="P187" s="81"/>
      <c r="Q187" s="81"/>
      <c r="R187" s="65">
        <f t="shared" si="14"/>
        <v>0</v>
      </c>
      <c r="S187" s="41"/>
      <c r="T187" s="81"/>
      <c r="U187" s="81"/>
      <c r="V187" s="81"/>
      <c r="W187" s="81"/>
      <c r="X187" s="65">
        <f t="shared" si="11"/>
        <v>0</v>
      </c>
      <c r="Z187" s="81"/>
      <c r="AA187" s="81"/>
      <c r="AB187" s="81"/>
      <c r="AC187" s="81"/>
      <c r="AD187" s="65">
        <f t="shared" si="12"/>
        <v>0</v>
      </c>
      <c r="AF187" s="81"/>
      <c r="AG187" s="81"/>
      <c r="AH187" s="81"/>
      <c r="AI187" s="81"/>
      <c r="AJ187" s="65">
        <f t="shared" si="13"/>
        <v>0</v>
      </c>
    </row>
    <row r="188" spans="2:36" s="10" customFormat="1">
      <c r="B188" s="30"/>
      <c r="C188" s="13">
        <v>6</v>
      </c>
      <c r="D188" s="11" t="s">
        <v>589</v>
      </c>
      <c r="E188" s="11" t="s">
        <v>588</v>
      </c>
      <c r="F188" s="14">
        <v>80000</v>
      </c>
      <c r="G188" s="43"/>
      <c r="H188" s="81"/>
      <c r="I188" s="81"/>
      <c r="J188" s="81"/>
      <c r="K188" s="81"/>
      <c r="L188" s="40">
        <f t="shared" si="15"/>
        <v>0</v>
      </c>
      <c r="M188" s="41"/>
      <c r="N188" s="81"/>
      <c r="O188" s="81"/>
      <c r="P188" s="81"/>
      <c r="Q188" s="81"/>
      <c r="R188" s="65">
        <f t="shared" si="14"/>
        <v>0</v>
      </c>
      <c r="S188" s="41"/>
      <c r="T188" s="81"/>
      <c r="U188" s="81"/>
      <c r="V188" s="81"/>
      <c r="W188" s="81"/>
      <c r="X188" s="65">
        <f t="shared" si="11"/>
        <v>0</v>
      </c>
      <c r="Z188" s="81"/>
      <c r="AA188" s="81"/>
      <c r="AB188" s="81"/>
      <c r="AC188" s="81"/>
      <c r="AD188" s="65">
        <f t="shared" si="12"/>
        <v>0</v>
      </c>
      <c r="AF188" s="81"/>
      <c r="AG188" s="81"/>
      <c r="AH188" s="81"/>
      <c r="AI188" s="81"/>
      <c r="AJ188" s="65">
        <f t="shared" si="13"/>
        <v>0</v>
      </c>
    </row>
    <row r="189" spans="2:36">
      <c r="B189" s="30"/>
      <c r="C189" s="13">
        <v>6</v>
      </c>
      <c r="D189" s="11" t="s">
        <v>586</v>
      </c>
      <c r="E189" s="11" t="s">
        <v>585</v>
      </c>
      <c r="F189" s="14">
        <v>1000</v>
      </c>
      <c r="G189" s="46"/>
      <c r="H189" s="81"/>
      <c r="I189" s="81"/>
      <c r="J189" s="81"/>
      <c r="K189" s="81"/>
      <c r="L189" s="40">
        <f t="shared" si="15"/>
        <v>0</v>
      </c>
      <c r="M189" s="41"/>
      <c r="N189" s="81"/>
      <c r="O189" s="81"/>
      <c r="P189" s="81"/>
      <c r="Q189" s="81"/>
      <c r="R189" s="65">
        <f t="shared" si="14"/>
        <v>0</v>
      </c>
      <c r="S189" s="41"/>
      <c r="T189" s="81"/>
      <c r="U189" s="81"/>
      <c r="V189" s="81"/>
      <c r="W189" s="81"/>
      <c r="X189" s="65">
        <f t="shared" si="11"/>
        <v>0</v>
      </c>
      <c r="Z189" s="81"/>
      <c r="AA189" s="81"/>
      <c r="AB189" s="81"/>
      <c r="AC189" s="81"/>
      <c r="AD189" s="65">
        <f t="shared" si="12"/>
        <v>0</v>
      </c>
      <c r="AF189" s="81"/>
      <c r="AG189" s="81"/>
      <c r="AH189" s="81"/>
      <c r="AI189" s="81"/>
      <c r="AJ189" s="65">
        <f t="shared" si="13"/>
        <v>0</v>
      </c>
    </row>
    <row r="190" spans="2:36" s="10" customFormat="1">
      <c r="B190" s="30"/>
      <c r="C190" s="13">
        <v>6</v>
      </c>
      <c r="D190" s="11" t="s">
        <v>584</v>
      </c>
      <c r="E190" s="11" t="s">
        <v>583</v>
      </c>
      <c r="F190" s="14">
        <v>1263240</v>
      </c>
      <c r="G190" s="43"/>
      <c r="H190" s="81"/>
      <c r="I190" s="81"/>
      <c r="J190" s="81"/>
      <c r="K190" s="81"/>
      <c r="L190" s="40">
        <f t="shared" si="15"/>
        <v>0</v>
      </c>
      <c r="M190" s="41"/>
      <c r="N190" s="81"/>
      <c r="O190" s="81"/>
      <c r="P190" s="81"/>
      <c r="Q190" s="81"/>
      <c r="R190" s="65">
        <f t="shared" si="14"/>
        <v>0</v>
      </c>
      <c r="S190" s="41"/>
      <c r="T190" s="81"/>
      <c r="U190" s="81"/>
      <c r="V190" s="81"/>
      <c r="W190" s="81"/>
      <c r="X190" s="65">
        <f t="shared" si="11"/>
        <v>0</v>
      </c>
      <c r="Z190" s="81"/>
      <c r="AA190" s="81"/>
      <c r="AB190" s="81"/>
      <c r="AC190" s="81"/>
      <c r="AD190" s="65">
        <f t="shared" si="12"/>
        <v>0</v>
      </c>
      <c r="AF190" s="81"/>
      <c r="AG190" s="81"/>
      <c r="AH190" s="81"/>
      <c r="AI190" s="81"/>
      <c r="AJ190" s="65">
        <f t="shared" si="13"/>
        <v>0</v>
      </c>
    </row>
    <row r="191" spans="2:36" s="10" customFormat="1">
      <c r="B191" s="30"/>
      <c r="C191" s="13">
        <v>6</v>
      </c>
      <c r="D191" s="11" t="s">
        <v>881</v>
      </c>
      <c r="E191" s="11" t="s">
        <v>882</v>
      </c>
      <c r="F191" s="14">
        <v>85295</v>
      </c>
      <c r="G191" s="43"/>
      <c r="H191" s="81"/>
      <c r="I191" s="81"/>
      <c r="J191" s="81"/>
      <c r="K191" s="81"/>
      <c r="L191" s="40">
        <f t="shared" si="15"/>
        <v>0</v>
      </c>
      <c r="M191" s="41"/>
      <c r="N191" s="81"/>
      <c r="O191" s="81"/>
      <c r="P191" s="81"/>
      <c r="Q191" s="81"/>
      <c r="R191" s="65">
        <f t="shared" si="14"/>
        <v>0</v>
      </c>
      <c r="S191" s="41"/>
      <c r="T191" s="81"/>
      <c r="U191" s="81"/>
      <c r="V191" s="81"/>
      <c r="W191" s="81"/>
      <c r="X191" s="65">
        <f t="shared" si="11"/>
        <v>0</v>
      </c>
      <c r="Z191" s="81"/>
      <c r="AA191" s="81"/>
      <c r="AB191" s="81"/>
      <c r="AC191" s="81"/>
      <c r="AD191" s="65">
        <f t="shared" si="12"/>
        <v>0</v>
      </c>
      <c r="AF191" s="81"/>
      <c r="AG191" s="81"/>
      <c r="AH191" s="81"/>
      <c r="AI191" s="81"/>
      <c r="AJ191" s="65">
        <f t="shared" si="13"/>
        <v>0</v>
      </c>
    </row>
    <row r="192" spans="2:36" s="10" customFormat="1">
      <c r="B192" s="30"/>
      <c r="C192" s="13">
        <v>6</v>
      </c>
      <c r="D192" s="11" t="s">
        <v>893</v>
      </c>
      <c r="E192" s="11" t="s">
        <v>894</v>
      </c>
      <c r="F192" s="14">
        <v>700</v>
      </c>
      <c r="G192" s="43"/>
      <c r="H192" s="81"/>
      <c r="I192" s="81"/>
      <c r="J192" s="81"/>
      <c r="K192" s="81"/>
      <c r="L192" s="40">
        <f t="shared" si="15"/>
        <v>0</v>
      </c>
      <c r="M192" s="41"/>
      <c r="N192" s="81"/>
      <c r="O192" s="81"/>
      <c r="P192" s="81"/>
      <c r="Q192" s="81"/>
      <c r="R192" s="65">
        <f t="shared" si="14"/>
        <v>0</v>
      </c>
      <c r="S192" s="41"/>
      <c r="T192" s="81"/>
      <c r="U192" s="81"/>
      <c r="V192" s="81"/>
      <c r="W192" s="81"/>
      <c r="X192" s="65">
        <f t="shared" si="11"/>
        <v>0</v>
      </c>
      <c r="Z192" s="81"/>
      <c r="AA192" s="81"/>
      <c r="AB192" s="81"/>
      <c r="AC192" s="81"/>
      <c r="AD192" s="65">
        <f t="shared" si="12"/>
        <v>0</v>
      </c>
      <c r="AF192" s="81"/>
      <c r="AG192" s="81"/>
      <c r="AH192" s="81"/>
      <c r="AI192" s="81"/>
      <c r="AJ192" s="65">
        <f t="shared" si="13"/>
        <v>0</v>
      </c>
    </row>
    <row r="193" spans="2:36">
      <c r="C193" s="9"/>
      <c r="D193" s="5"/>
      <c r="E193" s="47"/>
      <c r="Z193" s="21"/>
      <c r="AA193" s="18"/>
      <c r="AF193" s="21"/>
      <c r="AG193" s="18"/>
    </row>
    <row r="194" spans="2:36" s="35" customFormat="1">
      <c r="B194" s="458" t="s">
        <v>924</v>
      </c>
      <c r="C194" s="458"/>
      <c r="D194" s="458"/>
      <c r="E194" s="458"/>
      <c r="F194" s="458"/>
      <c r="I194" s="127"/>
      <c r="L194" s="38">
        <f>SUM(L9:L192)</f>
        <v>0</v>
      </c>
      <c r="O194" s="127"/>
      <c r="R194" s="38">
        <f>SUM(R9:R192)</f>
        <v>0</v>
      </c>
      <c r="U194" s="127"/>
      <c r="X194" s="128">
        <f>SUM(X192)</f>
        <v>0</v>
      </c>
      <c r="AA194" s="127"/>
      <c r="AD194" s="128">
        <f>SUM(AD192)</f>
        <v>0</v>
      </c>
      <c r="AG194" s="127"/>
      <c r="AJ194" s="128">
        <f>SUM(AJ192)</f>
        <v>0</v>
      </c>
    </row>
    <row r="195" spans="2:36">
      <c r="C195" s="9"/>
      <c r="D195" s="5"/>
      <c r="E195" s="47"/>
    </row>
    <row r="196" spans="2:36">
      <c r="C196" s="9"/>
      <c r="D196" s="5"/>
      <c r="E196" s="47"/>
    </row>
    <row r="197" spans="2:36">
      <c r="C197" s="9"/>
      <c r="D197" s="5"/>
      <c r="E197" s="47"/>
    </row>
    <row r="198" spans="2:36">
      <c r="C198" s="9"/>
      <c r="D198" s="5"/>
      <c r="E198" s="47"/>
    </row>
    <row r="199" spans="2:36">
      <c r="C199" s="9"/>
      <c r="D199" s="5"/>
      <c r="E199" s="47"/>
    </row>
    <row r="200" spans="2:36">
      <c r="C200" s="9"/>
      <c r="D200" s="5"/>
      <c r="E200" s="47"/>
    </row>
    <row r="201" spans="2:36">
      <c r="C201" s="9"/>
      <c r="D201" s="5"/>
      <c r="E201" s="47"/>
    </row>
    <row r="202" spans="2:36">
      <c r="C202" s="9"/>
      <c r="D202" s="5"/>
      <c r="E202" s="47"/>
    </row>
    <row r="203" spans="2:36">
      <c r="C203" s="9"/>
      <c r="D203" s="5"/>
      <c r="E203" s="47"/>
    </row>
    <row r="204" spans="2:36">
      <c r="C204" s="9"/>
      <c r="D204" s="5"/>
      <c r="E204" s="47"/>
    </row>
    <row r="205" spans="2:36">
      <c r="C205" s="9"/>
      <c r="D205" s="5"/>
      <c r="E205" s="47"/>
    </row>
    <row r="206" spans="2:36">
      <c r="C206" s="9"/>
      <c r="D206" s="5"/>
      <c r="E206" s="47"/>
    </row>
    <row r="207" spans="2:36">
      <c r="C207" s="9"/>
      <c r="D207" s="5"/>
      <c r="E207" s="47"/>
    </row>
    <row r="208" spans="2:36">
      <c r="C208" s="9"/>
      <c r="D208" s="5"/>
      <c r="E208" s="47"/>
    </row>
    <row r="209" spans="3:5">
      <c r="C209" s="9"/>
      <c r="D209" s="5"/>
      <c r="E209" s="47"/>
    </row>
    <row r="210" spans="3:5">
      <c r="C210" s="9"/>
      <c r="D210" s="5"/>
      <c r="E210" s="47"/>
    </row>
    <row r="211" spans="3:5">
      <c r="C211" s="9"/>
      <c r="D211" s="5"/>
      <c r="E211" s="47"/>
    </row>
    <row r="212" spans="3:5">
      <c r="C212" s="9"/>
      <c r="D212" s="5"/>
      <c r="E212" s="47"/>
    </row>
    <row r="213" spans="3:5">
      <c r="C213" s="9"/>
      <c r="D213" s="5"/>
      <c r="E213" s="47"/>
    </row>
    <row r="214" spans="3:5">
      <c r="C214" s="9"/>
      <c r="D214" s="5"/>
      <c r="E214" s="47"/>
    </row>
    <row r="215" spans="3:5">
      <c r="C215" s="9"/>
      <c r="D215" s="5"/>
      <c r="E215" s="47"/>
    </row>
    <row r="216" spans="3:5">
      <c r="C216" s="9"/>
      <c r="D216" s="5"/>
      <c r="E216" s="47"/>
    </row>
    <row r="217" spans="3:5">
      <c r="C217" s="7"/>
      <c r="D217" s="5"/>
      <c r="E217" s="47"/>
    </row>
    <row r="218" spans="3:5">
      <c r="C218" s="7"/>
      <c r="D218" s="5"/>
      <c r="E218" s="47"/>
    </row>
    <row r="219" spans="3:5">
      <c r="C219" s="7"/>
      <c r="D219" s="5"/>
      <c r="E219" s="47"/>
    </row>
    <row r="220" spans="3:5">
      <c r="C220" s="7"/>
      <c r="D220" s="5"/>
      <c r="E220" s="47"/>
    </row>
    <row r="221" spans="3:5">
      <c r="C221" s="7"/>
      <c r="D221" s="5"/>
      <c r="E221" s="47"/>
    </row>
    <row r="222" spans="3:5">
      <c r="C222" s="7"/>
      <c r="D222" s="5"/>
      <c r="E222" s="47"/>
    </row>
    <row r="223" spans="3:5">
      <c r="C223" s="7"/>
      <c r="D223" s="5"/>
      <c r="E223" s="47"/>
    </row>
    <row r="224" spans="3:5">
      <c r="C224" s="7"/>
      <c r="D224" s="5"/>
      <c r="E224" s="47"/>
    </row>
    <row r="225" spans="3:5">
      <c r="C225" s="7"/>
      <c r="D225" s="5"/>
      <c r="E225" s="47"/>
    </row>
    <row r="226" spans="3:5">
      <c r="C226" s="7"/>
      <c r="D226" s="5"/>
      <c r="E226" s="47"/>
    </row>
    <row r="227" spans="3:5">
      <c r="C227" s="7"/>
      <c r="D227" s="5"/>
      <c r="E227" s="47"/>
    </row>
    <row r="228" spans="3:5">
      <c r="C228" s="7"/>
      <c r="D228" s="5"/>
      <c r="E228" s="47"/>
    </row>
    <row r="229" spans="3:5">
      <c r="C229" s="7"/>
      <c r="D229" s="5"/>
      <c r="E229" s="47"/>
    </row>
    <row r="230" spans="3:5">
      <c r="C230" s="7"/>
      <c r="D230" s="5"/>
      <c r="E230" s="47"/>
    </row>
    <row r="231" spans="3:5">
      <c r="C231" s="7"/>
      <c r="D231" s="5"/>
      <c r="E231" s="47"/>
    </row>
    <row r="232" spans="3:5">
      <c r="C232" s="7"/>
      <c r="D232" s="5"/>
      <c r="E232" s="47"/>
    </row>
    <row r="233" spans="3:5">
      <c r="C233" s="7"/>
      <c r="D233" s="5"/>
      <c r="E233" s="47"/>
    </row>
    <row r="234" spans="3:5">
      <c r="C234" s="7"/>
      <c r="D234" s="5"/>
      <c r="E234" s="47"/>
    </row>
    <row r="235" spans="3:5">
      <c r="C235" s="7"/>
      <c r="D235" s="5"/>
      <c r="E235" s="47"/>
    </row>
    <row r="236" spans="3:5">
      <c r="C236" s="7"/>
      <c r="D236" s="5"/>
      <c r="E236" s="47"/>
    </row>
    <row r="237" spans="3:5">
      <c r="C237" s="7"/>
      <c r="D237" s="5"/>
      <c r="E237" s="47"/>
    </row>
    <row r="238" spans="3:5">
      <c r="C238" s="7"/>
      <c r="D238" s="5"/>
      <c r="E238" s="47"/>
    </row>
    <row r="239" spans="3:5">
      <c r="C239" s="7"/>
      <c r="D239" s="5"/>
      <c r="E239" s="47"/>
    </row>
    <row r="240" spans="3:5">
      <c r="C240" s="7"/>
      <c r="D240" s="5"/>
      <c r="E240" s="47"/>
    </row>
    <row r="241" spans="3:5">
      <c r="C241" s="7"/>
      <c r="D241" s="5"/>
      <c r="E241" s="47"/>
    </row>
    <row r="242" spans="3:5">
      <c r="C242" s="7"/>
      <c r="D242" s="5"/>
      <c r="E242" s="47"/>
    </row>
    <row r="243" spans="3:5">
      <c r="C243" s="7"/>
      <c r="D243" s="5"/>
      <c r="E243" s="47"/>
    </row>
    <row r="244" spans="3:5">
      <c r="C244" s="7"/>
      <c r="D244" s="5"/>
      <c r="E244" s="47"/>
    </row>
    <row r="245" spans="3:5">
      <c r="C245" s="7"/>
      <c r="D245" s="5"/>
      <c r="E245" s="47"/>
    </row>
    <row r="246" spans="3:5">
      <c r="C246" s="7"/>
      <c r="D246" s="5"/>
      <c r="E246" s="47"/>
    </row>
    <row r="247" spans="3:5">
      <c r="C247" s="7"/>
      <c r="D247" s="5"/>
      <c r="E247" s="47"/>
    </row>
    <row r="248" spans="3:5">
      <c r="C248" s="7"/>
      <c r="D248" s="5"/>
      <c r="E248" s="47"/>
    </row>
    <row r="249" spans="3:5">
      <c r="C249" s="7"/>
      <c r="D249" s="5"/>
      <c r="E249" s="47"/>
    </row>
    <row r="250" spans="3:5">
      <c r="C250" s="7"/>
      <c r="D250" s="5"/>
      <c r="E250" s="47"/>
    </row>
    <row r="251" spans="3:5">
      <c r="C251" s="7"/>
      <c r="D251" s="5"/>
      <c r="E251" s="47"/>
    </row>
    <row r="252" spans="3:5">
      <c r="C252" s="7"/>
      <c r="D252" s="5"/>
      <c r="E252" s="47"/>
    </row>
    <row r="253" spans="3:5">
      <c r="C253" s="7"/>
      <c r="D253" s="5"/>
      <c r="E253" s="47"/>
    </row>
    <row r="254" spans="3:5">
      <c r="C254" s="7"/>
      <c r="D254" s="5"/>
      <c r="E254" s="47"/>
    </row>
    <row r="255" spans="3:5">
      <c r="C255" s="7"/>
      <c r="D255" s="5"/>
      <c r="E255" s="47"/>
    </row>
    <row r="256" spans="3:5">
      <c r="C256" s="7"/>
      <c r="D256" s="5"/>
      <c r="E256" s="47"/>
    </row>
    <row r="257" spans="3:5">
      <c r="C257" s="7"/>
      <c r="D257" s="5"/>
      <c r="E257" s="47"/>
    </row>
    <row r="258" spans="3:5">
      <c r="C258" s="7"/>
      <c r="D258" s="5"/>
      <c r="E258" s="47"/>
    </row>
    <row r="259" spans="3:5">
      <c r="C259" s="7"/>
      <c r="D259" s="5"/>
      <c r="E259" s="47"/>
    </row>
    <row r="260" spans="3:5">
      <c r="C260" s="7"/>
      <c r="D260" s="5"/>
      <c r="E260" s="47"/>
    </row>
    <row r="261" spans="3:5">
      <c r="C261" s="7"/>
      <c r="D261" s="5"/>
      <c r="E261" s="47"/>
    </row>
    <row r="262" spans="3:5">
      <c r="C262" s="7"/>
      <c r="D262" s="5"/>
      <c r="E262" s="47"/>
    </row>
    <row r="263" spans="3:5">
      <c r="C263" s="7"/>
      <c r="D263" s="5"/>
      <c r="E263" s="47"/>
    </row>
    <row r="264" spans="3:5">
      <c r="C264" s="7"/>
      <c r="D264" s="5"/>
      <c r="E264" s="47"/>
    </row>
    <row r="265" spans="3:5">
      <c r="C265" s="1"/>
    </row>
    <row r="266" spans="3:5">
      <c r="C266" s="1"/>
    </row>
    <row r="267" spans="3:5">
      <c r="C267" s="1"/>
    </row>
    <row r="268" spans="3:5">
      <c r="C268" s="1"/>
    </row>
    <row r="269" spans="3:5">
      <c r="C269" s="1"/>
    </row>
    <row r="270" spans="3:5">
      <c r="C270" s="1"/>
    </row>
    <row r="271" spans="3:5">
      <c r="C271" s="1"/>
    </row>
    <row r="272" spans="3:5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4">
      <c r="C321" s="1"/>
    </row>
    <row r="322" spans="3:4">
      <c r="C322" s="1"/>
    </row>
    <row r="323" spans="3:4">
      <c r="C323" s="1"/>
    </row>
    <row r="324" spans="3:4">
      <c r="C324" s="1"/>
    </row>
    <row r="325" spans="3:4">
      <c r="C325" s="1"/>
    </row>
    <row r="326" spans="3:4">
      <c r="C326" s="1"/>
    </row>
    <row r="327" spans="3:4">
      <c r="C327" s="1"/>
    </row>
    <row r="328" spans="3:4">
      <c r="C328" s="6"/>
      <c r="D328" s="5"/>
    </row>
    <row r="329" spans="3:4">
      <c r="C329" s="6"/>
      <c r="D329" s="5"/>
    </row>
    <row r="330" spans="3:4">
      <c r="C330" s="6"/>
      <c r="D330" s="5"/>
    </row>
    <row r="331" spans="3:4">
      <c r="C331" s="6"/>
      <c r="D331" s="5"/>
    </row>
    <row r="332" spans="3:4">
      <c r="C332" s="6"/>
      <c r="D332" s="5"/>
    </row>
    <row r="333" spans="3:4">
      <c r="C333" s="6"/>
      <c r="D333" s="5"/>
    </row>
    <row r="334" spans="3:4">
      <c r="C334" s="6"/>
      <c r="D334" s="5"/>
    </row>
    <row r="335" spans="3:4">
      <c r="C335" s="6"/>
      <c r="D335" s="5"/>
    </row>
    <row r="336" spans="3:4">
      <c r="C336" s="6"/>
      <c r="D336" s="5"/>
    </row>
    <row r="337" spans="3:4">
      <c r="C337" s="6"/>
      <c r="D337" s="5"/>
    </row>
  </sheetData>
  <autoFilter ref="B8:V192"/>
  <mergeCells count="10">
    <mergeCell ref="Z7:AD7"/>
    <mergeCell ref="AF7:AJ7"/>
    <mergeCell ref="B194:F194"/>
    <mergeCell ref="B2:U2"/>
    <mergeCell ref="B3:U3"/>
    <mergeCell ref="B4:U4"/>
    <mergeCell ref="B5:U5"/>
    <mergeCell ref="H7:L7"/>
    <mergeCell ref="N7:R7"/>
    <mergeCell ref="T7:X7"/>
  </mergeCells>
  <printOptions horizontalCentered="1"/>
  <pageMargins left="0.25" right="0.25" top="1" bottom="0.5" header="0.5" footer="0.5"/>
  <pageSetup paperSize="17" scale="31" fitToHeight="0" orientation="portrait" r:id="rId1"/>
  <headerFooter alignWithMargins="0">
    <oddHeader>&amp;L&amp;"Arial,Bold"Exhibit A (2)
List of Locations/CLIN Price Schedule&amp;C&amp;"Arial,Bold"&amp;14Group Three - Wards 5 and 6
&amp;"Arial,Regular"&amp;9Revised on August 7, 2018&amp;R&amp;"Arial,Bold"Option Year Three (3)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1"/>
  <sheetViews>
    <sheetView showGridLines="0" view="pageBreakPreview" topLeftCell="A51" zoomScaleNormal="100" zoomScaleSheetLayoutView="100" workbookViewId="0">
      <selection activeCell="D61" sqref="D61"/>
    </sheetView>
  </sheetViews>
  <sheetFormatPr defaultColWidth="9.140625" defaultRowHeight="15"/>
  <cols>
    <col min="1" max="1" width="3.28515625" style="51" customWidth="1"/>
    <col min="2" max="3" width="9.140625" style="51"/>
    <col min="4" max="5" width="35.7109375" style="77" customWidth="1"/>
    <col min="6" max="6" width="15.5703125" style="51" customWidth="1"/>
    <col min="7" max="7" width="3.28515625" style="51" customWidth="1"/>
    <col min="8" max="8" width="10.85546875" style="74" customWidth="1"/>
    <col min="9" max="9" width="16" style="76" bestFit="1" customWidth="1"/>
    <col min="10" max="10" width="7.85546875" style="77" bestFit="1" customWidth="1"/>
    <col min="11" max="11" width="10.85546875" style="74" customWidth="1"/>
    <col min="12" max="12" width="14.85546875" style="76" customWidth="1"/>
    <col min="13" max="13" width="3.28515625" style="77" customWidth="1"/>
    <col min="14" max="14" width="10.85546875" style="74" customWidth="1"/>
    <col min="15" max="15" width="14.85546875" style="76" customWidth="1"/>
    <col min="16" max="16" width="12.7109375" style="77" customWidth="1"/>
    <col min="17" max="17" width="10.85546875" style="74" customWidth="1"/>
    <col min="18" max="18" width="14.85546875" style="76" customWidth="1"/>
    <col min="19" max="19" width="3.28515625" style="77" customWidth="1"/>
    <col min="20" max="20" width="10.85546875" style="74" customWidth="1"/>
    <col min="21" max="21" width="14.85546875" style="76" customWidth="1"/>
    <col min="22" max="22" width="12.85546875" style="51" customWidth="1"/>
    <col min="23" max="25" width="9.140625" style="51"/>
    <col min="26" max="26" width="12.5703125" style="51" customWidth="1"/>
    <col min="27" max="27" width="9.140625" style="51"/>
    <col min="28" max="28" width="13.140625" style="51" customWidth="1"/>
    <col min="29" max="33" width="9.140625" style="51"/>
    <col min="34" max="34" width="11.85546875" style="51" customWidth="1"/>
    <col min="35" max="16384" width="9.140625" style="51"/>
  </cols>
  <sheetData>
    <row r="1" spans="2:36" s="77" customFormat="1">
      <c r="B1" s="79"/>
      <c r="G1" s="80"/>
      <c r="H1" s="74"/>
      <c r="I1" s="76"/>
      <c r="K1" s="74"/>
      <c r="L1" s="76"/>
      <c r="N1" s="74"/>
      <c r="O1" s="76"/>
      <c r="Q1" s="74"/>
      <c r="R1" s="76"/>
      <c r="T1" s="74"/>
      <c r="U1" s="76"/>
    </row>
    <row r="2" spans="2:36" s="50" customFormat="1" ht="23.25">
      <c r="B2" s="413" t="s">
        <v>903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3" spans="2:36" s="50" customFormat="1" ht="23.25">
      <c r="B3" s="413" t="s">
        <v>904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2:36" s="50" customFormat="1" ht="23.25">
      <c r="B4" s="414" t="s">
        <v>926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</row>
    <row r="5" spans="2:36" s="50" customFormat="1" ht="23.25">
      <c r="B5" s="413" t="s">
        <v>905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</row>
    <row r="6" spans="2:36" s="50" customFormat="1" ht="23.25">
      <c r="B6" s="132"/>
      <c r="C6" s="132"/>
      <c r="D6" s="132"/>
      <c r="E6" s="132"/>
      <c r="F6" s="132"/>
      <c r="G6" s="88"/>
      <c r="H6" s="132"/>
      <c r="I6" s="132"/>
    </row>
    <row r="7" spans="2:36" s="53" customFormat="1" ht="18.75" customHeight="1">
      <c r="B7" s="52"/>
      <c r="G7" s="54"/>
      <c r="H7" s="461" t="s">
        <v>916</v>
      </c>
      <c r="I7" s="462"/>
      <c r="J7" s="462"/>
      <c r="K7" s="462"/>
      <c r="L7" s="463"/>
      <c r="M7" s="55"/>
      <c r="N7" s="461" t="s">
        <v>917</v>
      </c>
      <c r="O7" s="462"/>
      <c r="P7" s="462"/>
      <c r="Q7" s="462"/>
      <c r="R7" s="463"/>
      <c r="S7" s="55"/>
      <c r="T7" s="461" t="s">
        <v>918</v>
      </c>
      <c r="U7" s="462"/>
      <c r="V7" s="462"/>
      <c r="W7" s="462"/>
      <c r="X7" s="463"/>
      <c r="Y7" s="102"/>
      <c r="Z7" s="410" t="s">
        <v>919</v>
      </c>
      <c r="AA7" s="410"/>
      <c r="AB7" s="410"/>
      <c r="AC7" s="410"/>
      <c r="AD7" s="410"/>
      <c r="AE7" s="95"/>
      <c r="AF7" s="410" t="s">
        <v>920</v>
      </c>
      <c r="AG7" s="410"/>
      <c r="AH7" s="410"/>
      <c r="AI7" s="410"/>
      <c r="AJ7" s="410"/>
    </row>
    <row r="8" spans="2:36" s="61" customFormat="1" ht="75">
      <c r="B8" s="56" t="s">
        <v>959</v>
      </c>
      <c r="C8" s="57" t="s">
        <v>0</v>
      </c>
      <c r="D8" s="58" t="s">
        <v>1</v>
      </c>
      <c r="E8" s="58" t="s">
        <v>2</v>
      </c>
      <c r="F8" s="27" t="s">
        <v>3</v>
      </c>
      <c r="G8" s="28"/>
      <c r="H8" s="56" t="s">
        <v>901</v>
      </c>
      <c r="I8" s="56" t="s">
        <v>1061</v>
      </c>
      <c r="J8" s="56" t="s">
        <v>1064</v>
      </c>
      <c r="K8" s="56" t="s">
        <v>1063</v>
      </c>
      <c r="L8" s="59" t="s">
        <v>957</v>
      </c>
      <c r="M8" s="60"/>
      <c r="N8" s="56" t="s">
        <v>901</v>
      </c>
      <c r="O8" s="56" t="s">
        <v>1061</v>
      </c>
      <c r="P8" s="56" t="s">
        <v>1064</v>
      </c>
      <c r="Q8" s="56" t="s">
        <v>1063</v>
      </c>
      <c r="R8" s="59" t="s">
        <v>902</v>
      </c>
      <c r="S8" s="60"/>
      <c r="T8" s="56" t="s">
        <v>901</v>
      </c>
      <c r="U8" s="56" t="s">
        <v>1061</v>
      </c>
      <c r="V8" s="56" t="s">
        <v>1064</v>
      </c>
      <c r="W8" s="56" t="s">
        <v>1063</v>
      </c>
      <c r="X8" s="59" t="s">
        <v>902</v>
      </c>
      <c r="Y8" s="103"/>
      <c r="Z8" s="56" t="s">
        <v>901</v>
      </c>
      <c r="AA8" s="56" t="s">
        <v>1061</v>
      </c>
      <c r="AB8" s="56" t="s">
        <v>1064</v>
      </c>
      <c r="AC8" s="56" t="s">
        <v>1063</v>
      </c>
      <c r="AD8" s="59" t="s">
        <v>902</v>
      </c>
      <c r="AE8" s="96"/>
      <c r="AF8" s="56" t="s">
        <v>901</v>
      </c>
      <c r="AG8" s="56" t="s">
        <v>1061</v>
      </c>
      <c r="AH8" s="56" t="s">
        <v>1064</v>
      </c>
      <c r="AI8" s="56" t="s">
        <v>1063</v>
      </c>
      <c r="AJ8" s="59" t="s">
        <v>902</v>
      </c>
    </row>
    <row r="9" spans="2:36" s="90" customFormat="1" ht="30">
      <c r="B9" s="62" t="s">
        <v>1013</v>
      </c>
      <c r="C9" s="49">
        <v>7</v>
      </c>
      <c r="D9" s="89" t="s">
        <v>373</v>
      </c>
      <c r="E9" s="89" t="s">
        <v>374</v>
      </c>
      <c r="F9" s="16">
        <v>217648.9</v>
      </c>
      <c r="H9" s="81"/>
      <c r="I9" s="81"/>
      <c r="J9" s="81"/>
      <c r="K9" s="81"/>
      <c r="L9" s="119">
        <f>H9*F9+I9+J9+K9</f>
        <v>0</v>
      </c>
      <c r="M9" s="66"/>
      <c r="N9" s="81"/>
      <c r="O9" s="81"/>
      <c r="P9" s="81"/>
      <c r="Q9" s="81"/>
      <c r="R9" s="65">
        <f>H12+H9+O9+P9+Q9</f>
        <v>0</v>
      </c>
      <c r="S9" s="66"/>
      <c r="T9" s="81"/>
      <c r="U9" s="81"/>
      <c r="V9" s="81"/>
      <c r="W9" s="81"/>
      <c r="X9" s="65">
        <f>T9+U9+V9+W9</f>
        <v>0</v>
      </c>
      <c r="Y9" s="104"/>
      <c r="Z9" s="81"/>
      <c r="AA9" s="81"/>
      <c r="AB9" s="81"/>
      <c r="AC9" s="81"/>
      <c r="AD9" s="65">
        <f>Z9+AA9+AB9+AC9</f>
        <v>0</v>
      </c>
      <c r="AE9" s="97"/>
      <c r="AF9" s="81"/>
      <c r="AG9" s="111"/>
      <c r="AH9" s="81"/>
      <c r="AI9" s="81"/>
      <c r="AJ9" s="65">
        <f>AF9+AG9+AH9+AI9</f>
        <v>0</v>
      </c>
    </row>
    <row r="10" spans="2:36" s="90" customFormat="1" ht="30">
      <c r="B10" s="62" t="s">
        <v>1014</v>
      </c>
      <c r="C10" s="49">
        <v>7</v>
      </c>
      <c r="D10" s="89"/>
      <c r="E10" s="89" t="s">
        <v>1015</v>
      </c>
      <c r="F10" s="16">
        <v>75251.7</v>
      </c>
      <c r="H10" s="81"/>
      <c r="I10" s="81"/>
      <c r="J10" s="81"/>
      <c r="K10" s="81"/>
      <c r="L10" s="119"/>
      <c r="M10" s="66"/>
      <c r="N10" s="81"/>
      <c r="O10" s="81"/>
      <c r="P10" s="81"/>
      <c r="Q10" s="81"/>
      <c r="R10" s="65"/>
      <c r="S10" s="66"/>
      <c r="T10" s="81"/>
      <c r="U10" s="81"/>
      <c r="V10" s="81"/>
      <c r="W10" s="81"/>
      <c r="X10" s="65"/>
      <c r="Y10" s="104"/>
      <c r="Z10" s="81"/>
      <c r="AA10" s="81"/>
      <c r="AB10" s="81"/>
      <c r="AC10" s="81"/>
      <c r="AD10" s="65"/>
      <c r="AE10" s="97"/>
      <c r="AF10" s="81"/>
      <c r="AG10" s="111"/>
      <c r="AH10" s="81"/>
      <c r="AI10" s="81"/>
      <c r="AJ10" s="65"/>
    </row>
    <row r="11" spans="2:36" s="90" customFormat="1" ht="30">
      <c r="B11" s="62" t="s">
        <v>1016</v>
      </c>
      <c r="C11" s="49">
        <v>7</v>
      </c>
      <c r="D11" s="89"/>
      <c r="E11" s="89" t="s">
        <v>1017</v>
      </c>
      <c r="F11" s="16">
        <v>23019.9</v>
      </c>
      <c r="H11" s="81"/>
      <c r="I11" s="81"/>
      <c r="J11" s="81"/>
      <c r="K11" s="81"/>
      <c r="L11" s="119"/>
      <c r="M11" s="66"/>
      <c r="N11" s="81"/>
      <c r="O11" s="81"/>
      <c r="P11" s="81"/>
      <c r="Q11" s="81"/>
      <c r="R11" s="65"/>
      <c r="S11" s="66"/>
      <c r="T11" s="81"/>
      <c r="U11" s="81"/>
      <c r="V11" s="81"/>
      <c r="W11" s="81"/>
      <c r="X11" s="65"/>
      <c r="Y11" s="104"/>
      <c r="Z11" s="81"/>
      <c r="AA11" s="81"/>
      <c r="AB11" s="81"/>
      <c r="AC11" s="81"/>
      <c r="AD11" s="65"/>
      <c r="AE11" s="97"/>
      <c r="AF11" s="81"/>
      <c r="AG11" s="111"/>
      <c r="AH11" s="81"/>
      <c r="AI11" s="81"/>
      <c r="AJ11" s="65"/>
    </row>
    <row r="12" spans="2:36" s="90" customFormat="1" ht="45">
      <c r="B12" s="62" t="s">
        <v>1018</v>
      </c>
      <c r="C12" s="49">
        <v>7</v>
      </c>
      <c r="D12" s="89" t="s">
        <v>1019</v>
      </c>
      <c r="E12" s="89" t="s">
        <v>375</v>
      </c>
      <c r="F12" s="16">
        <f>SUM(3357.6+ 171283.7)</f>
        <v>174641.30000000002</v>
      </c>
      <c r="H12" s="81"/>
      <c r="I12" s="81"/>
      <c r="J12" s="81"/>
      <c r="K12" s="81"/>
      <c r="L12" s="119">
        <f t="shared" ref="L12:L75" si="0">H12*F12+I12+J12+K12</f>
        <v>0</v>
      </c>
      <c r="M12" s="66"/>
      <c r="N12" s="81"/>
      <c r="O12" s="81"/>
      <c r="P12" s="81"/>
      <c r="Q12" s="81"/>
      <c r="R12" s="65">
        <f>N12+O12+P12+Q12</f>
        <v>0</v>
      </c>
      <c r="S12" s="66"/>
      <c r="T12" s="81"/>
      <c r="U12" s="81"/>
      <c r="V12" s="81"/>
      <c r="W12" s="81"/>
      <c r="X12" s="65">
        <f t="shared" ref="X12:X75" si="1">T12+U12+V12+W12</f>
        <v>0</v>
      </c>
      <c r="Y12" s="104"/>
      <c r="Z12" s="81"/>
      <c r="AA12" s="81"/>
      <c r="AB12" s="81"/>
      <c r="AC12" s="81"/>
      <c r="AD12" s="65">
        <f t="shared" ref="AD12:AD75" si="2">Z12*X12</f>
        <v>0</v>
      </c>
      <c r="AE12" s="97"/>
      <c r="AF12" s="81"/>
      <c r="AG12" s="111"/>
      <c r="AH12" s="81"/>
      <c r="AI12" s="81"/>
      <c r="AJ12" s="65">
        <f t="shared" ref="AJ12:AJ75" si="3">AF12*AC12</f>
        <v>0</v>
      </c>
    </row>
    <row r="13" spans="2:36" s="90" customFormat="1" ht="75">
      <c r="B13" s="62" t="s">
        <v>1020</v>
      </c>
      <c r="C13" s="49">
        <v>7</v>
      </c>
      <c r="D13" s="89" t="s">
        <v>23</v>
      </c>
      <c r="E13" s="89" t="s">
        <v>376</v>
      </c>
      <c r="F13" s="16">
        <v>948.8</v>
      </c>
      <c r="H13" s="81"/>
      <c r="I13" s="81"/>
      <c r="J13" s="81"/>
      <c r="K13" s="81"/>
      <c r="L13" s="119">
        <f t="shared" si="0"/>
        <v>0</v>
      </c>
      <c r="M13" s="66"/>
      <c r="N13" s="81"/>
      <c r="O13" s="81"/>
      <c r="P13" s="81"/>
      <c r="Q13" s="81"/>
      <c r="R13" s="65">
        <f t="shared" ref="R13:R76" si="4">N13+O13+P13+Q13</f>
        <v>0</v>
      </c>
      <c r="S13" s="66"/>
      <c r="T13" s="81"/>
      <c r="U13" s="81"/>
      <c r="V13" s="81"/>
      <c r="W13" s="81"/>
      <c r="X13" s="65">
        <f t="shared" si="1"/>
        <v>0</v>
      </c>
      <c r="Y13" s="104"/>
      <c r="Z13" s="81"/>
      <c r="AA13" s="81"/>
      <c r="AB13" s="81"/>
      <c r="AC13" s="81"/>
      <c r="AD13" s="65">
        <f t="shared" si="2"/>
        <v>0</v>
      </c>
      <c r="AE13" s="97"/>
      <c r="AF13" s="81"/>
      <c r="AG13" s="111"/>
      <c r="AH13" s="81"/>
      <c r="AI13" s="81"/>
      <c r="AJ13" s="65">
        <f t="shared" si="3"/>
        <v>0</v>
      </c>
    </row>
    <row r="14" spans="2:36" s="90" customFormat="1">
      <c r="B14" s="136"/>
      <c r="C14" s="146">
        <v>7</v>
      </c>
      <c r="D14" s="147" t="s">
        <v>15</v>
      </c>
      <c r="E14" s="147" t="s">
        <v>377</v>
      </c>
      <c r="F14" s="148">
        <v>871.2</v>
      </c>
      <c r="H14" s="81"/>
      <c r="I14" s="81"/>
      <c r="J14" s="81"/>
      <c r="K14" s="81"/>
      <c r="L14" s="119">
        <f t="shared" si="0"/>
        <v>0</v>
      </c>
      <c r="M14" s="66"/>
      <c r="N14" s="81"/>
      <c r="O14" s="81"/>
      <c r="P14" s="81"/>
      <c r="Q14" s="81"/>
      <c r="R14" s="65">
        <f t="shared" si="4"/>
        <v>0</v>
      </c>
      <c r="S14" s="66"/>
      <c r="T14" s="81"/>
      <c r="U14" s="81"/>
      <c r="V14" s="81"/>
      <c r="W14" s="81"/>
      <c r="X14" s="65">
        <f t="shared" si="1"/>
        <v>0</v>
      </c>
      <c r="Y14" s="104"/>
      <c r="Z14" s="81"/>
      <c r="AA14" s="81"/>
      <c r="AB14" s="81"/>
      <c r="AC14" s="81"/>
      <c r="AD14" s="65">
        <f t="shared" si="2"/>
        <v>0</v>
      </c>
      <c r="AE14" s="97"/>
      <c r="AF14" s="81"/>
      <c r="AG14" s="111"/>
      <c r="AH14" s="81"/>
      <c r="AI14" s="81"/>
      <c r="AJ14" s="65">
        <f t="shared" si="3"/>
        <v>0</v>
      </c>
    </row>
    <row r="15" spans="2:36" s="90" customFormat="1" ht="30">
      <c r="B15" s="136"/>
      <c r="C15" s="146">
        <v>7</v>
      </c>
      <c r="D15" s="147" t="s">
        <v>15</v>
      </c>
      <c r="E15" s="147" t="s">
        <v>378</v>
      </c>
      <c r="F15" s="148">
        <v>1018.8</v>
      </c>
      <c r="H15" s="81"/>
      <c r="I15" s="81"/>
      <c r="J15" s="81"/>
      <c r="K15" s="81"/>
      <c r="L15" s="119">
        <f t="shared" si="0"/>
        <v>0</v>
      </c>
      <c r="M15" s="66"/>
      <c r="N15" s="81"/>
      <c r="O15" s="81"/>
      <c r="P15" s="81"/>
      <c r="Q15" s="81"/>
      <c r="R15" s="65">
        <f t="shared" si="4"/>
        <v>0</v>
      </c>
      <c r="S15" s="66"/>
      <c r="T15" s="81"/>
      <c r="U15" s="81"/>
      <c r="V15" s="81"/>
      <c r="W15" s="81"/>
      <c r="X15" s="65">
        <f t="shared" si="1"/>
        <v>0</v>
      </c>
      <c r="Y15" s="104"/>
      <c r="Z15" s="81"/>
      <c r="AA15" s="81"/>
      <c r="AB15" s="81"/>
      <c r="AC15" s="81"/>
      <c r="AD15" s="65">
        <f t="shared" si="2"/>
        <v>0</v>
      </c>
      <c r="AE15" s="97"/>
      <c r="AF15" s="81"/>
      <c r="AG15" s="111"/>
      <c r="AH15" s="81"/>
      <c r="AI15" s="81"/>
      <c r="AJ15" s="65">
        <f t="shared" si="3"/>
        <v>0</v>
      </c>
    </row>
    <row r="16" spans="2:36" s="90" customFormat="1">
      <c r="B16" s="136"/>
      <c r="C16" s="146">
        <v>7</v>
      </c>
      <c r="D16" s="147" t="s">
        <v>23</v>
      </c>
      <c r="E16" s="147" t="s">
        <v>379</v>
      </c>
      <c r="F16" s="148">
        <v>3920.4</v>
      </c>
      <c r="H16" s="81"/>
      <c r="I16" s="81"/>
      <c r="J16" s="81"/>
      <c r="K16" s="81"/>
      <c r="L16" s="119">
        <f t="shared" si="0"/>
        <v>0</v>
      </c>
      <c r="M16" s="66"/>
      <c r="N16" s="81"/>
      <c r="O16" s="81"/>
      <c r="P16" s="81"/>
      <c r="Q16" s="81"/>
      <c r="R16" s="65">
        <f t="shared" si="4"/>
        <v>0</v>
      </c>
      <c r="S16" s="66"/>
      <c r="T16" s="81"/>
      <c r="U16" s="81"/>
      <c r="V16" s="81"/>
      <c r="W16" s="81"/>
      <c r="X16" s="65">
        <f t="shared" si="1"/>
        <v>0</v>
      </c>
      <c r="Y16" s="104"/>
      <c r="Z16" s="81"/>
      <c r="AA16" s="81"/>
      <c r="AB16" s="81"/>
      <c r="AC16" s="81"/>
      <c r="AD16" s="65">
        <f t="shared" si="2"/>
        <v>0</v>
      </c>
      <c r="AE16" s="97"/>
      <c r="AF16" s="81"/>
      <c r="AG16" s="111"/>
      <c r="AH16" s="81"/>
      <c r="AI16" s="81"/>
      <c r="AJ16" s="65">
        <f t="shared" si="3"/>
        <v>0</v>
      </c>
    </row>
    <row r="17" spans="2:36" s="90" customFormat="1">
      <c r="B17" s="136"/>
      <c r="C17" s="146">
        <v>7</v>
      </c>
      <c r="D17" s="147" t="s">
        <v>15</v>
      </c>
      <c r="E17" s="147" t="s">
        <v>380</v>
      </c>
      <c r="F17" s="148">
        <v>1306.8</v>
      </c>
      <c r="H17" s="81"/>
      <c r="I17" s="81"/>
      <c r="J17" s="81"/>
      <c r="K17" s="81"/>
      <c r="L17" s="119">
        <f t="shared" si="0"/>
        <v>0</v>
      </c>
      <c r="M17" s="66"/>
      <c r="N17" s="81"/>
      <c r="O17" s="81"/>
      <c r="P17" s="81"/>
      <c r="Q17" s="81"/>
      <c r="R17" s="65">
        <f t="shared" si="4"/>
        <v>0</v>
      </c>
      <c r="S17" s="66"/>
      <c r="T17" s="81"/>
      <c r="U17" s="81"/>
      <c r="V17" s="81"/>
      <c r="W17" s="81"/>
      <c r="X17" s="65">
        <f t="shared" si="1"/>
        <v>0</v>
      </c>
      <c r="Y17" s="104"/>
      <c r="Z17" s="81"/>
      <c r="AA17" s="81"/>
      <c r="AB17" s="81"/>
      <c r="AC17" s="81"/>
      <c r="AD17" s="65">
        <f t="shared" si="2"/>
        <v>0</v>
      </c>
      <c r="AE17" s="97"/>
      <c r="AF17" s="81"/>
      <c r="AG17" s="111"/>
      <c r="AH17" s="81"/>
      <c r="AI17" s="81"/>
      <c r="AJ17" s="65">
        <f t="shared" si="3"/>
        <v>0</v>
      </c>
    </row>
    <row r="18" spans="2:36" s="90" customFormat="1">
      <c r="B18" s="136"/>
      <c r="C18" s="146">
        <v>7</v>
      </c>
      <c r="D18" s="147" t="s">
        <v>940</v>
      </c>
      <c r="E18" s="147" t="s">
        <v>381</v>
      </c>
      <c r="F18" s="148">
        <v>197326.8</v>
      </c>
      <c r="H18" s="81"/>
      <c r="I18" s="81"/>
      <c r="J18" s="81"/>
      <c r="K18" s="81"/>
      <c r="L18" s="119">
        <f t="shared" si="0"/>
        <v>0</v>
      </c>
      <c r="M18" s="66"/>
      <c r="N18" s="81"/>
      <c r="O18" s="81"/>
      <c r="P18" s="81"/>
      <c r="Q18" s="81"/>
      <c r="R18" s="65">
        <f t="shared" si="4"/>
        <v>0</v>
      </c>
      <c r="S18" s="66"/>
      <c r="T18" s="81"/>
      <c r="U18" s="81"/>
      <c r="V18" s="81"/>
      <c r="W18" s="81"/>
      <c r="X18" s="65">
        <f t="shared" si="1"/>
        <v>0</v>
      </c>
      <c r="Y18" s="104"/>
      <c r="Z18" s="81"/>
      <c r="AA18" s="81"/>
      <c r="AB18" s="81"/>
      <c r="AC18" s="81"/>
      <c r="AD18" s="65">
        <f t="shared" si="2"/>
        <v>0</v>
      </c>
      <c r="AE18" s="97"/>
      <c r="AF18" s="81"/>
      <c r="AG18" s="111"/>
      <c r="AH18" s="81"/>
      <c r="AI18" s="81"/>
      <c r="AJ18" s="65">
        <f t="shared" si="3"/>
        <v>0</v>
      </c>
    </row>
    <row r="19" spans="2:36" s="90" customFormat="1">
      <c r="B19" s="136"/>
      <c r="C19" s="146">
        <v>7</v>
      </c>
      <c r="D19" s="147" t="s">
        <v>15</v>
      </c>
      <c r="E19" s="147" t="s">
        <v>382</v>
      </c>
      <c r="F19" s="148">
        <v>7840.8</v>
      </c>
      <c r="H19" s="81"/>
      <c r="I19" s="81"/>
      <c r="J19" s="81"/>
      <c r="K19" s="81"/>
      <c r="L19" s="119">
        <f t="shared" si="0"/>
        <v>0</v>
      </c>
      <c r="M19" s="66"/>
      <c r="N19" s="81"/>
      <c r="O19" s="81"/>
      <c r="P19" s="81"/>
      <c r="Q19" s="81"/>
      <c r="R19" s="65">
        <f t="shared" si="4"/>
        <v>0</v>
      </c>
      <c r="S19" s="66"/>
      <c r="T19" s="81"/>
      <c r="U19" s="81"/>
      <c r="V19" s="81"/>
      <c r="W19" s="81"/>
      <c r="X19" s="65">
        <f t="shared" si="1"/>
        <v>0</v>
      </c>
      <c r="Y19" s="104"/>
      <c r="Z19" s="81"/>
      <c r="AA19" s="81"/>
      <c r="AB19" s="81"/>
      <c r="AC19" s="81"/>
      <c r="AD19" s="65">
        <f t="shared" si="2"/>
        <v>0</v>
      </c>
      <c r="AE19" s="97"/>
      <c r="AF19" s="81"/>
      <c r="AG19" s="111"/>
      <c r="AH19" s="81"/>
      <c r="AI19" s="81"/>
      <c r="AJ19" s="65">
        <f t="shared" si="3"/>
        <v>0</v>
      </c>
    </row>
    <row r="20" spans="2:36" s="90" customFormat="1">
      <c r="B20" s="136"/>
      <c r="C20" s="146">
        <v>7</v>
      </c>
      <c r="D20" s="147" t="s">
        <v>383</v>
      </c>
      <c r="E20" s="147" t="s">
        <v>384</v>
      </c>
      <c r="F20" s="148">
        <v>311889.59999999998</v>
      </c>
      <c r="H20" s="81"/>
      <c r="I20" s="81"/>
      <c r="J20" s="81"/>
      <c r="K20" s="81"/>
      <c r="L20" s="119">
        <f t="shared" si="0"/>
        <v>0</v>
      </c>
      <c r="M20" s="66"/>
      <c r="N20" s="81"/>
      <c r="O20" s="81"/>
      <c r="P20" s="81"/>
      <c r="Q20" s="81"/>
      <c r="R20" s="65">
        <f t="shared" si="4"/>
        <v>0</v>
      </c>
      <c r="S20" s="66"/>
      <c r="T20" s="81"/>
      <c r="U20" s="81"/>
      <c r="V20" s="81"/>
      <c r="W20" s="81"/>
      <c r="X20" s="65">
        <f t="shared" si="1"/>
        <v>0</v>
      </c>
      <c r="Y20" s="104"/>
      <c r="Z20" s="81"/>
      <c r="AA20" s="81"/>
      <c r="AB20" s="81"/>
      <c r="AC20" s="81"/>
      <c r="AD20" s="65">
        <f t="shared" si="2"/>
        <v>0</v>
      </c>
      <c r="AE20" s="97"/>
      <c r="AF20" s="81"/>
      <c r="AG20" s="111"/>
      <c r="AH20" s="81"/>
      <c r="AI20" s="81"/>
      <c r="AJ20" s="65">
        <f t="shared" si="3"/>
        <v>0</v>
      </c>
    </row>
    <row r="21" spans="2:36" s="90" customFormat="1" ht="30">
      <c r="B21" s="62" t="s">
        <v>1021</v>
      </c>
      <c r="C21" s="49">
        <v>7</v>
      </c>
      <c r="D21" s="89" t="s">
        <v>385</v>
      </c>
      <c r="E21" s="89" t="s">
        <v>386</v>
      </c>
      <c r="F21" s="16">
        <v>130792.1</v>
      </c>
      <c r="H21" s="81"/>
      <c r="I21" s="81"/>
      <c r="J21" s="81"/>
      <c r="K21" s="81"/>
      <c r="L21" s="119">
        <f t="shared" si="0"/>
        <v>0</v>
      </c>
      <c r="M21" s="66"/>
      <c r="N21" s="81"/>
      <c r="O21" s="81"/>
      <c r="P21" s="81"/>
      <c r="Q21" s="81"/>
      <c r="R21" s="65">
        <f t="shared" si="4"/>
        <v>0</v>
      </c>
      <c r="S21" s="66"/>
      <c r="T21" s="81"/>
      <c r="U21" s="81"/>
      <c r="V21" s="81"/>
      <c r="W21" s="81"/>
      <c r="X21" s="65">
        <f t="shared" si="1"/>
        <v>0</v>
      </c>
      <c r="Y21" s="104"/>
      <c r="Z21" s="81"/>
      <c r="AA21" s="81"/>
      <c r="AB21" s="81"/>
      <c r="AC21" s="81"/>
      <c r="AD21" s="65">
        <f t="shared" si="2"/>
        <v>0</v>
      </c>
      <c r="AE21" s="97"/>
      <c r="AF21" s="81"/>
      <c r="AG21" s="111"/>
      <c r="AH21" s="81"/>
      <c r="AI21" s="81"/>
      <c r="AJ21" s="65">
        <f t="shared" si="3"/>
        <v>0</v>
      </c>
    </row>
    <row r="22" spans="2:36" s="90" customFormat="1" ht="120">
      <c r="B22" s="62" t="s">
        <v>1022</v>
      </c>
      <c r="C22" s="49">
        <v>7</v>
      </c>
      <c r="D22" s="89" t="s">
        <v>387</v>
      </c>
      <c r="E22" s="89" t="s">
        <v>388</v>
      </c>
      <c r="F22" s="16">
        <v>612.1</v>
      </c>
      <c r="H22" s="81"/>
      <c r="I22" s="81"/>
      <c r="J22" s="81"/>
      <c r="K22" s="81"/>
      <c r="L22" s="119">
        <f t="shared" si="0"/>
        <v>0</v>
      </c>
      <c r="M22" s="66"/>
      <c r="N22" s="81"/>
      <c r="O22" s="81"/>
      <c r="P22" s="81"/>
      <c r="Q22" s="81"/>
      <c r="R22" s="65">
        <f t="shared" si="4"/>
        <v>0</v>
      </c>
      <c r="S22" s="66"/>
      <c r="T22" s="81"/>
      <c r="U22" s="81"/>
      <c r="V22" s="81"/>
      <c r="W22" s="81"/>
      <c r="X22" s="65">
        <f t="shared" si="1"/>
        <v>0</v>
      </c>
      <c r="Y22" s="104"/>
      <c r="Z22" s="81"/>
      <c r="AA22" s="81"/>
      <c r="AB22" s="81"/>
      <c r="AC22" s="81"/>
      <c r="AD22" s="65">
        <f t="shared" si="2"/>
        <v>0</v>
      </c>
      <c r="AE22" s="97"/>
      <c r="AF22" s="81"/>
      <c r="AG22" s="111"/>
      <c r="AH22" s="81"/>
      <c r="AI22" s="81"/>
      <c r="AJ22" s="65">
        <f t="shared" si="3"/>
        <v>0</v>
      </c>
    </row>
    <row r="23" spans="2:36" s="90" customFormat="1">
      <c r="B23" s="136"/>
      <c r="C23" s="146">
        <v>7</v>
      </c>
      <c r="D23" s="147" t="s">
        <v>15</v>
      </c>
      <c r="E23" s="147" t="s">
        <v>389</v>
      </c>
      <c r="F23" s="148">
        <v>12632.4</v>
      </c>
      <c r="H23" s="81"/>
      <c r="I23" s="81"/>
      <c r="J23" s="81"/>
      <c r="K23" s="81"/>
      <c r="L23" s="119">
        <f t="shared" si="0"/>
        <v>0</v>
      </c>
      <c r="M23" s="66"/>
      <c r="N23" s="81"/>
      <c r="O23" s="81"/>
      <c r="P23" s="81"/>
      <c r="Q23" s="81"/>
      <c r="R23" s="65">
        <f t="shared" si="4"/>
        <v>0</v>
      </c>
      <c r="S23" s="66"/>
      <c r="T23" s="81"/>
      <c r="U23" s="81"/>
      <c r="V23" s="81"/>
      <c r="W23" s="81"/>
      <c r="X23" s="65">
        <f t="shared" si="1"/>
        <v>0</v>
      </c>
      <c r="Y23" s="104"/>
      <c r="Z23" s="81"/>
      <c r="AA23" s="81"/>
      <c r="AB23" s="81"/>
      <c r="AC23" s="81"/>
      <c r="AD23" s="65">
        <f t="shared" si="2"/>
        <v>0</v>
      </c>
      <c r="AE23" s="97"/>
      <c r="AF23" s="81"/>
      <c r="AG23" s="111"/>
      <c r="AH23" s="81"/>
      <c r="AI23" s="81"/>
      <c r="AJ23" s="65">
        <f t="shared" si="3"/>
        <v>0</v>
      </c>
    </row>
    <row r="24" spans="2:36" s="90" customFormat="1" ht="120">
      <c r="B24" s="62" t="s">
        <v>1023</v>
      </c>
      <c r="C24" s="49">
        <v>7</v>
      </c>
      <c r="D24" s="89" t="s">
        <v>15</v>
      </c>
      <c r="E24" s="89" t="s">
        <v>390</v>
      </c>
      <c r="F24" s="16">
        <v>612.1</v>
      </c>
      <c r="H24" s="81"/>
      <c r="I24" s="81"/>
      <c r="J24" s="81"/>
      <c r="K24" s="81"/>
      <c r="L24" s="119">
        <f t="shared" si="0"/>
        <v>0</v>
      </c>
      <c r="M24" s="66"/>
      <c r="N24" s="81"/>
      <c r="O24" s="81"/>
      <c r="P24" s="81"/>
      <c r="Q24" s="81"/>
      <c r="R24" s="65">
        <f t="shared" si="4"/>
        <v>0</v>
      </c>
      <c r="S24" s="66"/>
      <c r="T24" s="81"/>
      <c r="U24" s="81"/>
      <c r="V24" s="81"/>
      <c r="W24" s="81"/>
      <c r="X24" s="65">
        <f t="shared" si="1"/>
        <v>0</v>
      </c>
      <c r="Y24" s="104"/>
      <c r="Z24" s="81"/>
      <c r="AA24" s="81"/>
      <c r="AB24" s="81"/>
      <c r="AC24" s="81"/>
      <c r="AD24" s="65">
        <f t="shared" si="2"/>
        <v>0</v>
      </c>
      <c r="AE24" s="97"/>
      <c r="AF24" s="81"/>
      <c r="AG24" s="111"/>
      <c r="AH24" s="81"/>
      <c r="AI24" s="81"/>
      <c r="AJ24" s="65">
        <f t="shared" si="3"/>
        <v>0</v>
      </c>
    </row>
    <row r="25" spans="2:36" s="90" customFormat="1">
      <c r="B25" s="136"/>
      <c r="C25" s="146">
        <v>7</v>
      </c>
      <c r="D25" s="147" t="s">
        <v>15</v>
      </c>
      <c r="E25" s="147" t="s">
        <v>391</v>
      </c>
      <c r="F25" s="16">
        <v>1742.4</v>
      </c>
      <c r="H25" s="81"/>
      <c r="I25" s="81"/>
      <c r="J25" s="81"/>
      <c r="K25" s="81"/>
      <c r="L25" s="119">
        <f t="shared" si="0"/>
        <v>0</v>
      </c>
      <c r="M25" s="66"/>
      <c r="N25" s="81"/>
      <c r="O25" s="81"/>
      <c r="P25" s="81"/>
      <c r="Q25" s="81"/>
      <c r="R25" s="65">
        <f t="shared" si="4"/>
        <v>0</v>
      </c>
      <c r="S25" s="66"/>
      <c r="T25" s="81"/>
      <c r="U25" s="81"/>
      <c r="V25" s="81"/>
      <c r="W25" s="81"/>
      <c r="X25" s="65">
        <f t="shared" si="1"/>
        <v>0</v>
      </c>
      <c r="Y25" s="104"/>
      <c r="Z25" s="81"/>
      <c r="AA25" s="81"/>
      <c r="AB25" s="81"/>
      <c r="AC25" s="81"/>
      <c r="AD25" s="65">
        <f t="shared" si="2"/>
        <v>0</v>
      </c>
      <c r="AE25" s="97"/>
      <c r="AF25" s="81"/>
      <c r="AG25" s="111"/>
      <c r="AH25" s="81"/>
      <c r="AI25" s="81"/>
      <c r="AJ25" s="65">
        <f t="shared" si="3"/>
        <v>0</v>
      </c>
    </row>
    <row r="26" spans="2:36" s="90" customFormat="1">
      <c r="B26" s="136"/>
      <c r="C26" s="146">
        <v>7</v>
      </c>
      <c r="D26" s="147" t="s">
        <v>23</v>
      </c>
      <c r="E26" s="147" t="s">
        <v>392</v>
      </c>
      <c r="F26" s="16">
        <v>871.2</v>
      </c>
      <c r="H26" s="81"/>
      <c r="I26" s="81"/>
      <c r="J26" s="81"/>
      <c r="K26" s="81"/>
      <c r="L26" s="119">
        <f t="shared" si="0"/>
        <v>0</v>
      </c>
      <c r="M26" s="66"/>
      <c r="N26" s="81"/>
      <c r="O26" s="81"/>
      <c r="P26" s="81"/>
      <c r="Q26" s="81"/>
      <c r="R26" s="65">
        <f t="shared" si="4"/>
        <v>0</v>
      </c>
      <c r="S26" s="66"/>
      <c r="T26" s="81"/>
      <c r="U26" s="81"/>
      <c r="V26" s="81"/>
      <c r="W26" s="81"/>
      <c r="X26" s="65">
        <f t="shared" si="1"/>
        <v>0</v>
      </c>
      <c r="Y26" s="104"/>
      <c r="Z26" s="81"/>
      <c r="AA26" s="81"/>
      <c r="AB26" s="81"/>
      <c r="AC26" s="81"/>
      <c r="AD26" s="65">
        <f t="shared" si="2"/>
        <v>0</v>
      </c>
      <c r="AE26" s="97"/>
      <c r="AF26" s="81"/>
      <c r="AG26" s="111"/>
      <c r="AH26" s="81"/>
      <c r="AI26" s="81"/>
      <c r="AJ26" s="65">
        <f t="shared" si="3"/>
        <v>0</v>
      </c>
    </row>
    <row r="27" spans="2:36" s="90" customFormat="1">
      <c r="B27" s="62"/>
      <c r="C27" s="49">
        <v>7</v>
      </c>
      <c r="D27" s="89" t="s">
        <v>15</v>
      </c>
      <c r="E27" s="89" t="s">
        <v>393</v>
      </c>
      <c r="F27" s="16">
        <v>13503.6</v>
      </c>
      <c r="H27" s="81"/>
      <c r="I27" s="81"/>
      <c r="J27" s="81"/>
      <c r="K27" s="81"/>
      <c r="L27" s="119">
        <f t="shared" si="0"/>
        <v>0</v>
      </c>
      <c r="M27" s="66"/>
      <c r="N27" s="81"/>
      <c r="O27" s="81"/>
      <c r="P27" s="81"/>
      <c r="Q27" s="81"/>
      <c r="R27" s="65">
        <f t="shared" si="4"/>
        <v>0</v>
      </c>
      <c r="S27" s="66"/>
      <c r="T27" s="81"/>
      <c r="U27" s="81"/>
      <c r="V27" s="81"/>
      <c r="W27" s="81"/>
      <c r="X27" s="65">
        <f t="shared" si="1"/>
        <v>0</v>
      </c>
      <c r="Y27" s="104"/>
      <c r="Z27" s="81"/>
      <c r="AA27" s="81"/>
      <c r="AB27" s="81"/>
      <c r="AC27" s="81"/>
      <c r="AD27" s="65">
        <f t="shared" si="2"/>
        <v>0</v>
      </c>
      <c r="AE27" s="97"/>
      <c r="AF27" s="81"/>
      <c r="AG27" s="111"/>
      <c r="AH27" s="81"/>
      <c r="AI27" s="81"/>
      <c r="AJ27" s="65">
        <f t="shared" si="3"/>
        <v>0</v>
      </c>
    </row>
    <row r="28" spans="2:36" s="90" customFormat="1" ht="60">
      <c r="B28" s="62" t="s">
        <v>1024</v>
      </c>
      <c r="C28" s="49">
        <v>7</v>
      </c>
      <c r="D28" s="89" t="s">
        <v>394</v>
      </c>
      <c r="E28" s="89" t="s">
        <v>395</v>
      </c>
      <c r="F28" s="16">
        <f>SUM(108118+2947.9+22130)</f>
        <v>133195.9</v>
      </c>
      <c r="H28" s="81"/>
      <c r="I28" s="81"/>
      <c r="J28" s="81"/>
      <c r="K28" s="81"/>
      <c r="L28" s="119">
        <f t="shared" si="0"/>
        <v>0</v>
      </c>
      <c r="M28" s="66"/>
      <c r="N28" s="81"/>
      <c r="O28" s="81"/>
      <c r="P28" s="81"/>
      <c r="Q28" s="81"/>
      <c r="R28" s="65">
        <f t="shared" si="4"/>
        <v>0</v>
      </c>
      <c r="S28" s="66"/>
      <c r="T28" s="81"/>
      <c r="U28" s="81"/>
      <c r="V28" s="81"/>
      <c r="W28" s="81"/>
      <c r="X28" s="65">
        <f t="shared" si="1"/>
        <v>0</v>
      </c>
      <c r="Y28" s="104"/>
      <c r="Z28" s="81"/>
      <c r="AA28" s="81"/>
      <c r="AB28" s="81"/>
      <c r="AC28" s="81"/>
      <c r="AD28" s="65">
        <f t="shared" si="2"/>
        <v>0</v>
      </c>
      <c r="AE28" s="97"/>
      <c r="AF28" s="81"/>
      <c r="AG28" s="111"/>
      <c r="AH28" s="81"/>
      <c r="AI28" s="81"/>
      <c r="AJ28" s="65">
        <f t="shared" si="3"/>
        <v>0</v>
      </c>
    </row>
    <row r="29" spans="2:36" s="90" customFormat="1">
      <c r="B29" s="136"/>
      <c r="C29" s="146">
        <v>7</v>
      </c>
      <c r="D29" s="147" t="s">
        <v>941</v>
      </c>
      <c r="E29" s="147" t="s">
        <v>396</v>
      </c>
      <c r="F29" s="16">
        <v>1290247.2</v>
      </c>
      <c r="H29" s="81"/>
      <c r="I29" s="81"/>
      <c r="J29" s="81"/>
      <c r="K29" s="81"/>
      <c r="L29" s="119">
        <f t="shared" si="0"/>
        <v>0</v>
      </c>
      <c r="M29" s="66"/>
      <c r="N29" s="81"/>
      <c r="O29" s="81"/>
      <c r="P29" s="81"/>
      <c r="Q29" s="81"/>
      <c r="R29" s="65">
        <f t="shared" si="4"/>
        <v>0</v>
      </c>
      <c r="S29" s="66"/>
      <c r="T29" s="81"/>
      <c r="U29" s="81"/>
      <c r="V29" s="81"/>
      <c r="W29" s="81"/>
      <c r="X29" s="65">
        <f t="shared" si="1"/>
        <v>0</v>
      </c>
      <c r="Y29" s="104"/>
      <c r="Z29" s="81"/>
      <c r="AA29" s="81"/>
      <c r="AB29" s="81"/>
      <c r="AC29" s="81"/>
      <c r="AD29" s="65">
        <f t="shared" si="2"/>
        <v>0</v>
      </c>
      <c r="AE29" s="97"/>
      <c r="AF29" s="81"/>
      <c r="AG29" s="111"/>
      <c r="AH29" s="81"/>
      <c r="AI29" s="81"/>
      <c r="AJ29" s="65">
        <f t="shared" si="3"/>
        <v>0</v>
      </c>
    </row>
    <row r="30" spans="2:36" s="90" customFormat="1">
      <c r="B30" s="136"/>
      <c r="C30" s="146">
        <v>7</v>
      </c>
      <c r="D30" s="147" t="s">
        <v>23</v>
      </c>
      <c r="E30" s="147" t="s">
        <v>397</v>
      </c>
      <c r="F30" s="16">
        <v>2178</v>
      </c>
      <c r="H30" s="81"/>
      <c r="I30" s="81"/>
      <c r="J30" s="81"/>
      <c r="K30" s="81"/>
      <c r="L30" s="119">
        <f t="shared" si="0"/>
        <v>0</v>
      </c>
      <c r="M30" s="66"/>
      <c r="N30" s="81"/>
      <c r="O30" s="81"/>
      <c r="P30" s="81"/>
      <c r="Q30" s="81"/>
      <c r="R30" s="65">
        <f t="shared" si="4"/>
        <v>0</v>
      </c>
      <c r="S30" s="66"/>
      <c r="T30" s="81"/>
      <c r="U30" s="81"/>
      <c r="V30" s="81"/>
      <c r="W30" s="81"/>
      <c r="X30" s="65">
        <f t="shared" si="1"/>
        <v>0</v>
      </c>
      <c r="Y30" s="104"/>
      <c r="Z30" s="81"/>
      <c r="AA30" s="81"/>
      <c r="AB30" s="81"/>
      <c r="AC30" s="81"/>
      <c r="AD30" s="65">
        <f t="shared" si="2"/>
        <v>0</v>
      </c>
      <c r="AE30" s="97"/>
      <c r="AF30" s="81"/>
      <c r="AG30" s="111"/>
      <c r="AH30" s="81"/>
      <c r="AI30" s="81"/>
      <c r="AJ30" s="65">
        <f t="shared" si="3"/>
        <v>0</v>
      </c>
    </row>
    <row r="31" spans="2:36" s="90" customFormat="1">
      <c r="B31" s="62"/>
      <c r="C31" s="49">
        <v>7</v>
      </c>
      <c r="D31" s="89" t="s">
        <v>15</v>
      </c>
      <c r="E31" s="89" t="s">
        <v>398</v>
      </c>
      <c r="F31" s="16">
        <v>1306.8</v>
      </c>
      <c r="H31" s="81"/>
      <c r="I31" s="81"/>
      <c r="J31" s="81"/>
      <c r="K31" s="81"/>
      <c r="L31" s="119">
        <f t="shared" si="0"/>
        <v>0</v>
      </c>
      <c r="M31" s="66"/>
      <c r="N31" s="81"/>
      <c r="O31" s="81"/>
      <c r="P31" s="81"/>
      <c r="Q31" s="81"/>
      <c r="R31" s="65">
        <f t="shared" si="4"/>
        <v>0</v>
      </c>
      <c r="S31" s="66"/>
      <c r="T31" s="81"/>
      <c r="U31" s="81"/>
      <c r="V31" s="81"/>
      <c r="W31" s="81"/>
      <c r="X31" s="65">
        <f t="shared" si="1"/>
        <v>0</v>
      </c>
      <c r="Y31" s="104"/>
      <c r="Z31" s="81"/>
      <c r="AA31" s="81"/>
      <c r="AB31" s="81"/>
      <c r="AC31" s="81"/>
      <c r="AD31" s="65">
        <f t="shared" si="2"/>
        <v>0</v>
      </c>
      <c r="AE31" s="97"/>
      <c r="AF31" s="81"/>
      <c r="AG31" s="111"/>
      <c r="AH31" s="81"/>
      <c r="AI31" s="81"/>
      <c r="AJ31" s="65">
        <f t="shared" si="3"/>
        <v>0</v>
      </c>
    </row>
    <row r="32" spans="2:36" s="90" customFormat="1" ht="30">
      <c r="B32" s="62" t="s">
        <v>1026</v>
      </c>
      <c r="C32" s="49">
        <v>7</v>
      </c>
      <c r="D32" s="89" t="s">
        <v>399</v>
      </c>
      <c r="E32" s="89" t="s">
        <v>1025</v>
      </c>
      <c r="F32" s="16">
        <v>140041</v>
      </c>
      <c r="H32" s="81"/>
      <c r="I32" s="81"/>
      <c r="J32" s="81"/>
      <c r="K32" s="81"/>
      <c r="L32" s="119">
        <f t="shared" si="0"/>
        <v>0</v>
      </c>
      <c r="M32" s="66"/>
      <c r="N32" s="81"/>
      <c r="O32" s="81"/>
      <c r="P32" s="81"/>
      <c r="Q32" s="81"/>
      <c r="R32" s="65">
        <f t="shared" si="4"/>
        <v>0</v>
      </c>
      <c r="S32" s="66"/>
      <c r="T32" s="81"/>
      <c r="U32" s="81"/>
      <c r="V32" s="81"/>
      <c r="W32" s="81"/>
      <c r="X32" s="65">
        <f t="shared" si="1"/>
        <v>0</v>
      </c>
      <c r="Y32" s="104"/>
      <c r="Z32" s="81"/>
      <c r="AA32" s="81"/>
      <c r="AB32" s="81"/>
      <c r="AC32" s="81"/>
      <c r="AD32" s="65">
        <f t="shared" si="2"/>
        <v>0</v>
      </c>
      <c r="AE32" s="97"/>
      <c r="AF32" s="81"/>
      <c r="AG32" s="111"/>
      <c r="AH32" s="81"/>
      <c r="AI32" s="81"/>
      <c r="AJ32" s="65">
        <f t="shared" si="3"/>
        <v>0</v>
      </c>
    </row>
    <row r="33" spans="2:36" s="90" customFormat="1">
      <c r="B33" s="62"/>
      <c r="C33" s="49">
        <v>7</v>
      </c>
      <c r="D33" s="89" t="s">
        <v>15</v>
      </c>
      <c r="E33" s="89" t="s">
        <v>942</v>
      </c>
      <c r="F33" s="16">
        <v>22215.599999999999</v>
      </c>
      <c r="H33" s="81"/>
      <c r="I33" s="81"/>
      <c r="J33" s="81"/>
      <c r="K33" s="81"/>
      <c r="L33" s="119">
        <f t="shared" si="0"/>
        <v>0</v>
      </c>
      <c r="M33" s="66"/>
      <c r="N33" s="81"/>
      <c r="O33" s="81"/>
      <c r="P33" s="81"/>
      <c r="Q33" s="81"/>
      <c r="R33" s="65">
        <f t="shared" si="4"/>
        <v>0</v>
      </c>
      <c r="S33" s="66"/>
      <c r="T33" s="81"/>
      <c r="U33" s="81"/>
      <c r="V33" s="81"/>
      <c r="W33" s="81"/>
      <c r="X33" s="65">
        <f t="shared" si="1"/>
        <v>0</v>
      </c>
      <c r="Y33" s="104"/>
      <c r="Z33" s="81"/>
      <c r="AA33" s="81"/>
      <c r="AB33" s="81"/>
      <c r="AC33" s="81"/>
      <c r="AD33" s="65">
        <f t="shared" si="2"/>
        <v>0</v>
      </c>
      <c r="AE33" s="97"/>
      <c r="AF33" s="81"/>
      <c r="AG33" s="111"/>
      <c r="AH33" s="81"/>
      <c r="AI33" s="81"/>
      <c r="AJ33" s="65">
        <f t="shared" si="3"/>
        <v>0</v>
      </c>
    </row>
    <row r="34" spans="2:36" s="90" customFormat="1" ht="30">
      <c r="B34" s="62" t="s">
        <v>1027</v>
      </c>
      <c r="C34" s="49">
        <v>7</v>
      </c>
      <c r="D34" s="89" t="s">
        <v>400</v>
      </c>
      <c r="E34" s="89" t="s">
        <v>401</v>
      </c>
      <c r="F34" s="16">
        <v>233481.60000000001</v>
      </c>
      <c r="H34" s="81"/>
      <c r="I34" s="81"/>
      <c r="J34" s="81"/>
      <c r="K34" s="81"/>
      <c r="L34" s="119">
        <f t="shared" si="0"/>
        <v>0</v>
      </c>
      <c r="M34" s="66"/>
      <c r="N34" s="81"/>
      <c r="O34" s="81"/>
      <c r="P34" s="81"/>
      <c r="Q34" s="81"/>
      <c r="R34" s="65">
        <f t="shared" si="4"/>
        <v>0</v>
      </c>
      <c r="S34" s="66"/>
      <c r="T34" s="81"/>
      <c r="U34" s="81"/>
      <c r="V34" s="81"/>
      <c r="W34" s="81"/>
      <c r="X34" s="65">
        <f t="shared" si="1"/>
        <v>0</v>
      </c>
      <c r="Y34" s="104"/>
      <c r="Z34" s="81"/>
      <c r="AA34" s="81"/>
      <c r="AB34" s="81"/>
      <c r="AC34" s="81"/>
      <c r="AD34" s="65">
        <f t="shared" si="2"/>
        <v>0</v>
      </c>
      <c r="AE34" s="97"/>
      <c r="AF34" s="81"/>
      <c r="AG34" s="111"/>
      <c r="AH34" s="81"/>
      <c r="AI34" s="81"/>
      <c r="AJ34" s="65">
        <f t="shared" si="3"/>
        <v>0</v>
      </c>
    </row>
    <row r="35" spans="2:36" s="90" customFormat="1" ht="30">
      <c r="B35" s="62" t="s">
        <v>1028</v>
      </c>
      <c r="C35" s="49">
        <v>7</v>
      </c>
      <c r="D35" s="89" t="s">
        <v>402</v>
      </c>
      <c r="E35" s="89" t="s">
        <v>403</v>
      </c>
      <c r="F35" s="16">
        <v>108118</v>
      </c>
      <c r="H35" s="81"/>
      <c r="I35" s="81"/>
      <c r="J35" s="81"/>
      <c r="K35" s="81"/>
      <c r="L35" s="119">
        <f t="shared" si="0"/>
        <v>0</v>
      </c>
      <c r="M35" s="66"/>
      <c r="N35" s="81"/>
      <c r="O35" s="81"/>
      <c r="P35" s="81"/>
      <c r="Q35" s="81"/>
      <c r="R35" s="65">
        <f t="shared" si="4"/>
        <v>0</v>
      </c>
      <c r="S35" s="66"/>
      <c r="T35" s="81"/>
      <c r="U35" s="81"/>
      <c r="V35" s="81"/>
      <c r="W35" s="81"/>
      <c r="X35" s="65">
        <f t="shared" si="1"/>
        <v>0</v>
      </c>
      <c r="Y35" s="104"/>
      <c r="Z35" s="81"/>
      <c r="AA35" s="81"/>
      <c r="AB35" s="81"/>
      <c r="AC35" s="81"/>
      <c r="AD35" s="65">
        <f t="shared" si="2"/>
        <v>0</v>
      </c>
      <c r="AE35" s="97"/>
      <c r="AF35" s="81"/>
      <c r="AG35" s="111"/>
      <c r="AH35" s="81"/>
      <c r="AI35" s="81"/>
      <c r="AJ35" s="65">
        <f t="shared" si="3"/>
        <v>0</v>
      </c>
    </row>
    <row r="36" spans="2:36" s="90" customFormat="1">
      <c r="B36" s="136"/>
      <c r="C36" s="146">
        <v>7</v>
      </c>
      <c r="D36" s="147" t="s">
        <v>15</v>
      </c>
      <c r="E36" s="147" t="s">
        <v>404</v>
      </c>
      <c r="F36" s="148">
        <v>5227.2</v>
      </c>
      <c r="H36" s="81"/>
      <c r="I36" s="81"/>
      <c r="J36" s="81"/>
      <c r="K36" s="81"/>
      <c r="L36" s="119">
        <f t="shared" si="0"/>
        <v>0</v>
      </c>
      <c r="M36" s="66"/>
      <c r="N36" s="81"/>
      <c r="O36" s="81"/>
      <c r="P36" s="81"/>
      <c r="Q36" s="81"/>
      <c r="R36" s="65">
        <f t="shared" si="4"/>
        <v>0</v>
      </c>
      <c r="S36" s="66"/>
      <c r="T36" s="81"/>
      <c r="U36" s="81"/>
      <c r="V36" s="81"/>
      <c r="W36" s="81"/>
      <c r="X36" s="65">
        <f t="shared" si="1"/>
        <v>0</v>
      </c>
      <c r="Y36" s="104"/>
      <c r="Z36" s="81"/>
      <c r="AA36" s="81"/>
      <c r="AB36" s="81"/>
      <c r="AC36" s="81"/>
      <c r="AD36" s="65">
        <f t="shared" si="2"/>
        <v>0</v>
      </c>
      <c r="AE36" s="97"/>
      <c r="AF36" s="81"/>
      <c r="AG36" s="111"/>
      <c r="AH36" s="81"/>
      <c r="AI36" s="81"/>
      <c r="AJ36" s="65">
        <f t="shared" si="3"/>
        <v>0</v>
      </c>
    </row>
    <row r="37" spans="2:36" s="90" customFormat="1">
      <c r="B37" s="62"/>
      <c r="C37" s="49">
        <v>7</v>
      </c>
      <c r="D37" s="89" t="s">
        <v>23</v>
      </c>
      <c r="E37" s="89" t="s">
        <v>943</v>
      </c>
      <c r="F37" s="16">
        <v>871.2</v>
      </c>
      <c r="H37" s="81"/>
      <c r="I37" s="81"/>
      <c r="J37" s="81"/>
      <c r="K37" s="81"/>
      <c r="L37" s="119">
        <f t="shared" si="0"/>
        <v>0</v>
      </c>
      <c r="M37" s="66"/>
      <c r="N37" s="81"/>
      <c r="O37" s="81"/>
      <c r="P37" s="81"/>
      <c r="Q37" s="81"/>
      <c r="R37" s="65">
        <f t="shared" si="4"/>
        <v>0</v>
      </c>
      <c r="S37" s="66"/>
      <c r="T37" s="81"/>
      <c r="U37" s="81"/>
      <c r="V37" s="81"/>
      <c r="W37" s="81"/>
      <c r="X37" s="65">
        <f t="shared" si="1"/>
        <v>0</v>
      </c>
      <c r="Y37" s="104"/>
      <c r="Z37" s="81"/>
      <c r="AA37" s="81"/>
      <c r="AB37" s="81"/>
      <c r="AC37" s="81"/>
      <c r="AD37" s="65">
        <f t="shared" si="2"/>
        <v>0</v>
      </c>
      <c r="AE37" s="97"/>
      <c r="AF37" s="81"/>
      <c r="AG37" s="111"/>
      <c r="AH37" s="81"/>
      <c r="AI37" s="81"/>
      <c r="AJ37" s="65">
        <f t="shared" si="3"/>
        <v>0</v>
      </c>
    </row>
    <row r="38" spans="2:36" s="90" customFormat="1">
      <c r="B38" s="62"/>
      <c r="C38" s="49">
        <v>7</v>
      </c>
      <c r="D38" s="89" t="s">
        <v>405</v>
      </c>
      <c r="E38" s="89" t="s">
        <v>406</v>
      </c>
      <c r="F38" s="16">
        <v>87120</v>
      </c>
      <c r="H38" s="81"/>
      <c r="I38" s="81"/>
      <c r="J38" s="81"/>
      <c r="K38" s="81"/>
      <c r="L38" s="119">
        <f t="shared" si="0"/>
        <v>0</v>
      </c>
      <c r="M38" s="66"/>
      <c r="N38" s="81"/>
      <c r="O38" s="81"/>
      <c r="P38" s="81"/>
      <c r="Q38" s="81"/>
      <c r="R38" s="65">
        <f t="shared" si="4"/>
        <v>0</v>
      </c>
      <c r="S38" s="66"/>
      <c r="T38" s="81"/>
      <c r="U38" s="81"/>
      <c r="V38" s="81"/>
      <c r="W38" s="81"/>
      <c r="X38" s="65">
        <f t="shared" si="1"/>
        <v>0</v>
      </c>
      <c r="Y38" s="104"/>
      <c r="Z38" s="81"/>
      <c r="AA38" s="81"/>
      <c r="AB38" s="81"/>
      <c r="AC38" s="81"/>
      <c r="AD38" s="65">
        <f t="shared" si="2"/>
        <v>0</v>
      </c>
      <c r="AE38" s="97"/>
      <c r="AF38" s="81"/>
      <c r="AG38" s="111"/>
      <c r="AH38" s="81"/>
      <c r="AI38" s="81"/>
      <c r="AJ38" s="65">
        <f t="shared" si="3"/>
        <v>0</v>
      </c>
    </row>
    <row r="39" spans="2:36" s="90" customFormat="1" ht="60">
      <c r="B39" s="62" t="s">
        <v>1030</v>
      </c>
      <c r="C39" s="49">
        <v>7</v>
      </c>
      <c r="D39" s="89" t="s">
        <v>15</v>
      </c>
      <c r="E39" s="89" t="s">
        <v>1029</v>
      </c>
      <c r="F39" s="16">
        <v>47559.4</v>
      </c>
      <c r="H39" s="81"/>
      <c r="I39" s="81"/>
      <c r="J39" s="81"/>
      <c r="K39" s="81"/>
      <c r="L39" s="119">
        <f t="shared" si="0"/>
        <v>0</v>
      </c>
      <c r="M39" s="66"/>
      <c r="N39" s="81"/>
      <c r="O39" s="81"/>
      <c r="P39" s="81"/>
      <c r="Q39" s="81"/>
      <c r="R39" s="65">
        <f t="shared" si="4"/>
        <v>0</v>
      </c>
      <c r="S39" s="66"/>
      <c r="T39" s="81"/>
      <c r="U39" s="81"/>
      <c r="V39" s="81"/>
      <c r="W39" s="81"/>
      <c r="X39" s="65">
        <f t="shared" si="1"/>
        <v>0</v>
      </c>
      <c r="Y39" s="104"/>
      <c r="Z39" s="81"/>
      <c r="AA39" s="81"/>
      <c r="AB39" s="81"/>
      <c r="AC39" s="81"/>
      <c r="AD39" s="65">
        <f t="shared" si="2"/>
        <v>0</v>
      </c>
      <c r="AE39" s="97"/>
      <c r="AF39" s="81"/>
      <c r="AG39" s="111"/>
      <c r="AH39" s="81"/>
      <c r="AI39" s="81"/>
      <c r="AJ39" s="65">
        <f t="shared" si="3"/>
        <v>0</v>
      </c>
    </row>
    <row r="40" spans="2:36" s="90" customFormat="1">
      <c r="B40" s="62"/>
      <c r="C40" s="49">
        <v>7</v>
      </c>
      <c r="D40" s="89" t="s">
        <v>15</v>
      </c>
      <c r="E40" s="89" t="s">
        <v>407</v>
      </c>
      <c r="F40" s="16">
        <v>3049.2</v>
      </c>
      <c r="H40" s="81"/>
      <c r="I40" s="81"/>
      <c r="J40" s="81"/>
      <c r="K40" s="81"/>
      <c r="L40" s="119">
        <f t="shared" si="0"/>
        <v>0</v>
      </c>
      <c r="M40" s="66"/>
      <c r="N40" s="81"/>
      <c r="O40" s="81"/>
      <c r="P40" s="81"/>
      <c r="Q40" s="81"/>
      <c r="R40" s="65">
        <f t="shared" si="4"/>
        <v>0</v>
      </c>
      <c r="S40" s="66"/>
      <c r="T40" s="81"/>
      <c r="U40" s="81"/>
      <c r="V40" s="81"/>
      <c r="W40" s="81"/>
      <c r="X40" s="65">
        <f t="shared" si="1"/>
        <v>0</v>
      </c>
      <c r="Y40" s="104"/>
      <c r="Z40" s="81"/>
      <c r="AA40" s="81"/>
      <c r="AB40" s="81"/>
      <c r="AC40" s="81"/>
      <c r="AD40" s="65">
        <f t="shared" si="2"/>
        <v>0</v>
      </c>
      <c r="AE40" s="97"/>
      <c r="AF40" s="81"/>
      <c r="AG40" s="111"/>
      <c r="AH40" s="81"/>
      <c r="AI40" s="81"/>
      <c r="AJ40" s="65">
        <f t="shared" si="3"/>
        <v>0</v>
      </c>
    </row>
    <row r="41" spans="2:36" s="90" customFormat="1" ht="30">
      <c r="B41" s="62" t="s">
        <v>1031</v>
      </c>
      <c r="C41" s="49">
        <v>7</v>
      </c>
      <c r="D41" s="89" t="s">
        <v>408</v>
      </c>
      <c r="E41" s="89" t="s">
        <v>409</v>
      </c>
      <c r="F41" s="16">
        <f>SUM(88916.5)</f>
        <v>88916.5</v>
      </c>
      <c r="H41" s="81"/>
      <c r="I41" s="81"/>
      <c r="J41" s="81"/>
      <c r="K41" s="81"/>
      <c r="L41" s="119">
        <f t="shared" si="0"/>
        <v>0</v>
      </c>
      <c r="M41" s="66"/>
      <c r="N41" s="81"/>
      <c r="O41" s="81"/>
      <c r="P41" s="81"/>
      <c r="Q41" s="81"/>
      <c r="R41" s="65">
        <f t="shared" si="4"/>
        <v>0</v>
      </c>
      <c r="S41" s="66"/>
      <c r="T41" s="81"/>
      <c r="U41" s="81"/>
      <c r="V41" s="81"/>
      <c r="W41" s="81"/>
      <c r="X41" s="65">
        <f t="shared" si="1"/>
        <v>0</v>
      </c>
      <c r="Y41" s="104"/>
      <c r="Z41" s="81"/>
      <c r="AA41" s="81"/>
      <c r="AB41" s="81"/>
      <c r="AC41" s="81"/>
      <c r="AD41" s="65">
        <f t="shared" si="2"/>
        <v>0</v>
      </c>
      <c r="AE41" s="97"/>
      <c r="AF41" s="81"/>
      <c r="AG41" s="111"/>
      <c r="AH41" s="81"/>
      <c r="AI41" s="81"/>
      <c r="AJ41" s="65">
        <f t="shared" si="3"/>
        <v>0</v>
      </c>
    </row>
    <row r="42" spans="2:36" s="90" customFormat="1">
      <c r="B42" s="136"/>
      <c r="C42" s="146">
        <v>7</v>
      </c>
      <c r="D42" s="147" t="s">
        <v>15</v>
      </c>
      <c r="E42" s="147" t="s">
        <v>410</v>
      </c>
      <c r="F42" s="148">
        <v>2613.6</v>
      </c>
      <c r="H42" s="81"/>
      <c r="I42" s="81"/>
      <c r="J42" s="81"/>
      <c r="K42" s="81"/>
      <c r="L42" s="119">
        <f t="shared" si="0"/>
        <v>0</v>
      </c>
      <c r="M42" s="66"/>
      <c r="N42" s="81"/>
      <c r="O42" s="81"/>
      <c r="P42" s="81"/>
      <c r="Q42" s="81"/>
      <c r="R42" s="65">
        <f t="shared" si="4"/>
        <v>0</v>
      </c>
      <c r="S42" s="66"/>
      <c r="T42" s="81"/>
      <c r="U42" s="81"/>
      <c r="V42" s="81"/>
      <c r="W42" s="81"/>
      <c r="X42" s="65">
        <f t="shared" si="1"/>
        <v>0</v>
      </c>
      <c r="Y42" s="104"/>
      <c r="Z42" s="81"/>
      <c r="AA42" s="81"/>
      <c r="AB42" s="81"/>
      <c r="AC42" s="81"/>
      <c r="AD42" s="65">
        <f t="shared" si="2"/>
        <v>0</v>
      </c>
      <c r="AE42" s="97"/>
      <c r="AF42" s="81"/>
      <c r="AG42" s="111"/>
      <c r="AH42" s="81"/>
      <c r="AI42" s="81"/>
      <c r="AJ42" s="65">
        <f t="shared" si="3"/>
        <v>0</v>
      </c>
    </row>
    <row r="43" spans="2:36" s="90" customFormat="1">
      <c r="B43" s="136"/>
      <c r="C43" s="146">
        <v>7</v>
      </c>
      <c r="D43" s="147" t="s">
        <v>15</v>
      </c>
      <c r="E43" s="147" t="s">
        <v>411</v>
      </c>
      <c r="F43" s="148">
        <v>10890</v>
      </c>
      <c r="H43" s="81"/>
      <c r="I43" s="81"/>
      <c r="J43" s="81"/>
      <c r="K43" s="81"/>
      <c r="L43" s="119">
        <f t="shared" si="0"/>
        <v>0</v>
      </c>
      <c r="M43" s="66"/>
      <c r="N43" s="81"/>
      <c r="O43" s="81"/>
      <c r="P43" s="81"/>
      <c r="Q43" s="81"/>
      <c r="R43" s="65">
        <f t="shared" si="4"/>
        <v>0</v>
      </c>
      <c r="S43" s="66"/>
      <c r="T43" s="81"/>
      <c r="U43" s="81"/>
      <c r="V43" s="81"/>
      <c r="W43" s="81"/>
      <c r="X43" s="65">
        <f t="shared" si="1"/>
        <v>0</v>
      </c>
      <c r="Y43" s="104"/>
      <c r="Z43" s="81"/>
      <c r="AA43" s="81"/>
      <c r="AB43" s="81"/>
      <c r="AC43" s="81"/>
      <c r="AD43" s="65">
        <f t="shared" si="2"/>
        <v>0</v>
      </c>
      <c r="AE43" s="97"/>
      <c r="AF43" s="81"/>
      <c r="AG43" s="111"/>
      <c r="AH43" s="81"/>
      <c r="AI43" s="81"/>
      <c r="AJ43" s="65">
        <f t="shared" si="3"/>
        <v>0</v>
      </c>
    </row>
    <row r="44" spans="2:36" s="90" customFormat="1">
      <c r="B44" s="136"/>
      <c r="C44" s="146">
        <v>7</v>
      </c>
      <c r="D44" s="147" t="s">
        <v>15</v>
      </c>
      <c r="E44" s="147" t="s">
        <v>412</v>
      </c>
      <c r="F44" s="148">
        <v>4791.6000000000004</v>
      </c>
      <c r="H44" s="81"/>
      <c r="I44" s="81"/>
      <c r="J44" s="81"/>
      <c r="K44" s="81"/>
      <c r="L44" s="119">
        <f t="shared" si="0"/>
        <v>0</v>
      </c>
      <c r="M44" s="66"/>
      <c r="N44" s="81"/>
      <c r="O44" s="81"/>
      <c r="P44" s="81"/>
      <c r="Q44" s="81"/>
      <c r="R44" s="65">
        <f t="shared" si="4"/>
        <v>0</v>
      </c>
      <c r="S44" s="66"/>
      <c r="T44" s="81"/>
      <c r="U44" s="81"/>
      <c r="V44" s="81"/>
      <c r="W44" s="81"/>
      <c r="X44" s="65">
        <f t="shared" si="1"/>
        <v>0</v>
      </c>
      <c r="Y44" s="104"/>
      <c r="Z44" s="81"/>
      <c r="AA44" s="81"/>
      <c r="AB44" s="81"/>
      <c r="AC44" s="81"/>
      <c r="AD44" s="65">
        <f t="shared" si="2"/>
        <v>0</v>
      </c>
      <c r="AE44" s="97"/>
      <c r="AF44" s="81"/>
      <c r="AG44" s="111"/>
      <c r="AH44" s="81"/>
      <c r="AI44" s="81"/>
      <c r="AJ44" s="65">
        <f t="shared" si="3"/>
        <v>0</v>
      </c>
    </row>
    <row r="45" spans="2:36" s="90" customFormat="1">
      <c r="B45" s="136"/>
      <c r="C45" s="146">
        <v>7</v>
      </c>
      <c r="D45" s="147" t="s">
        <v>15</v>
      </c>
      <c r="E45" s="147" t="s">
        <v>413</v>
      </c>
      <c r="F45" s="148">
        <v>1742.4</v>
      </c>
      <c r="H45" s="81"/>
      <c r="I45" s="81"/>
      <c r="J45" s="81"/>
      <c r="K45" s="81"/>
      <c r="L45" s="119">
        <f t="shared" si="0"/>
        <v>0</v>
      </c>
      <c r="M45" s="66"/>
      <c r="N45" s="81"/>
      <c r="O45" s="81"/>
      <c r="P45" s="81"/>
      <c r="Q45" s="81"/>
      <c r="R45" s="65">
        <f t="shared" si="4"/>
        <v>0</v>
      </c>
      <c r="S45" s="66"/>
      <c r="T45" s="81"/>
      <c r="U45" s="81"/>
      <c r="V45" s="81"/>
      <c r="W45" s="81"/>
      <c r="X45" s="65">
        <f t="shared" si="1"/>
        <v>0</v>
      </c>
      <c r="Y45" s="104"/>
      <c r="Z45" s="81"/>
      <c r="AA45" s="81"/>
      <c r="AB45" s="81"/>
      <c r="AC45" s="81"/>
      <c r="AD45" s="65">
        <f t="shared" si="2"/>
        <v>0</v>
      </c>
      <c r="AE45" s="97"/>
      <c r="AF45" s="81"/>
      <c r="AG45" s="111"/>
      <c r="AH45" s="81"/>
      <c r="AI45" s="81"/>
      <c r="AJ45" s="65">
        <f t="shared" si="3"/>
        <v>0</v>
      </c>
    </row>
    <row r="46" spans="2:36" s="90" customFormat="1">
      <c r="B46" s="136"/>
      <c r="C46" s="146">
        <v>7</v>
      </c>
      <c r="D46" s="147" t="s">
        <v>15</v>
      </c>
      <c r="E46" s="147" t="s">
        <v>414</v>
      </c>
      <c r="F46" s="148">
        <v>11761.2</v>
      </c>
      <c r="H46" s="81"/>
      <c r="I46" s="81"/>
      <c r="J46" s="81"/>
      <c r="K46" s="81"/>
      <c r="L46" s="119">
        <f t="shared" si="0"/>
        <v>0</v>
      </c>
      <c r="M46" s="66"/>
      <c r="N46" s="81"/>
      <c r="O46" s="81"/>
      <c r="P46" s="81"/>
      <c r="Q46" s="81"/>
      <c r="R46" s="65">
        <f t="shared" si="4"/>
        <v>0</v>
      </c>
      <c r="S46" s="66"/>
      <c r="T46" s="81"/>
      <c r="U46" s="81"/>
      <c r="V46" s="81"/>
      <c r="W46" s="81"/>
      <c r="X46" s="65">
        <f t="shared" si="1"/>
        <v>0</v>
      </c>
      <c r="Y46" s="104"/>
      <c r="Z46" s="81"/>
      <c r="AA46" s="81"/>
      <c r="AB46" s="81"/>
      <c r="AC46" s="81"/>
      <c r="AD46" s="65">
        <f t="shared" si="2"/>
        <v>0</v>
      </c>
      <c r="AE46" s="97"/>
      <c r="AF46" s="81"/>
      <c r="AG46" s="111"/>
      <c r="AH46" s="81"/>
      <c r="AI46" s="81"/>
      <c r="AJ46" s="65">
        <f t="shared" si="3"/>
        <v>0</v>
      </c>
    </row>
    <row r="47" spans="2:36" s="90" customFormat="1">
      <c r="B47" s="136"/>
      <c r="C47" s="146">
        <v>7</v>
      </c>
      <c r="D47" s="147" t="s">
        <v>15</v>
      </c>
      <c r="E47" s="147" t="s">
        <v>415</v>
      </c>
      <c r="F47" s="148">
        <v>10454.4</v>
      </c>
      <c r="H47" s="81"/>
      <c r="I47" s="81"/>
      <c r="J47" s="81"/>
      <c r="K47" s="81"/>
      <c r="L47" s="119">
        <f t="shared" si="0"/>
        <v>0</v>
      </c>
      <c r="M47" s="66"/>
      <c r="N47" s="81"/>
      <c r="O47" s="81"/>
      <c r="P47" s="81"/>
      <c r="Q47" s="81"/>
      <c r="R47" s="65">
        <f t="shared" si="4"/>
        <v>0</v>
      </c>
      <c r="S47" s="66"/>
      <c r="T47" s="81"/>
      <c r="U47" s="81"/>
      <c r="V47" s="81"/>
      <c r="W47" s="81"/>
      <c r="X47" s="65">
        <f t="shared" si="1"/>
        <v>0</v>
      </c>
      <c r="Y47" s="104"/>
      <c r="Z47" s="81"/>
      <c r="AA47" s="81"/>
      <c r="AB47" s="81"/>
      <c r="AC47" s="81"/>
      <c r="AD47" s="65">
        <f t="shared" si="2"/>
        <v>0</v>
      </c>
      <c r="AE47" s="97"/>
      <c r="AF47" s="81"/>
      <c r="AG47" s="111"/>
      <c r="AH47" s="81"/>
      <c r="AI47" s="81"/>
      <c r="AJ47" s="65">
        <f t="shared" si="3"/>
        <v>0</v>
      </c>
    </row>
    <row r="48" spans="2:36" s="90" customFormat="1" ht="30">
      <c r="B48" s="62" t="s">
        <v>1033</v>
      </c>
      <c r="C48" s="49">
        <v>7</v>
      </c>
      <c r="D48" s="89" t="s">
        <v>416</v>
      </c>
      <c r="E48" s="89" t="s">
        <v>417</v>
      </c>
      <c r="F48" s="16">
        <v>36723.699999999997</v>
      </c>
      <c r="H48" s="81"/>
      <c r="I48" s="81"/>
      <c r="J48" s="81"/>
      <c r="K48" s="81"/>
      <c r="L48" s="119">
        <f t="shared" si="0"/>
        <v>0</v>
      </c>
      <c r="M48" s="66"/>
      <c r="N48" s="81"/>
      <c r="O48" s="81"/>
      <c r="P48" s="81"/>
      <c r="Q48" s="81"/>
      <c r="R48" s="65">
        <f t="shared" si="4"/>
        <v>0</v>
      </c>
      <c r="S48" s="66"/>
      <c r="T48" s="81"/>
      <c r="U48" s="81"/>
      <c r="V48" s="81"/>
      <c r="W48" s="81"/>
      <c r="X48" s="65">
        <f t="shared" si="1"/>
        <v>0</v>
      </c>
      <c r="Y48" s="104"/>
      <c r="Z48" s="81"/>
      <c r="AA48" s="81"/>
      <c r="AB48" s="81"/>
      <c r="AC48" s="81"/>
      <c r="AD48" s="65">
        <f t="shared" si="2"/>
        <v>0</v>
      </c>
      <c r="AE48" s="97"/>
      <c r="AF48" s="81"/>
      <c r="AG48" s="111"/>
      <c r="AH48" s="81"/>
      <c r="AI48" s="81"/>
      <c r="AJ48" s="65">
        <f t="shared" si="3"/>
        <v>0</v>
      </c>
    </row>
    <row r="49" spans="2:36" s="90" customFormat="1">
      <c r="B49" s="136" t="s">
        <v>1032</v>
      </c>
      <c r="C49" s="146">
        <v>7</v>
      </c>
      <c r="D49" s="147" t="s">
        <v>418</v>
      </c>
      <c r="E49" s="147" t="s">
        <v>944</v>
      </c>
      <c r="F49" s="148">
        <v>114998.39999999999</v>
      </c>
      <c r="H49" s="81"/>
      <c r="I49" s="81"/>
      <c r="J49" s="81"/>
      <c r="K49" s="81"/>
      <c r="L49" s="119">
        <f t="shared" si="0"/>
        <v>0</v>
      </c>
      <c r="M49" s="66"/>
      <c r="N49" s="81"/>
      <c r="O49" s="81"/>
      <c r="P49" s="81"/>
      <c r="Q49" s="81"/>
      <c r="R49" s="65">
        <f t="shared" si="4"/>
        <v>0</v>
      </c>
      <c r="S49" s="66"/>
      <c r="T49" s="81"/>
      <c r="U49" s="81"/>
      <c r="V49" s="81"/>
      <c r="W49" s="81"/>
      <c r="X49" s="65">
        <f t="shared" si="1"/>
        <v>0</v>
      </c>
      <c r="Y49" s="104"/>
      <c r="Z49" s="81"/>
      <c r="AA49" s="81"/>
      <c r="AB49" s="81"/>
      <c r="AC49" s="81"/>
      <c r="AD49" s="65">
        <f t="shared" si="2"/>
        <v>0</v>
      </c>
      <c r="AE49" s="97"/>
      <c r="AF49" s="81"/>
      <c r="AG49" s="111"/>
      <c r="AH49" s="81"/>
      <c r="AI49" s="81"/>
      <c r="AJ49" s="65">
        <f t="shared" si="3"/>
        <v>0</v>
      </c>
    </row>
    <row r="50" spans="2:36" s="90" customFormat="1" ht="60">
      <c r="B50" s="62" t="s">
        <v>1034</v>
      </c>
      <c r="C50" s="49">
        <v>7</v>
      </c>
      <c r="D50" s="89" t="s">
        <v>419</v>
      </c>
      <c r="E50" s="89" t="s">
        <v>420</v>
      </c>
      <c r="F50" s="16">
        <f>+SUM(4454.1+105686.4)</f>
        <v>110140.5</v>
      </c>
      <c r="H50" s="81"/>
      <c r="I50" s="81"/>
      <c r="J50" s="81"/>
      <c r="K50" s="81"/>
      <c r="L50" s="119">
        <f t="shared" si="0"/>
        <v>0</v>
      </c>
      <c r="M50" s="66"/>
      <c r="N50" s="81"/>
      <c r="O50" s="81"/>
      <c r="P50" s="81"/>
      <c r="Q50" s="81"/>
      <c r="R50" s="65">
        <f t="shared" si="4"/>
        <v>0</v>
      </c>
      <c r="S50" s="66"/>
      <c r="T50" s="81"/>
      <c r="U50" s="81"/>
      <c r="V50" s="81"/>
      <c r="W50" s="81"/>
      <c r="X50" s="65">
        <f t="shared" si="1"/>
        <v>0</v>
      </c>
      <c r="Y50" s="104"/>
      <c r="Z50" s="81"/>
      <c r="AA50" s="81"/>
      <c r="AB50" s="81"/>
      <c r="AC50" s="81"/>
      <c r="AD50" s="65">
        <f t="shared" si="2"/>
        <v>0</v>
      </c>
      <c r="AE50" s="97"/>
      <c r="AF50" s="81"/>
      <c r="AG50" s="111"/>
      <c r="AH50" s="81"/>
      <c r="AI50" s="81"/>
      <c r="AJ50" s="65">
        <f t="shared" si="3"/>
        <v>0</v>
      </c>
    </row>
    <row r="51" spans="2:36" s="90" customFormat="1" ht="60">
      <c r="B51" s="62" t="s">
        <v>1035</v>
      </c>
      <c r="C51" s="49">
        <v>7</v>
      </c>
      <c r="D51" s="89" t="s">
        <v>421</v>
      </c>
      <c r="E51" s="89" t="s">
        <v>945</v>
      </c>
      <c r="F51" s="16">
        <f>SUM(74254.4+680192)</f>
        <v>754446.4</v>
      </c>
      <c r="H51" s="81"/>
      <c r="I51" s="81"/>
      <c r="J51" s="81"/>
      <c r="K51" s="81"/>
      <c r="L51" s="119">
        <f t="shared" si="0"/>
        <v>0</v>
      </c>
      <c r="M51" s="66"/>
      <c r="N51" s="81"/>
      <c r="O51" s="81"/>
      <c r="P51" s="81"/>
      <c r="Q51" s="81"/>
      <c r="R51" s="65">
        <f t="shared" si="4"/>
        <v>0</v>
      </c>
      <c r="S51" s="66"/>
      <c r="T51" s="81"/>
      <c r="U51" s="81"/>
      <c r="V51" s="81"/>
      <c r="W51" s="81"/>
      <c r="X51" s="65">
        <f t="shared" si="1"/>
        <v>0</v>
      </c>
      <c r="Y51" s="104"/>
      <c r="Z51" s="81"/>
      <c r="AA51" s="81"/>
      <c r="AB51" s="81"/>
      <c r="AC51" s="81"/>
      <c r="AD51" s="65">
        <f t="shared" si="2"/>
        <v>0</v>
      </c>
      <c r="AE51" s="97"/>
      <c r="AF51" s="81"/>
      <c r="AG51" s="111"/>
      <c r="AH51" s="81"/>
      <c r="AI51" s="81"/>
      <c r="AJ51" s="65">
        <f t="shared" si="3"/>
        <v>0</v>
      </c>
    </row>
    <row r="52" spans="2:36" s="90" customFormat="1" ht="30">
      <c r="B52" s="62" t="s">
        <v>1036</v>
      </c>
      <c r="C52" s="49">
        <v>7</v>
      </c>
      <c r="D52" s="89" t="s">
        <v>422</v>
      </c>
      <c r="E52" s="89" t="s">
        <v>423</v>
      </c>
      <c r="F52" s="16">
        <v>74794.7</v>
      </c>
      <c r="H52" s="81"/>
      <c r="I52" s="81"/>
      <c r="J52" s="81"/>
      <c r="K52" s="81"/>
      <c r="L52" s="119">
        <f t="shared" si="0"/>
        <v>0</v>
      </c>
      <c r="M52" s="66"/>
      <c r="N52" s="81"/>
      <c r="O52" s="81"/>
      <c r="P52" s="81"/>
      <c r="Q52" s="81"/>
      <c r="R52" s="65">
        <f t="shared" si="4"/>
        <v>0</v>
      </c>
      <c r="S52" s="66"/>
      <c r="T52" s="81"/>
      <c r="U52" s="81"/>
      <c r="V52" s="81"/>
      <c r="W52" s="81"/>
      <c r="X52" s="65">
        <f t="shared" si="1"/>
        <v>0</v>
      </c>
      <c r="Y52" s="104"/>
      <c r="Z52" s="81"/>
      <c r="AA52" s="81"/>
      <c r="AB52" s="81"/>
      <c r="AC52" s="81"/>
      <c r="AD52" s="65">
        <f t="shared" si="2"/>
        <v>0</v>
      </c>
      <c r="AE52" s="97"/>
      <c r="AF52" s="81"/>
      <c r="AG52" s="111"/>
      <c r="AH52" s="81"/>
      <c r="AI52" s="81"/>
      <c r="AJ52" s="65">
        <f t="shared" si="3"/>
        <v>0</v>
      </c>
    </row>
    <row r="53" spans="2:36" s="90" customFormat="1" ht="30">
      <c r="B53" s="62" t="s">
        <v>1037</v>
      </c>
      <c r="C53" s="49">
        <v>7</v>
      </c>
      <c r="D53" s="89" t="s">
        <v>424</v>
      </c>
      <c r="E53" s="89" t="s">
        <v>425</v>
      </c>
      <c r="F53" s="16">
        <v>78592.600000000006</v>
      </c>
      <c r="H53" s="81"/>
      <c r="I53" s="81"/>
      <c r="J53" s="81"/>
      <c r="K53" s="81"/>
      <c r="L53" s="119">
        <f t="shared" si="0"/>
        <v>0</v>
      </c>
      <c r="M53" s="66"/>
      <c r="N53" s="81"/>
      <c r="O53" s="81"/>
      <c r="P53" s="81"/>
      <c r="Q53" s="81"/>
      <c r="R53" s="65">
        <f t="shared" si="4"/>
        <v>0</v>
      </c>
      <c r="S53" s="66"/>
      <c r="T53" s="81"/>
      <c r="U53" s="81"/>
      <c r="V53" s="81"/>
      <c r="W53" s="81"/>
      <c r="X53" s="65">
        <f t="shared" si="1"/>
        <v>0</v>
      </c>
      <c r="Y53" s="104"/>
      <c r="Z53" s="81"/>
      <c r="AA53" s="81"/>
      <c r="AB53" s="81"/>
      <c r="AC53" s="81"/>
      <c r="AD53" s="65">
        <f t="shared" si="2"/>
        <v>0</v>
      </c>
      <c r="AE53" s="97"/>
      <c r="AF53" s="81"/>
      <c r="AG53" s="111"/>
      <c r="AH53" s="81"/>
      <c r="AI53" s="81"/>
      <c r="AJ53" s="65">
        <f t="shared" si="3"/>
        <v>0</v>
      </c>
    </row>
    <row r="54" spans="2:36" s="90" customFormat="1" ht="30">
      <c r="B54" s="62" t="s">
        <v>1038</v>
      </c>
      <c r="C54" s="49">
        <v>7</v>
      </c>
      <c r="D54" s="89" t="s">
        <v>426</v>
      </c>
      <c r="E54" s="89" t="s">
        <v>427</v>
      </c>
      <c r="F54" s="16">
        <v>37956</v>
      </c>
      <c r="H54" s="81"/>
      <c r="I54" s="81"/>
      <c r="J54" s="81"/>
      <c r="K54" s="81"/>
      <c r="L54" s="119">
        <f t="shared" si="0"/>
        <v>0</v>
      </c>
      <c r="M54" s="66"/>
      <c r="N54" s="81"/>
      <c r="O54" s="81"/>
      <c r="P54" s="81"/>
      <c r="Q54" s="81"/>
      <c r="R54" s="65">
        <f t="shared" si="4"/>
        <v>0</v>
      </c>
      <c r="S54" s="66"/>
      <c r="T54" s="81"/>
      <c r="U54" s="81"/>
      <c r="V54" s="81"/>
      <c r="W54" s="81"/>
      <c r="X54" s="65">
        <f t="shared" si="1"/>
        <v>0</v>
      </c>
      <c r="Y54" s="104"/>
      <c r="Z54" s="81"/>
      <c r="AA54" s="81"/>
      <c r="AB54" s="81"/>
      <c r="AC54" s="81"/>
      <c r="AD54" s="65">
        <f t="shared" si="2"/>
        <v>0</v>
      </c>
      <c r="AE54" s="97"/>
      <c r="AF54" s="81"/>
      <c r="AG54" s="111"/>
      <c r="AH54" s="81"/>
      <c r="AI54" s="81"/>
      <c r="AJ54" s="65">
        <f t="shared" si="3"/>
        <v>0</v>
      </c>
    </row>
    <row r="55" spans="2:36" s="90" customFormat="1" ht="30">
      <c r="B55" s="62" t="s">
        <v>1039</v>
      </c>
      <c r="C55" s="49">
        <v>7</v>
      </c>
      <c r="D55" s="89" t="s">
        <v>1040</v>
      </c>
      <c r="E55" s="89" t="s">
        <v>428</v>
      </c>
      <c r="F55" s="16">
        <f>SUM(42071+ 249.2)</f>
        <v>42320.2</v>
      </c>
      <c r="H55" s="81"/>
      <c r="I55" s="81"/>
      <c r="J55" s="81"/>
      <c r="K55" s="81"/>
      <c r="L55" s="119">
        <f t="shared" si="0"/>
        <v>0</v>
      </c>
      <c r="M55" s="66"/>
      <c r="N55" s="81"/>
      <c r="O55" s="81"/>
      <c r="P55" s="81"/>
      <c r="Q55" s="81"/>
      <c r="R55" s="65">
        <f t="shared" si="4"/>
        <v>0</v>
      </c>
      <c r="S55" s="66"/>
      <c r="T55" s="81"/>
      <c r="U55" s="81"/>
      <c r="V55" s="81"/>
      <c r="W55" s="81"/>
      <c r="X55" s="65">
        <f t="shared" si="1"/>
        <v>0</v>
      </c>
      <c r="Y55" s="104"/>
      <c r="Z55" s="81"/>
      <c r="AA55" s="81"/>
      <c r="AB55" s="81"/>
      <c r="AC55" s="81"/>
      <c r="AD55" s="65">
        <f t="shared" si="2"/>
        <v>0</v>
      </c>
      <c r="AE55" s="97"/>
      <c r="AF55" s="81"/>
      <c r="AG55" s="111"/>
      <c r="AH55" s="81"/>
      <c r="AI55" s="81"/>
      <c r="AJ55" s="65">
        <f t="shared" si="3"/>
        <v>0</v>
      </c>
    </row>
    <row r="56" spans="2:36" s="90" customFormat="1" ht="30">
      <c r="B56" s="62" t="s">
        <v>1041</v>
      </c>
      <c r="C56" s="49">
        <v>7</v>
      </c>
      <c r="D56" s="89" t="s">
        <v>429</v>
      </c>
      <c r="E56" s="89" t="s">
        <v>430</v>
      </c>
      <c r="F56" s="16">
        <v>340515.2</v>
      </c>
      <c r="H56" s="81"/>
      <c r="I56" s="81"/>
      <c r="J56" s="81"/>
      <c r="K56" s="81"/>
      <c r="L56" s="119">
        <f t="shared" si="0"/>
        <v>0</v>
      </c>
      <c r="M56" s="66"/>
      <c r="N56" s="81"/>
      <c r="O56" s="81"/>
      <c r="P56" s="81"/>
      <c r="Q56" s="81"/>
      <c r="R56" s="65">
        <f t="shared" si="4"/>
        <v>0</v>
      </c>
      <c r="S56" s="66"/>
      <c r="T56" s="81"/>
      <c r="U56" s="81"/>
      <c r="V56" s="81"/>
      <c r="W56" s="81"/>
      <c r="X56" s="65">
        <f t="shared" si="1"/>
        <v>0</v>
      </c>
      <c r="Y56" s="104"/>
      <c r="Z56" s="81"/>
      <c r="AA56" s="81"/>
      <c r="AB56" s="81"/>
      <c r="AC56" s="81"/>
      <c r="AD56" s="65">
        <f t="shared" si="2"/>
        <v>0</v>
      </c>
      <c r="AE56" s="97"/>
      <c r="AF56" s="81"/>
      <c r="AG56" s="111"/>
      <c r="AH56" s="81"/>
      <c r="AI56" s="81"/>
      <c r="AJ56" s="65">
        <f t="shared" si="3"/>
        <v>0</v>
      </c>
    </row>
    <row r="57" spans="2:36" s="90" customFormat="1" ht="30">
      <c r="B57" s="62" t="s">
        <v>1042</v>
      </c>
      <c r="C57" s="49">
        <v>7</v>
      </c>
      <c r="D57" s="89" t="s">
        <v>431</v>
      </c>
      <c r="E57" s="89" t="s">
        <v>432</v>
      </c>
      <c r="F57" s="16">
        <v>7366.7</v>
      </c>
      <c r="H57" s="81"/>
      <c r="I57" s="81"/>
      <c r="J57" s="81"/>
      <c r="K57" s="81"/>
      <c r="L57" s="119">
        <f t="shared" si="0"/>
        <v>0</v>
      </c>
      <c r="M57" s="66"/>
      <c r="N57" s="81"/>
      <c r="O57" s="81"/>
      <c r="P57" s="81"/>
      <c r="Q57" s="81"/>
      <c r="R57" s="65">
        <f t="shared" si="4"/>
        <v>0</v>
      </c>
      <c r="S57" s="66"/>
      <c r="T57" s="81"/>
      <c r="U57" s="81"/>
      <c r="V57" s="81"/>
      <c r="W57" s="81"/>
      <c r="X57" s="65">
        <f t="shared" si="1"/>
        <v>0</v>
      </c>
      <c r="Y57" s="104"/>
      <c r="Z57" s="81"/>
      <c r="AA57" s="81"/>
      <c r="AB57" s="81"/>
      <c r="AC57" s="81"/>
      <c r="AD57" s="65">
        <f t="shared" si="2"/>
        <v>0</v>
      </c>
      <c r="AE57" s="97"/>
      <c r="AF57" s="81"/>
      <c r="AG57" s="111"/>
      <c r="AH57" s="81"/>
      <c r="AI57" s="81"/>
      <c r="AJ57" s="65">
        <f t="shared" si="3"/>
        <v>0</v>
      </c>
    </row>
    <row r="58" spans="2:36" s="90" customFormat="1">
      <c r="B58" s="136"/>
      <c r="C58" s="146">
        <v>7</v>
      </c>
      <c r="D58" s="147" t="s">
        <v>433</v>
      </c>
      <c r="E58" s="147" t="s">
        <v>434</v>
      </c>
      <c r="F58" s="148">
        <v>87120</v>
      </c>
      <c r="H58" s="81"/>
      <c r="I58" s="81"/>
      <c r="J58" s="81"/>
      <c r="K58" s="81"/>
      <c r="L58" s="119">
        <f t="shared" si="0"/>
        <v>0</v>
      </c>
      <c r="M58" s="66"/>
      <c r="N58" s="81"/>
      <c r="O58" s="81"/>
      <c r="P58" s="81"/>
      <c r="Q58" s="81"/>
      <c r="R58" s="65">
        <f t="shared" si="4"/>
        <v>0</v>
      </c>
      <c r="S58" s="66"/>
      <c r="T58" s="81"/>
      <c r="U58" s="81"/>
      <c r="V58" s="81"/>
      <c r="W58" s="81"/>
      <c r="X58" s="65">
        <f t="shared" si="1"/>
        <v>0</v>
      </c>
      <c r="Y58" s="104"/>
      <c r="Z58" s="81"/>
      <c r="AA58" s="81"/>
      <c r="AB58" s="81"/>
      <c r="AC58" s="81"/>
      <c r="AD58" s="65">
        <f t="shared" si="2"/>
        <v>0</v>
      </c>
      <c r="AE58" s="97"/>
      <c r="AF58" s="81"/>
      <c r="AG58" s="111"/>
      <c r="AH58" s="81"/>
      <c r="AI58" s="81"/>
      <c r="AJ58" s="65">
        <f t="shared" si="3"/>
        <v>0</v>
      </c>
    </row>
    <row r="59" spans="2:36" s="90" customFormat="1">
      <c r="B59" s="136"/>
      <c r="C59" s="146">
        <v>7</v>
      </c>
      <c r="D59" s="147" t="s">
        <v>435</v>
      </c>
      <c r="E59" s="147" t="s">
        <v>436</v>
      </c>
      <c r="F59" s="148">
        <v>161172</v>
      </c>
      <c r="H59" s="81"/>
      <c r="I59" s="81"/>
      <c r="J59" s="81"/>
      <c r="K59" s="81"/>
      <c r="L59" s="119">
        <f t="shared" si="0"/>
        <v>0</v>
      </c>
      <c r="M59" s="66"/>
      <c r="N59" s="81"/>
      <c r="O59" s="81"/>
      <c r="P59" s="81"/>
      <c r="Q59" s="81"/>
      <c r="R59" s="65">
        <f t="shared" si="4"/>
        <v>0</v>
      </c>
      <c r="S59" s="66"/>
      <c r="T59" s="81"/>
      <c r="U59" s="81"/>
      <c r="V59" s="81"/>
      <c r="W59" s="81"/>
      <c r="X59" s="65">
        <f t="shared" si="1"/>
        <v>0</v>
      </c>
      <c r="Y59" s="104"/>
      <c r="Z59" s="81"/>
      <c r="AA59" s="81"/>
      <c r="AB59" s="81"/>
      <c r="AC59" s="81"/>
      <c r="AD59" s="65">
        <f t="shared" si="2"/>
        <v>0</v>
      </c>
      <c r="AE59" s="97"/>
      <c r="AF59" s="81"/>
      <c r="AG59" s="111"/>
      <c r="AH59" s="81"/>
      <c r="AI59" s="81"/>
      <c r="AJ59" s="65">
        <f t="shared" si="3"/>
        <v>0</v>
      </c>
    </row>
    <row r="60" spans="2:36" s="90" customFormat="1">
      <c r="B60" s="136"/>
      <c r="C60" s="146">
        <v>7</v>
      </c>
      <c r="D60" s="147" t="s">
        <v>437</v>
      </c>
      <c r="E60" s="147" t="s">
        <v>438</v>
      </c>
      <c r="F60" s="148">
        <v>30000</v>
      </c>
      <c r="H60" s="81"/>
      <c r="I60" s="81"/>
      <c r="J60" s="81"/>
      <c r="K60" s="81"/>
      <c r="L60" s="119">
        <f t="shared" si="0"/>
        <v>0</v>
      </c>
      <c r="M60" s="66"/>
      <c r="N60" s="81"/>
      <c r="O60" s="81"/>
      <c r="P60" s="81"/>
      <c r="Q60" s="81"/>
      <c r="R60" s="65">
        <f t="shared" si="4"/>
        <v>0</v>
      </c>
      <c r="S60" s="66"/>
      <c r="T60" s="81"/>
      <c r="U60" s="81"/>
      <c r="V60" s="81"/>
      <c r="W60" s="81"/>
      <c r="X60" s="65">
        <f t="shared" si="1"/>
        <v>0</v>
      </c>
      <c r="Y60" s="104"/>
      <c r="Z60" s="81"/>
      <c r="AA60" s="81"/>
      <c r="AB60" s="81"/>
      <c r="AC60" s="81"/>
      <c r="AD60" s="65">
        <f t="shared" si="2"/>
        <v>0</v>
      </c>
      <c r="AE60" s="97"/>
      <c r="AF60" s="81"/>
      <c r="AG60" s="111"/>
      <c r="AH60" s="81"/>
      <c r="AI60" s="81"/>
      <c r="AJ60" s="65">
        <f t="shared" si="3"/>
        <v>0</v>
      </c>
    </row>
    <row r="61" spans="2:36" s="90" customFormat="1">
      <c r="B61" s="136"/>
      <c r="C61" s="146">
        <v>7</v>
      </c>
      <c r="D61" s="147" t="s">
        <v>439</v>
      </c>
      <c r="E61" s="147" t="s">
        <v>440</v>
      </c>
      <c r="F61" s="148">
        <v>174240</v>
      </c>
      <c r="H61" s="81"/>
      <c r="I61" s="81"/>
      <c r="J61" s="81"/>
      <c r="K61" s="81"/>
      <c r="L61" s="119">
        <f t="shared" si="0"/>
        <v>0</v>
      </c>
      <c r="M61" s="66"/>
      <c r="N61" s="81"/>
      <c r="O61" s="81"/>
      <c r="P61" s="81"/>
      <c r="Q61" s="81"/>
      <c r="R61" s="65">
        <f t="shared" si="4"/>
        <v>0</v>
      </c>
      <c r="S61" s="66"/>
      <c r="T61" s="81"/>
      <c r="U61" s="81"/>
      <c r="V61" s="81"/>
      <c r="W61" s="81"/>
      <c r="X61" s="65">
        <f t="shared" si="1"/>
        <v>0</v>
      </c>
      <c r="Y61" s="104"/>
      <c r="Z61" s="81"/>
      <c r="AA61" s="81"/>
      <c r="AB61" s="81"/>
      <c r="AC61" s="81"/>
      <c r="AD61" s="65">
        <f t="shared" si="2"/>
        <v>0</v>
      </c>
      <c r="AE61" s="97"/>
      <c r="AF61" s="81"/>
      <c r="AG61" s="111"/>
      <c r="AH61" s="81"/>
      <c r="AI61" s="81"/>
      <c r="AJ61" s="65">
        <f t="shared" si="3"/>
        <v>0</v>
      </c>
    </row>
    <row r="62" spans="2:36" s="90" customFormat="1">
      <c r="B62" s="136"/>
      <c r="C62" s="146">
        <v>7</v>
      </c>
      <c r="D62" s="147" t="s">
        <v>441</v>
      </c>
      <c r="E62" s="147" t="s">
        <v>442</v>
      </c>
      <c r="F62" s="148">
        <v>87120</v>
      </c>
      <c r="H62" s="81"/>
      <c r="I62" s="81"/>
      <c r="J62" s="81"/>
      <c r="K62" s="81"/>
      <c r="L62" s="119">
        <f t="shared" si="0"/>
        <v>0</v>
      </c>
      <c r="M62" s="66"/>
      <c r="N62" s="81"/>
      <c r="O62" s="81"/>
      <c r="P62" s="81"/>
      <c r="Q62" s="81"/>
      <c r="R62" s="65">
        <f t="shared" si="4"/>
        <v>0</v>
      </c>
      <c r="S62" s="66"/>
      <c r="T62" s="81"/>
      <c r="U62" s="81"/>
      <c r="V62" s="81"/>
      <c r="W62" s="81"/>
      <c r="X62" s="65">
        <f t="shared" si="1"/>
        <v>0</v>
      </c>
      <c r="Y62" s="104"/>
      <c r="Z62" s="81"/>
      <c r="AA62" s="81"/>
      <c r="AB62" s="81"/>
      <c r="AC62" s="81"/>
      <c r="AD62" s="65">
        <f t="shared" si="2"/>
        <v>0</v>
      </c>
      <c r="AE62" s="97"/>
      <c r="AF62" s="81"/>
      <c r="AG62" s="111"/>
      <c r="AH62" s="81"/>
      <c r="AI62" s="81"/>
      <c r="AJ62" s="65">
        <f t="shared" si="3"/>
        <v>0</v>
      </c>
    </row>
    <row r="63" spans="2:36" s="90" customFormat="1" ht="30">
      <c r="B63" s="62" t="s">
        <v>1043</v>
      </c>
      <c r="C63" s="49">
        <v>7</v>
      </c>
      <c r="D63" s="89" t="s">
        <v>443</v>
      </c>
      <c r="E63" s="89" t="s">
        <v>444</v>
      </c>
      <c r="F63" s="16">
        <v>85062.7</v>
      </c>
      <c r="H63" s="81"/>
      <c r="I63" s="81"/>
      <c r="J63" s="81"/>
      <c r="K63" s="81"/>
      <c r="L63" s="119">
        <f t="shared" si="0"/>
        <v>0</v>
      </c>
      <c r="M63" s="66"/>
      <c r="N63" s="81"/>
      <c r="O63" s="81"/>
      <c r="P63" s="81"/>
      <c r="Q63" s="81"/>
      <c r="R63" s="65">
        <f t="shared" si="4"/>
        <v>0</v>
      </c>
      <c r="S63" s="66"/>
      <c r="T63" s="81"/>
      <c r="U63" s="81"/>
      <c r="V63" s="81"/>
      <c r="W63" s="81"/>
      <c r="X63" s="65">
        <f t="shared" si="1"/>
        <v>0</v>
      </c>
      <c r="Y63" s="104"/>
      <c r="Z63" s="81"/>
      <c r="AA63" s="81"/>
      <c r="AB63" s="81"/>
      <c r="AC63" s="81"/>
      <c r="AD63" s="65">
        <f t="shared" si="2"/>
        <v>0</v>
      </c>
      <c r="AE63" s="97"/>
      <c r="AF63" s="81"/>
      <c r="AG63" s="111"/>
      <c r="AH63" s="81"/>
      <c r="AI63" s="81"/>
      <c r="AJ63" s="65">
        <f t="shared" si="3"/>
        <v>0</v>
      </c>
    </row>
    <row r="64" spans="2:36" s="90" customFormat="1" ht="30">
      <c r="B64" s="62" t="s">
        <v>1044</v>
      </c>
      <c r="C64" s="49">
        <v>7</v>
      </c>
      <c r="D64" s="89" t="s">
        <v>445</v>
      </c>
      <c r="E64" s="89" t="s">
        <v>446</v>
      </c>
      <c r="F64" s="16">
        <v>120535.2</v>
      </c>
      <c r="H64" s="81"/>
      <c r="I64" s="81"/>
      <c r="J64" s="81"/>
      <c r="K64" s="81"/>
      <c r="L64" s="119">
        <f t="shared" si="0"/>
        <v>0</v>
      </c>
      <c r="M64" s="66"/>
      <c r="N64" s="81"/>
      <c r="O64" s="81"/>
      <c r="P64" s="81"/>
      <c r="Q64" s="81"/>
      <c r="R64" s="65">
        <f t="shared" si="4"/>
        <v>0</v>
      </c>
      <c r="S64" s="66"/>
      <c r="T64" s="81"/>
      <c r="U64" s="81"/>
      <c r="V64" s="81"/>
      <c r="W64" s="81"/>
      <c r="X64" s="65">
        <f t="shared" si="1"/>
        <v>0</v>
      </c>
      <c r="Y64" s="104"/>
      <c r="Z64" s="81"/>
      <c r="AA64" s="81"/>
      <c r="AB64" s="81"/>
      <c r="AC64" s="81"/>
      <c r="AD64" s="65">
        <f t="shared" si="2"/>
        <v>0</v>
      </c>
      <c r="AE64" s="97"/>
      <c r="AF64" s="81"/>
      <c r="AG64" s="111"/>
      <c r="AH64" s="81"/>
      <c r="AI64" s="81"/>
      <c r="AJ64" s="65">
        <f t="shared" si="3"/>
        <v>0</v>
      </c>
    </row>
    <row r="65" spans="2:36" s="90" customFormat="1" ht="30">
      <c r="B65" s="62" t="s">
        <v>1045</v>
      </c>
      <c r="C65" s="49">
        <v>7</v>
      </c>
      <c r="D65" s="89" t="s">
        <v>447</v>
      </c>
      <c r="E65" s="89" t="s">
        <v>448</v>
      </c>
      <c r="F65" s="16">
        <v>31748.400000000001</v>
      </c>
      <c r="H65" s="81"/>
      <c r="I65" s="81"/>
      <c r="J65" s="81"/>
      <c r="K65" s="81"/>
      <c r="L65" s="119">
        <f t="shared" si="0"/>
        <v>0</v>
      </c>
      <c r="M65" s="66"/>
      <c r="N65" s="81"/>
      <c r="O65" s="81"/>
      <c r="P65" s="81"/>
      <c r="Q65" s="81"/>
      <c r="R65" s="65">
        <f t="shared" si="4"/>
        <v>0</v>
      </c>
      <c r="S65" s="66"/>
      <c r="T65" s="81"/>
      <c r="U65" s="81"/>
      <c r="V65" s="81"/>
      <c r="W65" s="81"/>
      <c r="X65" s="65">
        <f t="shared" si="1"/>
        <v>0</v>
      </c>
      <c r="Y65" s="104"/>
      <c r="Z65" s="81"/>
      <c r="AA65" s="81"/>
      <c r="AB65" s="81"/>
      <c r="AC65" s="81"/>
      <c r="AD65" s="65">
        <f t="shared" si="2"/>
        <v>0</v>
      </c>
      <c r="AE65" s="97"/>
      <c r="AF65" s="81"/>
      <c r="AG65" s="111"/>
      <c r="AH65" s="81"/>
      <c r="AI65" s="81"/>
      <c r="AJ65" s="65">
        <f t="shared" si="3"/>
        <v>0</v>
      </c>
    </row>
    <row r="66" spans="2:36" s="90" customFormat="1" ht="75">
      <c r="B66" s="62" t="s">
        <v>1046</v>
      </c>
      <c r="C66" s="49">
        <v>7</v>
      </c>
      <c r="D66" s="89" t="s">
        <v>449</v>
      </c>
      <c r="E66" s="89" t="s">
        <v>450</v>
      </c>
      <c r="F66" s="31">
        <f>SUM(10098.6+56474.8)</f>
        <v>66573.400000000009</v>
      </c>
      <c r="H66" s="81"/>
      <c r="I66" s="81"/>
      <c r="J66" s="81"/>
      <c r="K66" s="81"/>
      <c r="L66" s="119">
        <f t="shared" si="0"/>
        <v>0</v>
      </c>
      <c r="M66" s="66"/>
      <c r="N66" s="81"/>
      <c r="O66" s="81"/>
      <c r="P66" s="81"/>
      <c r="Q66" s="81"/>
      <c r="R66" s="65">
        <f t="shared" si="4"/>
        <v>0</v>
      </c>
      <c r="S66" s="66"/>
      <c r="T66" s="81"/>
      <c r="U66" s="81"/>
      <c r="V66" s="81"/>
      <c r="W66" s="81"/>
      <c r="X66" s="65">
        <f t="shared" si="1"/>
        <v>0</v>
      </c>
      <c r="Y66" s="104"/>
      <c r="Z66" s="81"/>
      <c r="AA66" s="81"/>
      <c r="AB66" s="81"/>
      <c r="AC66" s="81"/>
      <c r="AD66" s="65">
        <f t="shared" si="2"/>
        <v>0</v>
      </c>
      <c r="AE66" s="97"/>
      <c r="AF66" s="81"/>
      <c r="AG66" s="111"/>
      <c r="AH66" s="81"/>
      <c r="AI66" s="81"/>
      <c r="AJ66" s="65">
        <f t="shared" si="3"/>
        <v>0</v>
      </c>
    </row>
    <row r="67" spans="2:36" s="90" customFormat="1" ht="30">
      <c r="B67" s="62" t="s">
        <v>1047</v>
      </c>
      <c r="C67" s="49">
        <v>7</v>
      </c>
      <c r="D67" s="89" t="s">
        <v>451</v>
      </c>
      <c r="E67" s="89" t="s">
        <v>452</v>
      </c>
      <c r="F67" s="16">
        <v>53143.199999999997</v>
      </c>
      <c r="H67" s="81"/>
      <c r="I67" s="81"/>
      <c r="J67" s="81"/>
      <c r="K67" s="81"/>
      <c r="L67" s="119">
        <f t="shared" si="0"/>
        <v>0</v>
      </c>
      <c r="M67" s="66"/>
      <c r="N67" s="81"/>
      <c r="O67" s="81"/>
      <c r="P67" s="81"/>
      <c r="Q67" s="81"/>
      <c r="R67" s="65">
        <f t="shared" si="4"/>
        <v>0</v>
      </c>
      <c r="S67" s="66"/>
      <c r="T67" s="81"/>
      <c r="U67" s="81"/>
      <c r="V67" s="81"/>
      <c r="W67" s="81"/>
      <c r="X67" s="65">
        <f t="shared" si="1"/>
        <v>0</v>
      </c>
      <c r="Y67" s="104"/>
      <c r="Z67" s="81"/>
      <c r="AA67" s="81"/>
      <c r="AB67" s="81"/>
      <c r="AC67" s="81"/>
      <c r="AD67" s="65">
        <f t="shared" si="2"/>
        <v>0</v>
      </c>
      <c r="AE67" s="97"/>
      <c r="AF67" s="81"/>
      <c r="AG67" s="111"/>
      <c r="AH67" s="81"/>
      <c r="AI67" s="81"/>
      <c r="AJ67" s="65">
        <f t="shared" si="3"/>
        <v>0</v>
      </c>
    </row>
    <row r="68" spans="2:36" s="90" customFormat="1">
      <c r="B68" s="136"/>
      <c r="C68" s="146">
        <v>7</v>
      </c>
      <c r="D68" s="147" t="s">
        <v>453</v>
      </c>
      <c r="E68" s="147" t="s">
        <v>454</v>
      </c>
      <c r="F68" s="148">
        <v>21780</v>
      </c>
      <c r="H68" s="81"/>
      <c r="I68" s="81"/>
      <c r="J68" s="81"/>
      <c r="K68" s="81"/>
      <c r="L68" s="119">
        <f t="shared" si="0"/>
        <v>0</v>
      </c>
      <c r="M68" s="66"/>
      <c r="N68" s="81"/>
      <c r="O68" s="81"/>
      <c r="P68" s="81"/>
      <c r="Q68" s="81"/>
      <c r="R68" s="65">
        <f t="shared" si="4"/>
        <v>0</v>
      </c>
      <c r="S68" s="66"/>
      <c r="T68" s="81"/>
      <c r="U68" s="81"/>
      <c r="V68" s="81"/>
      <c r="W68" s="81"/>
      <c r="X68" s="65">
        <f t="shared" si="1"/>
        <v>0</v>
      </c>
      <c r="Y68" s="104"/>
      <c r="Z68" s="81"/>
      <c r="AA68" s="81"/>
      <c r="AB68" s="81"/>
      <c r="AC68" s="81"/>
      <c r="AD68" s="65">
        <f t="shared" si="2"/>
        <v>0</v>
      </c>
      <c r="AE68" s="97"/>
      <c r="AF68" s="81"/>
      <c r="AG68" s="111"/>
      <c r="AH68" s="81"/>
      <c r="AI68" s="81"/>
      <c r="AJ68" s="65">
        <f t="shared" si="3"/>
        <v>0</v>
      </c>
    </row>
    <row r="69" spans="2:36" s="90" customFormat="1" ht="30">
      <c r="B69" s="62" t="s">
        <v>1051</v>
      </c>
      <c r="C69" s="49">
        <v>7</v>
      </c>
      <c r="D69" s="89" t="s">
        <v>455</v>
      </c>
      <c r="E69" s="89" t="s">
        <v>456</v>
      </c>
      <c r="F69" s="16">
        <v>9693.5</v>
      </c>
      <c r="H69" s="81"/>
      <c r="I69" s="81"/>
      <c r="J69" s="81"/>
      <c r="K69" s="81"/>
      <c r="L69" s="119">
        <f t="shared" si="0"/>
        <v>0</v>
      </c>
      <c r="M69" s="66"/>
      <c r="N69" s="81"/>
      <c r="O69" s="81"/>
      <c r="P69" s="81"/>
      <c r="Q69" s="81"/>
      <c r="R69" s="65">
        <f t="shared" si="4"/>
        <v>0</v>
      </c>
      <c r="S69" s="66"/>
      <c r="T69" s="81"/>
      <c r="U69" s="81"/>
      <c r="V69" s="81"/>
      <c r="W69" s="81"/>
      <c r="X69" s="65">
        <f t="shared" si="1"/>
        <v>0</v>
      </c>
      <c r="Y69" s="104"/>
      <c r="Z69" s="81"/>
      <c r="AA69" s="81"/>
      <c r="AB69" s="81"/>
      <c r="AC69" s="81"/>
      <c r="AD69" s="65">
        <f t="shared" si="2"/>
        <v>0</v>
      </c>
      <c r="AE69" s="97"/>
      <c r="AF69" s="81"/>
      <c r="AG69" s="111"/>
      <c r="AH69" s="81"/>
      <c r="AI69" s="81"/>
      <c r="AJ69" s="65">
        <f t="shared" si="3"/>
        <v>0</v>
      </c>
    </row>
    <row r="70" spans="2:36" s="90" customFormat="1">
      <c r="B70" s="136"/>
      <c r="C70" s="146">
        <v>7</v>
      </c>
      <c r="D70" s="147" t="s">
        <v>457</v>
      </c>
      <c r="E70" s="147" t="s">
        <v>946</v>
      </c>
      <c r="F70" s="148">
        <v>25000</v>
      </c>
      <c r="H70" s="81"/>
      <c r="I70" s="81"/>
      <c r="J70" s="81"/>
      <c r="K70" s="81"/>
      <c r="L70" s="119">
        <f t="shared" si="0"/>
        <v>0</v>
      </c>
      <c r="M70" s="66"/>
      <c r="N70" s="81"/>
      <c r="O70" s="81"/>
      <c r="P70" s="81"/>
      <c r="Q70" s="81"/>
      <c r="R70" s="65">
        <f t="shared" si="4"/>
        <v>0</v>
      </c>
      <c r="S70" s="66"/>
      <c r="T70" s="81"/>
      <c r="U70" s="81"/>
      <c r="V70" s="81"/>
      <c r="W70" s="81"/>
      <c r="X70" s="65">
        <f t="shared" si="1"/>
        <v>0</v>
      </c>
      <c r="Y70" s="104"/>
      <c r="Z70" s="81"/>
      <c r="AA70" s="81"/>
      <c r="AB70" s="81"/>
      <c r="AC70" s="81"/>
      <c r="AD70" s="65">
        <f t="shared" si="2"/>
        <v>0</v>
      </c>
      <c r="AE70" s="97"/>
      <c r="AF70" s="81"/>
      <c r="AG70" s="111"/>
      <c r="AH70" s="81"/>
      <c r="AI70" s="81"/>
      <c r="AJ70" s="65">
        <f t="shared" si="3"/>
        <v>0</v>
      </c>
    </row>
    <row r="71" spans="2:36" s="90" customFormat="1" ht="30">
      <c r="B71" s="62" t="s">
        <v>1052</v>
      </c>
      <c r="C71" s="49">
        <v>7</v>
      </c>
      <c r="D71" s="89" t="s">
        <v>458</v>
      </c>
      <c r="E71" s="89" t="s">
        <v>459</v>
      </c>
      <c r="F71" s="16">
        <v>39596.300000000003</v>
      </c>
      <c r="H71" s="81"/>
      <c r="I71" s="81"/>
      <c r="J71" s="81"/>
      <c r="K71" s="81"/>
      <c r="L71" s="119">
        <f t="shared" si="0"/>
        <v>0</v>
      </c>
      <c r="M71" s="66"/>
      <c r="N71" s="81"/>
      <c r="O71" s="81"/>
      <c r="P71" s="81"/>
      <c r="Q71" s="81"/>
      <c r="R71" s="65">
        <f t="shared" si="4"/>
        <v>0</v>
      </c>
      <c r="S71" s="66"/>
      <c r="T71" s="81"/>
      <c r="U71" s="81"/>
      <c r="V71" s="81"/>
      <c r="W71" s="81"/>
      <c r="X71" s="65">
        <f t="shared" si="1"/>
        <v>0</v>
      </c>
      <c r="Y71" s="104"/>
      <c r="Z71" s="81"/>
      <c r="AA71" s="81"/>
      <c r="AB71" s="81"/>
      <c r="AC71" s="81"/>
      <c r="AD71" s="65">
        <f t="shared" si="2"/>
        <v>0</v>
      </c>
      <c r="AE71" s="97"/>
      <c r="AF71" s="81"/>
      <c r="AG71" s="111"/>
      <c r="AH71" s="81"/>
      <c r="AI71" s="81"/>
      <c r="AJ71" s="65">
        <f t="shared" si="3"/>
        <v>0</v>
      </c>
    </row>
    <row r="72" spans="2:36" s="90" customFormat="1">
      <c r="B72" s="62"/>
      <c r="C72" s="49">
        <v>7</v>
      </c>
      <c r="D72" s="89" t="s">
        <v>947</v>
      </c>
      <c r="E72" s="89" t="s">
        <v>887</v>
      </c>
      <c r="F72" s="16">
        <v>1497</v>
      </c>
      <c r="H72" s="81"/>
      <c r="I72" s="81"/>
      <c r="J72" s="81"/>
      <c r="K72" s="81"/>
      <c r="L72" s="119">
        <f t="shared" si="0"/>
        <v>0</v>
      </c>
      <c r="M72" s="66"/>
      <c r="N72" s="81"/>
      <c r="O72" s="81"/>
      <c r="P72" s="81"/>
      <c r="Q72" s="81"/>
      <c r="R72" s="65">
        <f t="shared" si="4"/>
        <v>0</v>
      </c>
      <c r="S72" s="66"/>
      <c r="T72" s="81"/>
      <c r="U72" s="81"/>
      <c r="V72" s="81"/>
      <c r="W72" s="81"/>
      <c r="X72" s="65">
        <f t="shared" si="1"/>
        <v>0</v>
      </c>
      <c r="Y72" s="104"/>
      <c r="Z72" s="81"/>
      <c r="AA72" s="81"/>
      <c r="AB72" s="81"/>
      <c r="AC72" s="81"/>
      <c r="AD72" s="65">
        <f t="shared" si="2"/>
        <v>0</v>
      </c>
      <c r="AE72" s="97"/>
      <c r="AF72" s="81"/>
      <c r="AG72" s="111"/>
      <c r="AH72" s="81"/>
      <c r="AI72" s="81"/>
      <c r="AJ72" s="65">
        <f t="shared" si="3"/>
        <v>0</v>
      </c>
    </row>
    <row r="73" spans="2:36" s="90" customFormat="1">
      <c r="B73" s="62"/>
      <c r="C73" s="49">
        <v>7</v>
      </c>
      <c r="D73" s="89" t="s">
        <v>899</v>
      </c>
      <c r="E73" s="89" t="s">
        <v>900</v>
      </c>
      <c r="F73" s="16">
        <v>49232</v>
      </c>
      <c r="H73" s="81"/>
      <c r="I73" s="81"/>
      <c r="J73" s="81"/>
      <c r="K73" s="81"/>
      <c r="L73" s="119">
        <f t="shared" si="0"/>
        <v>0</v>
      </c>
      <c r="M73" s="66"/>
      <c r="N73" s="81"/>
      <c r="O73" s="81"/>
      <c r="P73" s="81"/>
      <c r="Q73" s="81"/>
      <c r="R73" s="65">
        <f t="shared" si="4"/>
        <v>0</v>
      </c>
      <c r="S73" s="66"/>
      <c r="T73" s="81"/>
      <c r="U73" s="81"/>
      <c r="V73" s="81"/>
      <c r="W73" s="81"/>
      <c r="X73" s="65">
        <f t="shared" si="1"/>
        <v>0</v>
      </c>
      <c r="Y73" s="104"/>
      <c r="Z73" s="81"/>
      <c r="AA73" s="81"/>
      <c r="AB73" s="81"/>
      <c r="AC73" s="81"/>
      <c r="AD73" s="65">
        <f t="shared" si="2"/>
        <v>0</v>
      </c>
      <c r="AE73" s="97"/>
      <c r="AF73" s="81"/>
      <c r="AG73" s="111"/>
      <c r="AH73" s="81"/>
      <c r="AI73" s="81"/>
      <c r="AJ73" s="65">
        <f t="shared" si="3"/>
        <v>0</v>
      </c>
    </row>
    <row r="74" spans="2:36" s="90" customFormat="1">
      <c r="B74" s="62"/>
      <c r="C74" s="49">
        <v>8</v>
      </c>
      <c r="D74" s="89" t="s">
        <v>460</v>
      </c>
      <c r="E74" s="89" t="s">
        <v>461</v>
      </c>
      <c r="F74" s="16">
        <v>60000</v>
      </c>
      <c r="H74" s="81"/>
      <c r="I74" s="81"/>
      <c r="J74" s="81"/>
      <c r="K74" s="81"/>
      <c r="L74" s="119">
        <f t="shared" si="0"/>
        <v>0</v>
      </c>
      <c r="M74" s="66"/>
      <c r="N74" s="81"/>
      <c r="O74" s="81"/>
      <c r="P74" s="81"/>
      <c r="Q74" s="81"/>
      <c r="R74" s="65">
        <f t="shared" si="4"/>
        <v>0</v>
      </c>
      <c r="S74" s="66"/>
      <c r="T74" s="81"/>
      <c r="U74" s="81"/>
      <c r="V74" s="81"/>
      <c r="W74" s="81"/>
      <c r="X74" s="65">
        <f t="shared" si="1"/>
        <v>0</v>
      </c>
      <c r="Y74" s="104"/>
      <c r="Z74" s="81"/>
      <c r="AA74" s="81"/>
      <c r="AB74" s="81"/>
      <c r="AC74" s="81"/>
      <c r="AD74" s="65">
        <f t="shared" si="2"/>
        <v>0</v>
      </c>
      <c r="AE74" s="97"/>
      <c r="AF74" s="81"/>
      <c r="AG74" s="111"/>
      <c r="AH74" s="81"/>
      <c r="AI74" s="81"/>
      <c r="AJ74" s="65">
        <f t="shared" si="3"/>
        <v>0</v>
      </c>
    </row>
    <row r="75" spans="2:36" s="90" customFormat="1">
      <c r="B75" s="62"/>
      <c r="C75" s="49">
        <v>8</v>
      </c>
      <c r="D75" s="89" t="s">
        <v>462</v>
      </c>
      <c r="E75" s="89" t="s">
        <v>463</v>
      </c>
      <c r="F75" s="16">
        <v>186001.2</v>
      </c>
      <c r="H75" s="81"/>
      <c r="I75" s="81"/>
      <c r="J75" s="81"/>
      <c r="K75" s="81"/>
      <c r="L75" s="119">
        <f t="shared" si="0"/>
        <v>0</v>
      </c>
      <c r="M75" s="66"/>
      <c r="N75" s="81"/>
      <c r="O75" s="81"/>
      <c r="P75" s="81"/>
      <c r="Q75" s="81"/>
      <c r="R75" s="65">
        <f t="shared" si="4"/>
        <v>0</v>
      </c>
      <c r="S75" s="66"/>
      <c r="T75" s="81"/>
      <c r="U75" s="81"/>
      <c r="V75" s="81"/>
      <c r="W75" s="81"/>
      <c r="X75" s="65">
        <f t="shared" si="1"/>
        <v>0</v>
      </c>
      <c r="Y75" s="104"/>
      <c r="Z75" s="81"/>
      <c r="AA75" s="81"/>
      <c r="AB75" s="81"/>
      <c r="AC75" s="81"/>
      <c r="AD75" s="65">
        <f t="shared" si="2"/>
        <v>0</v>
      </c>
      <c r="AE75" s="97"/>
      <c r="AF75" s="81"/>
      <c r="AG75" s="111"/>
      <c r="AH75" s="81"/>
      <c r="AI75" s="81"/>
      <c r="AJ75" s="65">
        <f t="shared" si="3"/>
        <v>0</v>
      </c>
    </row>
    <row r="76" spans="2:36" s="90" customFormat="1">
      <c r="B76" s="62"/>
      <c r="C76" s="49">
        <v>8</v>
      </c>
      <c r="D76" s="89" t="s">
        <v>464</v>
      </c>
      <c r="E76" s="89" t="s">
        <v>465</v>
      </c>
      <c r="F76" s="16">
        <v>232610.4</v>
      </c>
      <c r="H76" s="81"/>
      <c r="I76" s="81"/>
      <c r="J76" s="81"/>
      <c r="K76" s="81"/>
      <c r="L76" s="119">
        <f t="shared" ref="L76:L104" si="5">H76*F76+I76+J76+K76</f>
        <v>0</v>
      </c>
      <c r="M76" s="66"/>
      <c r="N76" s="81"/>
      <c r="O76" s="81"/>
      <c r="P76" s="81"/>
      <c r="Q76" s="81"/>
      <c r="R76" s="65">
        <f t="shared" si="4"/>
        <v>0</v>
      </c>
      <c r="S76" s="66"/>
      <c r="T76" s="81"/>
      <c r="U76" s="81"/>
      <c r="V76" s="81"/>
      <c r="W76" s="81"/>
      <c r="X76" s="65">
        <f t="shared" ref="X76:X140" si="6">T76+U76+V76+W76</f>
        <v>0</v>
      </c>
      <c r="Y76" s="104"/>
      <c r="Z76" s="81"/>
      <c r="AA76" s="81"/>
      <c r="AB76" s="81"/>
      <c r="AC76" s="81"/>
      <c r="AD76" s="65">
        <f t="shared" ref="AD76:AD139" si="7">Z76*X76</f>
        <v>0</v>
      </c>
      <c r="AE76" s="97"/>
      <c r="AF76" s="81"/>
      <c r="AG76" s="111"/>
      <c r="AH76" s="81"/>
      <c r="AI76" s="81"/>
      <c r="AJ76" s="65">
        <f t="shared" ref="AJ76:AJ102" si="8">AF76*AC76</f>
        <v>0</v>
      </c>
    </row>
    <row r="77" spans="2:36" s="90" customFormat="1" ht="30">
      <c r="B77" s="62"/>
      <c r="C77" s="49">
        <v>8</v>
      </c>
      <c r="D77" s="89" t="s">
        <v>466</v>
      </c>
      <c r="E77" s="89" t="s">
        <v>467</v>
      </c>
      <c r="F77" s="16">
        <v>196020</v>
      </c>
      <c r="H77" s="81"/>
      <c r="I77" s="81"/>
      <c r="J77" s="81"/>
      <c r="K77" s="81"/>
      <c r="L77" s="119">
        <f t="shared" si="5"/>
        <v>0</v>
      </c>
      <c r="M77" s="66"/>
      <c r="N77" s="81"/>
      <c r="O77" s="81"/>
      <c r="P77" s="81"/>
      <c r="Q77" s="81"/>
      <c r="R77" s="65">
        <f t="shared" ref="R77:R105" si="9">N77+O77+P77+Q77</f>
        <v>0</v>
      </c>
      <c r="S77" s="66"/>
      <c r="T77" s="81"/>
      <c r="U77" s="81"/>
      <c r="V77" s="81"/>
      <c r="W77" s="81"/>
      <c r="X77" s="65">
        <f t="shared" si="6"/>
        <v>0</v>
      </c>
      <c r="Y77" s="104"/>
      <c r="Z77" s="81"/>
      <c r="AA77" s="81"/>
      <c r="AB77" s="81"/>
      <c r="AC77" s="81"/>
      <c r="AD77" s="65">
        <f t="shared" si="7"/>
        <v>0</v>
      </c>
      <c r="AE77" s="97"/>
      <c r="AF77" s="81"/>
      <c r="AG77" s="111"/>
      <c r="AH77" s="81"/>
      <c r="AI77" s="81"/>
      <c r="AJ77" s="65">
        <f t="shared" si="8"/>
        <v>0</v>
      </c>
    </row>
    <row r="78" spans="2:36" s="90" customFormat="1" ht="30">
      <c r="B78" s="62"/>
      <c r="C78" s="49">
        <v>8</v>
      </c>
      <c r="D78" s="89" t="s">
        <v>468</v>
      </c>
      <c r="E78" s="89" t="s">
        <v>469</v>
      </c>
      <c r="F78" s="16">
        <v>5754276</v>
      </c>
      <c r="H78" s="81"/>
      <c r="I78" s="81"/>
      <c r="J78" s="81"/>
      <c r="K78" s="81"/>
      <c r="L78" s="119">
        <f t="shared" si="5"/>
        <v>0</v>
      </c>
      <c r="M78" s="66"/>
      <c r="N78" s="81"/>
      <c r="O78" s="81"/>
      <c r="P78" s="81"/>
      <c r="Q78" s="81"/>
      <c r="R78" s="65">
        <f t="shared" si="9"/>
        <v>0</v>
      </c>
      <c r="S78" s="66"/>
      <c r="T78" s="81"/>
      <c r="U78" s="81"/>
      <c r="V78" s="81"/>
      <c r="W78" s="81"/>
      <c r="X78" s="65">
        <f t="shared" si="6"/>
        <v>0</v>
      </c>
      <c r="Y78" s="104"/>
      <c r="Z78" s="81"/>
      <c r="AA78" s="81"/>
      <c r="AB78" s="81"/>
      <c r="AC78" s="81"/>
      <c r="AD78" s="65">
        <f t="shared" si="7"/>
        <v>0</v>
      </c>
      <c r="AE78" s="97"/>
      <c r="AF78" s="81"/>
      <c r="AG78" s="111"/>
      <c r="AH78" s="81"/>
      <c r="AI78" s="81"/>
      <c r="AJ78" s="65">
        <f t="shared" si="8"/>
        <v>0</v>
      </c>
    </row>
    <row r="79" spans="2:36" s="90" customFormat="1">
      <c r="B79" s="62"/>
      <c r="C79" s="49">
        <v>8</v>
      </c>
      <c r="D79" s="89" t="s">
        <v>23</v>
      </c>
      <c r="E79" s="89" t="s">
        <v>470</v>
      </c>
      <c r="F79" s="16">
        <v>435.6</v>
      </c>
      <c r="H79" s="81"/>
      <c r="I79" s="81"/>
      <c r="J79" s="81"/>
      <c r="K79" s="81"/>
      <c r="L79" s="119">
        <f t="shared" si="5"/>
        <v>0</v>
      </c>
      <c r="M79" s="66"/>
      <c r="N79" s="81"/>
      <c r="O79" s="81"/>
      <c r="P79" s="81"/>
      <c r="Q79" s="81"/>
      <c r="R79" s="65">
        <f t="shared" si="9"/>
        <v>0</v>
      </c>
      <c r="S79" s="66"/>
      <c r="T79" s="81"/>
      <c r="U79" s="81"/>
      <c r="V79" s="81"/>
      <c r="W79" s="81"/>
      <c r="X79" s="65">
        <f t="shared" si="6"/>
        <v>0</v>
      </c>
      <c r="Y79" s="104"/>
      <c r="Z79" s="81"/>
      <c r="AA79" s="81"/>
      <c r="AB79" s="81"/>
      <c r="AC79" s="81"/>
      <c r="AD79" s="65">
        <f t="shared" si="7"/>
        <v>0</v>
      </c>
      <c r="AE79" s="97"/>
      <c r="AF79" s="81"/>
      <c r="AG79" s="111"/>
      <c r="AH79" s="81"/>
      <c r="AI79" s="81"/>
      <c r="AJ79" s="65">
        <f t="shared" si="8"/>
        <v>0</v>
      </c>
    </row>
    <row r="80" spans="2:36" s="90" customFormat="1" ht="30">
      <c r="B80" s="62"/>
      <c r="C80" s="49">
        <v>8</v>
      </c>
      <c r="D80" s="89" t="s">
        <v>471</v>
      </c>
      <c r="E80" s="89" t="s">
        <v>472</v>
      </c>
      <c r="F80" s="16">
        <v>189921.6</v>
      </c>
      <c r="H80" s="81"/>
      <c r="I80" s="81"/>
      <c r="J80" s="81"/>
      <c r="K80" s="81"/>
      <c r="L80" s="119">
        <f t="shared" si="5"/>
        <v>0</v>
      </c>
      <c r="M80" s="66"/>
      <c r="N80" s="81"/>
      <c r="O80" s="81"/>
      <c r="P80" s="81"/>
      <c r="Q80" s="81"/>
      <c r="R80" s="65">
        <f t="shared" si="9"/>
        <v>0</v>
      </c>
      <c r="S80" s="66"/>
      <c r="T80" s="81"/>
      <c r="U80" s="81"/>
      <c r="V80" s="81"/>
      <c r="W80" s="81"/>
      <c r="X80" s="65">
        <f t="shared" si="6"/>
        <v>0</v>
      </c>
      <c r="Y80" s="104"/>
      <c r="Z80" s="81"/>
      <c r="AA80" s="81"/>
      <c r="AB80" s="81"/>
      <c r="AC80" s="81"/>
      <c r="AD80" s="65">
        <f t="shared" si="7"/>
        <v>0</v>
      </c>
      <c r="AE80" s="97"/>
      <c r="AF80" s="81"/>
      <c r="AG80" s="111"/>
      <c r="AH80" s="81"/>
      <c r="AI80" s="81"/>
      <c r="AJ80" s="65">
        <f t="shared" si="8"/>
        <v>0</v>
      </c>
    </row>
    <row r="81" spans="2:36" s="90" customFormat="1" ht="30">
      <c r="B81" s="62" t="s">
        <v>1048</v>
      </c>
      <c r="C81" s="49">
        <v>8</v>
      </c>
      <c r="D81" s="89" t="s">
        <v>948</v>
      </c>
      <c r="E81" s="89" t="s">
        <v>473</v>
      </c>
      <c r="F81" s="16">
        <v>4766.8</v>
      </c>
      <c r="H81" s="81"/>
      <c r="I81" s="81"/>
      <c r="J81" s="81"/>
      <c r="K81" s="81"/>
      <c r="L81" s="119">
        <f t="shared" si="5"/>
        <v>0</v>
      </c>
      <c r="M81" s="66"/>
      <c r="N81" s="81"/>
      <c r="O81" s="81"/>
      <c r="P81" s="81"/>
      <c r="Q81" s="81"/>
      <c r="R81" s="65">
        <f t="shared" si="9"/>
        <v>0</v>
      </c>
      <c r="S81" s="66"/>
      <c r="T81" s="81"/>
      <c r="U81" s="81"/>
      <c r="V81" s="81"/>
      <c r="W81" s="81"/>
      <c r="X81" s="65">
        <f t="shared" si="6"/>
        <v>0</v>
      </c>
      <c r="Y81" s="104"/>
      <c r="Z81" s="81"/>
      <c r="AA81" s="81"/>
      <c r="AB81" s="81"/>
      <c r="AC81" s="81"/>
      <c r="AD81" s="65">
        <f t="shared" si="7"/>
        <v>0</v>
      </c>
      <c r="AE81" s="97"/>
      <c r="AF81" s="81"/>
      <c r="AG81" s="111"/>
      <c r="AH81" s="81"/>
      <c r="AI81" s="81"/>
      <c r="AJ81" s="65">
        <f t="shared" si="8"/>
        <v>0</v>
      </c>
    </row>
    <row r="82" spans="2:36" s="90" customFormat="1" ht="30">
      <c r="B82" s="62" t="s">
        <v>1049</v>
      </c>
      <c r="C82" s="49">
        <v>8</v>
      </c>
      <c r="D82" s="89"/>
      <c r="E82" s="89" t="s">
        <v>1050</v>
      </c>
      <c r="F82" s="16">
        <v>14901.9</v>
      </c>
      <c r="H82" s="81"/>
      <c r="I82" s="81"/>
      <c r="J82" s="81"/>
      <c r="K82" s="81"/>
      <c r="L82" s="119">
        <f t="shared" si="5"/>
        <v>0</v>
      </c>
      <c r="M82" s="66"/>
      <c r="N82" s="81"/>
      <c r="O82" s="81"/>
      <c r="P82" s="81"/>
      <c r="Q82" s="81"/>
      <c r="R82" s="65"/>
      <c r="S82" s="66"/>
      <c r="T82" s="81"/>
      <c r="U82" s="81"/>
      <c r="V82" s="81"/>
      <c r="W82" s="81"/>
      <c r="X82" s="65"/>
      <c r="Y82" s="104"/>
      <c r="Z82" s="81"/>
      <c r="AA82" s="81"/>
      <c r="AB82" s="81"/>
      <c r="AC82" s="81"/>
      <c r="AD82" s="65"/>
      <c r="AE82" s="97"/>
      <c r="AF82" s="81"/>
      <c r="AG82" s="111"/>
      <c r="AH82" s="81"/>
      <c r="AI82" s="81"/>
      <c r="AJ82" s="65"/>
    </row>
    <row r="83" spans="2:36" s="90" customFormat="1">
      <c r="B83" s="62"/>
      <c r="C83" s="49">
        <v>8</v>
      </c>
      <c r="D83" s="89" t="s">
        <v>474</v>
      </c>
      <c r="E83" s="89" t="s">
        <v>475</v>
      </c>
      <c r="F83" s="16">
        <v>229125.6</v>
      </c>
      <c r="H83" s="81"/>
      <c r="I83" s="81"/>
      <c r="J83" s="81"/>
      <c r="K83" s="81"/>
      <c r="L83" s="119">
        <f t="shared" si="5"/>
        <v>0</v>
      </c>
      <c r="M83" s="66"/>
      <c r="N83" s="81"/>
      <c r="O83" s="81"/>
      <c r="P83" s="81"/>
      <c r="Q83" s="81"/>
      <c r="R83" s="65">
        <f t="shared" si="9"/>
        <v>0</v>
      </c>
      <c r="S83" s="66"/>
      <c r="T83" s="81"/>
      <c r="U83" s="81"/>
      <c r="V83" s="81"/>
      <c r="W83" s="81"/>
      <c r="X83" s="65">
        <f t="shared" si="6"/>
        <v>0</v>
      </c>
      <c r="Y83" s="104"/>
      <c r="Z83" s="81"/>
      <c r="AA83" s="81"/>
      <c r="AB83" s="81"/>
      <c r="AC83" s="81"/>
      <c r="AD83" s="65">
        <f t="shared" si="7"/>
        <v>0</v>
      </c>
      <c r="AE83" s="97"/>
      <c r="AF83" s="81"/>
      <c r="AG83" s="111"/>
      <c r="AH83" s="81"/>
      <c r="AI83" s="81"/>
      <c r="AJ83" s="65">
        <f t="shared" si="8"/>
        <v>0</v>
      </c>
    </row>
    <row r="84" spans="2:36" s="90" customFormat="1">
      <c r="B84" s="62"/>
      <c r="C84" s="49">
        <v>8</v>
      </c>
      <c r="D84" s="89" t="s">
        <v>23</v>
      </c>
      <c r="E84" s="89" t="s">
        <v>476</v>
      </c>
      <c r="F84" s="16">
        <v>2178</v>
      </c>
      <c r="H84" s="81"/>
      <c r="I84" s="81"/>
      <c r="J84" s="81"/>
      <c r="K84" s="81"/>
      <c r="L84" s="119">
        <f t="shared" si="5"/>
        <v>0</v>
      </c>
      <c r="M84" s="66"/>
      <c r="N84" s="81"/>
      <c r="O84" s="81"/>
      <c r="P84" s="81"/>
      <c r="Q84" s="81"/>
      <c r="R84" s="65">
        <f t="shared" si="9"/>
        <v>0</v>
      </c>
      <c r="S84" s="66"/>
      <c r="T84" s="81"/>
      <c r="U84" s="81"/>
      <c r="V84" s="81"/>
      <c r="W84" s="81"/>
      <c r="X84" s="65">
        <f t="shared" si="6"/>
        <v>0</v>
      </c>
      <c r="Y84" s="104"/>
      <c r="Z84" s="81"/>
      <c r="AA84" s="81"/>
      <c r="AB84" s="81"/>
      <c r="AC84" s="81"/>
      <c r="AD84" s="65">
        <f t="shared" si="7"/>
        <v>0</v>
      </c>
      <c r="AE84" s="97"/>
      <c r="AF84" s="81"/>
      <c r="AG84" s="111"/>
      <c r="AH84" s="81"/>
      <c r="AI84" s="81"/>
      <c r="AJ84" s="65">
        <f t="shared" si="8"/>
        <v>0</v>
      </c>
    </row>
    <row r="85" spans="2:36" s="90" customFormat="1">
      <c r="B85" s="62"/>
      <c r="C85" s="49">
        <v>8</v>
      </c>
      <c r="D85" s="89" t="s">
        <v>477</v>
      </c>
      <c r="E85" s="89" t="s">
        <v>478</v>
      </c>
      <c r="F85" s="16">
        <v>43560</v>
      </c>
      <c r="H85" s="81"/>
      <c r="I85" s="81"/>
      <c r="J85" s="81"/>
      <c r="K85" s="81"/>
      <c r="L85" s="119">
        <f t="shared" si="5"/>
        <v>0</v>
      </c>
      <c r="M85" s="66"/>
      <c r="N85" s="81"/>
      <c r="O85" s="81"/>
      <c r="P85" s="81"/>
      <c r="Q85" s="81"/>
      <c r="R85" s="65">
        <f t="shared" si="9"/>
        <v>0</v>
      </c>
      <c r="S85" s="66"/>
      <c r="T85" s="81"/>
      <c r="U85" s="81"/>
      <c r="V85" s="81"/>
      <c r="W85" s="81"/>
      <c r="X85" s="65">
        <f t="shared" si="6"/>
        <v>0</v>
      </c>
      <c r="Y85" s="104"/>
      <c r="Z85" s="81"/>
      <c r="AA85" s="81"/>
      <c r="AB85" s="81"/>
      <c r="AC85" s="81"/>
      <c r="AD85" s="65">
        <f t="shared" si="7"/>
        <v>0</v>
      </c>
      <c r="AE85" s="97"/>
      <c r="AF85" s="81"/>
      <c r="AG85" s="111"/>
      <c r="AH85" s="81"/>
      <c r="AI85" s="81"/>
      <c r="AJ85" s="65">
        <f t="shared" si="8"/>
        <v>0</v>
      </c>
    </row>
    <row r="86" spans="2:36" s="90" customFormat="1">
      <c r="B86" s="62"/>
      <c r="C86" s="49">
        <v>8</v>
      </c>
      <c r="D86" s="89" t="s">
        <v>15</v>
      </c>
      <c r="E86" s="89" t="s">
        <v>479</v>
      </c>
      <c r="F86" s="16">
        <v>871.2</v>
      </c>
      <c r="H86" s="81"/>
      <c r="I86" s="81"/>
      <c r="J86" s="81"/>
      <c r="K86" s="81"/>
      <c r="L86" s="119">
        <f t="shared" si="5"/>
        <v>0</v>
      </c>
      <c r="M86" s="66"/>
      <c r="N86" s="81"/>
      <c r="O86" s="81"/>
      <c r="P86" s="81"/>
      <c r="Q86" s="81"/>
      <c r="R86" s="65">
        <f t="shared" si="9"/>
        <v>0</v>
      </c>
      <c r="S86" s="66"/>
      <c r="T86" s="81"/>
      <c r="U86" s="81"/>
      <c r="V86" s="81"/>
      <c r="W86" s="81"/>
      <c r="X86" s="65">
        <f t="shared" si="6"/>
        <v>0</v>
      </c>
      <c r="Y86" s="104"/>
      <c r="Z86" s="81"/>
      <c r="AA86" s="81"/>
      <c r="AB86" s="81"/>
      <c r="AC86" s="81"/>
      <c r="AD86" s="65">
        <f t="shared" si="7"/>
        <v>0</v>
      </c>
      <c r="AE86" s="97"/>
      <c r="AF86" s="81"/>
      <c r="AG86" s="111"/>
      <c r="AH86" s="81"/>
      <c r="AI86" s="81"/>
      <c r="AJ86" s="65">
        <f t="shared" si="8"/>
        <v>0</v>
      </c>
    </row>
    <row r="87" spans="2:36" s="90" customFormat="1">
      <c r="B87" s="62"/>
      <c r="C87" s="49">
        <v>8</v>
      </c>
      <c r="D87" s="89" t="s">
        <v>15</v>
      </c>
      <c r="E87" s="89" t="s">
        <v>480</v>
      </c>
      <c r="F87" s="16">
        <v>7840.8</v>
      </c>
      <c r="H87" s="81"/>
      <c r="I87" s="81"/>
      <c r="J87" s="81"/>
      <c r="K87" s="81"/>
      <c r="L87" s="119">
        <f t="shared" si="5"/>
        <v>0</v>
      </c>
      <c r="M87" s="66"/>
      <c r="N87" s="81"/>
      <c r="O87" s="81"/>
      <c r="P87" s="81"/>
      <c r="Q87" s="81"/>
      <c r="R87" s="65">
        <f t="shared" si="9"/>
        <v>0</v>
      </c>
      <c r="S87" s="66"/>
      <c r="T87" s="81"/>
      <c r="U87" s="81"/>
      <c r="V87" s="81"/>
      <c r="W87" s="81"/>
      <c r="X87" s="65">
        <f t="shared" si="6"/>
        <v>0</v>
      </c>
      <c r="Y87" s="104"/>
      <c r="Z87" s="81"/>
      <c r="AA87" s="81"/>
      <c r="AB87" s="81"/>
      <c r="AC87" s="81"/>
      <c r="AD87" s="65">
        <f t="shared" si="7"/>
        <v>0</v>
      </c>
      <c r="AE87" s="97"/>
      <c r="AF87" s="81"/>
      <c r="AG87" s="111"/>
      <c r="AH87" s="81"/>
      <c r="AI87" s="81"/>
      <c r="AJ87" s="65">
        <f t="shared" si="8"/>
        <v>0</v>
      </c>
    </row>
    <row r="88" spans="2:36" s="90" customFormat="1">
      <c r="B88" s="62"/>
      <c r="C88" s="49">
        <v>8</v>
      </c>
      <c r="D88" s="89" t="s">
        <v>15</v>
      </c>
      <c r="E88" s="89" t="s">
        <v>481</v>
      </c>
      <c r="F88" s="16">
        <v>3920.4</v>
      </c>
      <c r="H88" s="81"/>
      <c r="I88" s="81"/>
      <c r="J88" s="81"/>
      <c r="K88" s="81"/>
      <c r="L88" s="119">
        <f t="shared" si="5"/>
        <v>0</v>
      </c>
      <c r="M88" s="66"/>
      <c r="N88" s="81"/>
      <c r="O88" s="81"/>
      <c r="P88" s="81"/>
      <c r="Q88" s="81"/>
      <c r="R88" s="65">
        <f t="shared" si="9"/>
        <v>0</v>
      </c>
      <c r="S88" s="66"/>
      <c r="T88" s="81"/>
      <c r="U88" s="81"/>
      <c r="V88" s="81"/>
      <c r="W88" s="81"/>
      <c r="X88" s="65">
        <f t="shared" si="6"/>
        <v>0</v>
      </c>
      <c r="Y88" s="104"/>
      <c r="Z88" s="81"/>
      <c r="AA88" s="81"/>
      <c r="AB88" s="81"/>
      <c r="AC88" s="81"/>
      <c r="AD88" s="65">
        <f t="shared" si="7"/>
        <v>0</v>
      </c>
      <c r="AE88" s="97"/>
      <c r="AF88" s="81"/>
      <c r="AG88" s="111"/>
      <c r="AH88" s="81"/>
      <c r="AI88" s="81"/>
      <c r="AJ88" s="65">
        <f t="shared" si="8"/>
        <v>0</v>
      </c>
    </row>
    <row r="89" spans="2:36" s="90" customFormat="1">
      <c r="B89" s="62"/>
      <c r="C89" s="49">
        <v>8</v>
      </c>
      <c r="D89" s="89" t="s">
        <v>15</v>
      </c>
      <c r="E89" s="89" t="s">
        <v>482</v>
      </c>
      <c r="F89" s="16">
        <v>79714.8</v>
      </c>
      <c r="H89" s="81"/>
      <c r="I89" s="81"/>
      <c r="J89" s="81"/>
      <c r="K89" s="81"/>
      <c r="L89" s="119">
        <f t="shared" si="5"/>
        <v>0</v>
      </c>
      <c r="M89" s="66"/>
      <c r="N89" s="81"/>
      <c r="O89" s="81"/>
      <c r="P89" s="81"/>
      <c r="Q89" s="81"/>
      <c r="R89" s="65">
        <f t="shared" si="9"/>
        <v>0</v>
      </c>
      <c r="S89" s="66"/>
      <c r="T89" s="81"/>
      <c r="U89" s="81"/>
      <c r="V89" s="81"/>
      <c r="W89" s="81"/>
      <c r="X89" s="65">
        <f t="shared" si="6"/>
        <v>0</v>
      </c>
      <c r="Y89" s="104"/>
      <c r="Z89" s="81"/>
      <c r="AA89" s="81"/>
      <c r="AB89" s="81"/>
      <c r="AC89" s="81"/>
      <c r="AD89" s="65">
        <f t="shared" si="7"/>
        <v>0</v>
      </c>
      <c r="AE89" s="97"/>
      <c r="AF89" s="81"/>
      <c r="AG89" s="111"/>
      <c r="AH89" s="81"/>
      <c r="AI89" s="81"/>
      <c r="AJ89" s="65">
        <f t="shared" si="8"/>
        <v>0</v>
      </c>
    </row>
    <row r="90" spans="2:36" s="90" customFormat="1">
      <c r="B90" s="62"/>
      <c r="C90" s="49">
        <v>8</v>
      </c>
      <c r="D90" s="89" t="s">
        <v>15</v>
      </c>
      <c r="E90" s="89" t="s">
        <v>949</v>
      </c>
      <c r="F90" s="16">
        <v>12632.4</v>
      </c>
      <c r="H90" s="81"/>
      <c r="I90" s="81"/>
      <c r="J90" s="81"/>
      <c r="K90" s="81"/>
      <c r="L90" s="119">
        <f t="shared" si="5"/>
        <v>0</v>
      </c>
      <c r="M90" s="66"/>
      <c r="N90" s="81"/>
      <c r="O90" s="81"/>
      <c r="P90" s="81"/>
      <c r="Q90" s="81"/>
      <c r="R90" s="65">
        <f t="shared" si="9"/>
        <v>0</v>
      </c>
      <c r="S90" s="66"/>
      <c r="T90" s="81"/>
      <c r="U90" s="81"/>
      <c r="V90" s="81"/>
      <c r="W90" s="81"/>
      <c r="X90" s="65">
        <f t="shared" si="6"/>
        <v>0</v>
      </c>
      <c r="Y90" s="104"/>
      <c r="Z90" s="81"/>
      <c r="AA90" s="81"/>
      <c r="AB90" s="81"/>
      <c r="AC90" s="81"/>
      <c r="AD90" s="65">
        <f t="shared" si="7"/>
        <v>0</v>
      </c>
      <c r="AE90" s="97"/>
      <c r="AF90" s="81"/>
      <c r="AG90" s="111"/>
      <c r="AH90" s="81"/>
      <c r="AI90" s="81"/>
      <c r="AJ90" s="65">
        <f t="shared" si="8"/>
        <v>0</v>
      </c>
    </row>
    <row r="91" spans="2:36" s="90" customFormat="1">
      <c r="B91" s="62"/>
      <c r="C91" s="49">
        <v>8</v>
      </c>
      <c r="D91" s="89" t="s">
        <v>483</v>
      </c>
      <c r="E91" s="89" t="s">
        <v>484</v>
      </c>
      <c r="F91" s="16">
        <v>158558.39999999999</v>
      </c>
      <c r="H91" s="81"/>
      <c r="I91" s="81"/>
      <c r="J91" s="81"/>
      <c r="K91" s="81"/>
      <c r="L91" s="119">
        <f t="shared" si="5"/>
        <v>0</v>
      </c>
      <c r="M91" s="66"/>
      <c r="N91" s="81"/>
      <c r="O91" s="81"/>
      <c r="P91" s="81"/>
      <c r="Q91" s="81"/>
      <c r="R91" s="65">
        <f t="shared" si="9"/>
        <v>0</v>
      </c>
      <c r="S91" s="66"/>
      <c r="T91" s="81"/>
      <c r="U91" s="81"/>
      <c r="V91" s="81"/>
      <c r="W91" s="81"/>
      <c r="X91" s="65">
        <f t="shared" si="6"/>
        <v>0</v>
      </c>
      <c r="Y91" s="104"/>
      <c r="Z91" s="81"/>
      <c r="AA91" s="81"/>
      <c r="AB91" s="81"/>
      <c r="AC91" s="81"/>
      <c r="AD91" s="65">
        <f t="shared" si="7"/>
        <v>0</v>
      </c>
      <c r="AE91" s="97"/>
      <c r="AF91" s="81"/>
      <c r="AG91" s="111"/>
      <c r="AH91" s="81"/>
      <c r="AI91" s="81"/>
      <c r="AJ91" s="65">
        <f t="shared" si="8"/>
        <v>0</v>
      </c>
    </row>
    <row r="92" spans="2:36" s="90" customFormat="1">
      <c r="B92" s="62"/>
      <c r="C92" s="49">
        <v>8</v>
      </c>
      <c r="D92" s="89" t="s">
        <v>15</v>
      </c>
      <c r="E92" s="89" t="s">
        <v>485</v>
      </c>
      <c r="F92" s="16">
        <v>2178</v>
      </c>
      <c r="H92" s="81"/>
      <c r="I92" s="81"/>
      <c r="J92" s="81"/>
      <c r="K92" s="81"/>
      <c r="L92" s="119">
        <f t="shared" si="5"/>
        <v>0</v>
      </c>
      <c r="M92" s="66"/>
      <c r="N92" s="81"/>
      <c r="O92" s="81"/>
      <c r="P92" s="81"/>
      <c r="Q92" s="81"/>
      <c r="R92" s="65">
        <f t="shared" si="9"/>
        <v>0</v>
      </c>
      <c r="S92" s="66"/>
      <c r="T92" s="81"/>
      <c r="U92" s="81"/>
      <c r="V92" s="81"/>
      <c r="W92" s="81"/>
      <c r="X92" s="65">
        <f t="shared" si="6"/>
        <v>0</v>
      </c>
      <c r="Y92" s="104"/>
      <c r="Z92" s="81"/>
      <c r="AA92" s="81"/>
      <c r="AB92" s="81"/>
      <c r="AC92" s="81"/>
      <c r="AD92" s="65">
        <f t="shared" si="7"/>
        <v>0</v>
      </c>
      <c r="AE92" s="97"/>
      <c r="AF92" s="81"/>
      <c r="AG92" s="111"/>
      <c r="AH92" s="81"/>
      <c r="AI92" s="81"/>
      <c r="AJ92" s="65">
        <f t="shared" si="8"/>
        <v>0</v>
      </c>
    </row>
    <row r="93" spans="2:36" s="90" customFormat="1">
      <c r="B93" s="62"/>
      <c r="C93" s="49">
        <v>8</v>
      </c>
      <c r="D93" s="89" t="s">
        <v>15</v>
      </c>
      <c r="E93" s="89" t="s">
        <v>486</v>
      </c>
      <c r="F93" s="16">
        <v>13503.6</v>
      </c>
      <c r="H93" s="81"/>
      <c r="I93" s="81"/>
      <c r="J93" s="81"/>
      <c r="K93" s="81"/>
      <c r="L93" s="119">
        <f t="shared" si="5"/>
        <v>0</v>
      </c>
      <c r="M93" s="66"/>
      <c r="N93" s="81"/>
      <c r="O93" s="81"/>
      <c r="P93" s="81"/>
      <c r="Q93" s="81"/>
      <c r="R93" s="65">
        <f t="shared" si="9"/>
        <v>0</v>
      </c>
      <c r="S93" s="66"/>
      <c r="T93" s="81"/>
      <c r="U93" s="81"/>
      <c r="V93" s="81"/>
      <c r="W93" s="81"/>
      <c r="X93" s="65">
        <f t="shared" si="6"/>
        <v>0</v>
      </c>
      <c r="Y93" s="104"/>
      <c r="Z93" s="81"/>
      <c r="AA93" s="81"/>
      <c r="AB93" s="81"/>
      <c r="AC93" s="81"/>
      <c r="AD93" s="65">
        <f t="shared" si="7"/>
        <v>0</v>
      </c>
      <c r="AE93" s="97"/>
      <c r="AF93" s="81"/>
      <c r="AG93" s="111"/>
      <c r="AH93" s="81"/>
      <c r="AI93" s="81"/>
      <c r="AJ93" s="65">
        <f t="shared" si="8"/>
        <v>0</v>
      </c>
    </row>
    <row r="94" spans="2:36" s="90" customFormat="1">
      <c r="B94" s="62"/>
      <c r="C94" s="49">
        <v>8</v>
      </c>
      <c r="D94" s="89" t="s">
        <v>15</v>
      </c>
      <c r="E94" s="89" t="s">
        <v>487</v>
      </c>
      <c r="F94" s="16">
        <v>10454.4</v>
      </c>
      <c r="H94" s="81"/>
      <c r="I94" s="81"/>
      <c r="J94" s="81"/>
      <c r="K94" s="81"/>
      <c r="L94" s="119">
        <f t="shared" si="5"/>
        <v>0</v>
      </c>
      <c r="M94" s="66"/>
      <c r="N94" s="81"/>
      <c r="O94" s="81"/>
      <c r="P94" s="81"/>
      <c r="Q94" s="81"/>
      <c r="R94" s="65">
        <f t="shared" si="9"/>
        <v>0</v>
      </c>
      <c r="S94" s="66"/>
      <c r="T94" s="81"/>
      <c r="U94" s="81"/>
      <c r="V94" s="81"/>
      <c r="W94" s="81"/>
      <c r="X94" s="65">
        <f t="shared" si="6"/>
        <v>0</v>
      </c>
      <c r="Y94" s="104"/>
      <c r="Z94" s="81"/>
      <c r="AA94" s="81"/>
      <c r="AB94" s="81"/>
      <c r="AC94" s="81"/>
      <c r="AD94" s="65">
        <f t="shared" si="7"/>
        <v>0</v>
      </c>
      <c r="AE94" s="97"/>
      <c r="AF94" s="81"/>
      <c r="AG94" s="111"/>
      <c r="AH94" s="81"/>
      <c r="AI94" s="81"/>
      <c r="AJ94" s="129">
        <f t="shared" si="8"/>
        <v>0</v>
      </c>
    </row>
    <row r="95" spans="2:36" s="90" customFormat="1" ht="30">
      <c r="B95" s="62"/>
      <c r="C95" s="49">
        <v>8</v>
      </c>
      <c r="D95" s="89" t="s">
        <v>488</v>
      </c>
      <c r="E95" s="89" t="s">
        <v>489</v>
      </c>
      <c r="F95" s="16">
        <v>87120</v>
      </c>
      <c r="H95" s="81"/>
      <c r="I95" s="81"/>
      <c r="J95" s="81"/>
      <c r="K95" s="81"/>
      <c r="L95" s="119">
        <f t="shared" si="5"/>
        <v>0</v>
      </c>
      <c r="M95" s="66"/>
      <c r="N95" s="81"/>
      <c r="O95" s="81"/>
      <c r="P95" s="81"/>
      <c r="Q95" s="81"/>
      <c r="R95" s="65">
        <f t="shared" si="9"/>
        <v>0</v>
      </c>
      <c r="S95" s="66"/>
      <c r="T95" s="81"/>
      <c r="U95" s="81"/>
      <c r="V95" s="81"/>
      <c r="W95" s="81"/>
      <c r="X95" s="65">
        <f t="shared" si="6"/>
        <v>0</v>
      </c>
      <c r="Y95" s="104"/>
      <c r="Z95" s="81"/>
      <c r="AA95" s="81"/>
      <c r="AB95" s="81"/>
      <c r="AC95" s="81"/>
      <c r="AD95" s="65">
        <f t="shared" si="7"/>
        <v>0</v>
      </c>
      <c r="AE95" s="97"/>
      <c r="AF95" s="81"/>
      <c r="AG95" s="111"/>
      <c r="AH95" s="81"/>
      <c r="AI95" s="81"/>
      <c r="AJ95" s="129">
        <f t="shared" si="8"/>
        <v>0</v>
      </c>
    </row>
    <row r="96" spans="2:36" s="90" customFormat="1">
      <c r="B96" s="62"/>
      <c r="C96" s="49">
        <v>8</v>
      </c>
      <c r="D96" s="89" t="s">
        <v>490</v>
      </c>
      <c r="E96" s="89" t="s">
        <v>491</v>
      </c>
      <c r="F96" s="16">
        <v>130680</v>
      </c>
      <c r="H96" s="81"/>
      <c r="I96" s="81"/>
      <c r="J96" s="81"/>
      <c r="K96" s="81"/>
      <c r="L96" s="119">
        <f t="shared" si="5"/>
        <v>0</v>
      </c>
      <c r="M96" s="66"/>
      <c r="N96" s="81"/>
      <c r="O96" s="81"/>
      <c r="P96" s="81"/>
      <c r="Q96" s="81"/>
      <c r="R96" s="65">
        <f t="shared" si="9"/>
        <v>0</v>
      </c>
      <c r="S96" s="66"/>
      <c r="T96" s="81"/>
      <c r="U96" s="81"/>
      <c r="V96" s="81"/>
      <c r="W96" s="81"/>
      <c r="X96" s="65">
        <f t="shared" si="6"/>
        <v>0</v>
      </c>
      <c r="Y96" s="104"/>
      <c r="Z96" s="81"/>
      <c r="AA96" s="81"/>
      <c r="AB96" s="81"/>
      <c r="AC96" s="81"/>
      <c r="AD96" s="65">
        <f t="shared" si="7"/>
        <v>0</v>
      </c>
      <c r="AE96" s="97"/>
      <c r="AF96" s="81"/>
      <c r="AG96" s="111"/>
      <c r="AH96" s="81"/>
      <c r="AI96" s="81"/>
      <c r="AJ96" s="129">
        <f t="shared" si="8"/>
        <v>0</v>
      </c>
    </row>
    <row r="97" spans="2:36" s="90" customFormat="1" ht="30">
      <c r="B97" s="62"/>
      <c r="C97" s="49">
        <v>8</v>
      </c>
      <c r="D97" s="89" t="s">
        <v>492</v>
      </c>
      <c r="E97" s="89" t="s">
        <v>493</v>
      </c>
      <c r="F97" s="16">
        <v>261360</v>
      </c>
      <c r="H97" s="81"/>
      <c r="I97" s="81"/>
      <c r="J97" s="81"/>
      <c r="K97" s="81"/>
      <c r="L97" s="119">
        <f t="shared" si="5"/>
        <v>0</v>
      </c>
      <c r="M97" s="66"/>
      <c r="N97" s="81"/>
      <c r="O97" s="81"/>
      <c r="P97" s="81"/>
      <c r="Q97" s="81"/>
      <c r="R97" s="65">
        <f t="shared" si="9"/>
        <v>0</v>
      </c>
      <c r="S97" s="66"/>
      <c r="T97" s="81"/>
      <c r="U97" s="81"/>
      <c r="V97" s="81"/>
      <c r="W97" s="81"/>
      <c r="X97" s="65">
        <f t="shared" si="6"/>
        <v>0</v>
      </c>
      <c r="Y97" s="104"/>
      <c r="Z97" s="81"/>
      <c r="AA97" s="81"/>
      <c r="AB97" s="81"/>
      <c r="AC97" s="81"/>
      <c r="AD97" s="65">
        <f t="shared" si="7"/>
        <v>0</v>
      </c>
      <c r="AE97" s="97"/>
      <c r="AF97" s="81"/>
      <c r="AG97" s="111"/>
      <c r="AH97" s="81"/>
      <c r="AI97" s="81"/>
      <c r="AJ97" s="129">
        <f t="shared" si="8"/>
        <v>0</v>
      </c>
    </row>
    <row r="98" spans="2:36" s="90" customFormat="1">
      <c r="B98" s="62"/>
      <c r="C98" s="49">
        <v>8</v>
      </c>
      <c r="D98" s="89" t="s">
        <v>494</v>
      </c>
      <c r="E98" s="89" t="s">
        <v>950</v>
      </c>
      <c r="F98" s="16">
        <v>57120</v>
      </c>
      <c r="H98" s="81"/>
      <c r="I98" s="81"/>
      <c r="J98" s="81"/>
      <c r="K98" s="81"/>
      <c r="L98" s="119">
        <f t="shared" si="5"/>
        <v>0</v>
      </c>
      <c r="M98" s="66"/>
      <c r="N98" s="81"/>
      <c r="O98" s="81"/>
      <c r="P98" s="81"/>
      <c r="Q98" s="81"/>
      <c r="R98" s="65">
        <f t="shared" si="9"/>
        <v>0</v>
      </c>
      <c r="S98" s="66"/>
      <c r="T98" s="81"/>
      <c r="U98" s="81"/>
      <c r="V98" s="81"/>
      <c r="W98" s="81"/>
      <c r="X98" s="65">
        <f t="shared" si="6"/>
        <v>0</v>
      </c>
      <c r="Y98" s="104"/>
      <c r="Z98" s="81"/>
      <c r="AA98" s="81"/>
      <c r="AB98" s="81"/>
      <c r="AC98" s="81"/>
      <c r="AD98" s="65">
        <f t="shared" si="7"/>
        <v>0</v>
      </c>
      <c r="AE98" s="97"/>
      <c r="AF98" s="81"/>
      <c r="AG98" s="111"/>
      <c r="AH98" s="81"/>
      <c r="AI98" s="81"/>
      <c r="AJ98" s="129">
        <f t="shared" si="8"/>
        <v>0</v>
      </c>
    </row>
    <row r="99" spans="2:36" s="90" customFormat="1">
      <c r="B99" s="62"/>
      <c r="C99" s="49">
        <v>8</v>
      </c>
      <c r="D99" s="89" t="s">
        <v>495</v>
      </c>
      <c r="E99" s="89" t="s">
        <v>496</v>
      </c>
      <c r="F99" s="16">
        <v>141570</v>
      </c>
      <c r="H99" s="81"/>
      <c r="I99" s="81"/>
      <c r="J99" s="81"/>
      <c r="K99" s="81"/>
      <c r="L99" s="119">
        <f t="shared" si="5"/>
        <v>0</v>
      </c>
      <c r="M99" s="66"/>
      <c r="N99" s="81"/>
      <c r="O99" s="81"/>
      <c r="P99" s="81"/>
      <c r="Q99" s="81"/>
      <c r="R99" s="65">
        <f t="shared" si="9"/>
        <v>0</v>
      </c>
      <c r="S99" s="66"/>
      <c r="T99" s="81"/>
      <c r="U99" s="81"/>
      <c r="V99" s="81"/>
      <c r="W99" s="81"/>
      <c r="X99" s="65">
        <f t="shared" si="6"/>
        <v>0</v>
      </c>
      <c r="Y99" s="104"/>
      <c r="Z99" s="81"/>
      <c r="AA99" s="81"/>
      <c r="AB99" s="81"/>
      <c r="AC99" s="81"/>
      <c r="AD99" s="65">
        <f t="shared" si="7"/>
        <v>0</v>
      </c>
      <c r="AE99" s="97"/>
      <c r="AF99" s="81"/>
      <c r="AG99" s="111"/>
      <c r="AH99" s="81"/>
      <c r="AI99" s="81"/>
      <c r="AJ99" s="129">
        <f t="shared" si="8"/>
        <v>0</v>
      </c>
    </row>
    <row r="100" spans="2:36" s="90" customFormat="1">
      <c r="B100" s="62"/>
      <c r="C100" s="49">
        <v>8</v>
      </c>
      <c r="D100" s="89" t="s">
        <v>497</v>
      </c>
      <c r="E100" s="89" t="s">
        <v>498</v>
      </c>
      <c r="F100" s="16">
        <v>130680</v>
      </c>
      <c r="H100" s="81"/>
      <c r="I100" s="81"/>
      <c r="J100" s="81"/>
      <c r="K100" s="81"/>
      <c r="L100" s="119">
        <f t="shared" si="5"/>
        <v>0</v>
      </c>
      <c r="M100" s="66"/>
      <c r="N100" s="81"/>
      <c r="O100" s="81"/>
      <c r="P100" s="81"/>
      <c r="Q100" s="81"/>
      <c r="R100" s="65">
        <f t="shared" si="9"/>
        <v>0</v>
      </c>
      <c r="S100" s="66"/>
      <c r="T100" s="81"/>
      <c r="U100" s="81"/>
      <c r="V100" s="81"/>
      <c r="W100" s="81"/>
      <c r="X100" s="65">
        <f t="shared" si="6"/>
        <v>0</v>
      </c>
      <c r="Y100" s="104"/>
      <c r="Z100" s="81"/>
      <c r="AA100" s="81"/>
      <c r="AB100" s="81"/>
      <c r="AC100" s="81"/>
      <c r="AD100" s="65">
        <f t="shared" si="7"/>
        <v>0</v>
      </c>
      <c r="AE100" s="97"/>
      <c r="AF100" s="81"/>
      <c r="AG100" s="111"/>
      <c r="AH100" s="81"/>
      <c r="AI100" s="81"/>
      <c r="AJ100" s="129">
        <f t="shared" si="8"/>
        <v>0</v>
      </c>
    </row>
    <row r="101" spans="2:36" s="90" customFormat="1">
      <c r="B101" s="62"/>
      <c r="C101" s="49">
        <v>8</v>
      </c>
      <c r="D101" s="89" t="s">
        <v>499</v>
      </c>
      <c r="E101" s="89" t="s">
        <v>500</v>
      </c>
      <c r="F101" s="16">
        <v>283140</v>
      </c>
      <c r="H101" s="81"/>
      <c r="I101" s="81"/>
      <c r="J101" s="81"/>
      <c r="K101" s="81"/>
      <c r="L101" s="119">
        <f t="shared" si="5"/>
        <v>0</v>
      </c>
      <c r="M101" s="66"/>
      <c r="N101" s="81"/>
      <c r="O101" s="81"/>
      <c r="P101" s="81"/>
      <c r="Q101" s="81"/>
      <c r="R101" s="65">
        <f t="shared" si="9"/>
        <v>0</v>
      </c>
      <c r="S101" s="66"/>
      <c r="T101" s="81"/>
      <c r="U101" s="81"/>
      <c r="V101" s="81"/>
      <c r="W101" s="81"/>
      <c r="X101" s="65">
        <f t="shared" si="6"/>
        <v>0</v>
      </c>
      <c r="Y101" s="104"/>
      <c r="Z101" s="81"/>
      <c r="AA101" s="81"/>
      <c r="AB101" s="81"/>
      <c r="AC101" s="81"/>
      <c r="AD101" s="65">
        <f t="shared" si="7"/>
        <v>0</v>
      </c>
      <c r="AE101" s="97"/>
      <c r="AF101" s="81"/>
      <c r="AG101" s="111"/>
      <c r="AH101" s="81"/>
      <c r="AI101" s="81"/>
      <c r="AJ101" s="129">
        <f t="shared" si="8"/>
        <v>0</v>
      </c>
    </row>
    <row r="102" spans="2:36" s="90" customFormat="1">
      <c r="B102" s="62"/>
      <c r="C102" s="49">
        <v>8</v>
      </c>
      <c r="D102" s="89" t="s">
        <v>501</v>
      </c>
      <c r="E102" s="89" t="s">
        <v>502</v>
      </c>
      <c r="F102" s="16">
        <v>174240</v>
      </c>
      <c r="H102" s="81"/>
      <c r="I102" s="81"/>
      <c r="J102" s="81"/>
      <c r="K102" s="81"/>
      <c r="L102" s="119">
        <f t="shared" si="5"/>
        <v>0</v>
      </c>
      <c r="M102" s="66"/>
      <c r="N102" s="81"/>
      <c r="O102" s="81"/>
      <c r="P102" s="81"/>
      <c r="Q102" s="81"/>
      <c r="R102" s="65">
        <f t="shared" si="9"/>
        <v>0</v>
      </c>
      <c r="S102" s="66"/>
      <c r="T102" s="81"/>
      <c r="U102" s="81"/>
      <c r="V102" s="81"/>
      <c r="W102" s="81"/>
      <c r="X102" s="65">
        <f t="shared" si="6"/>
        <v>0</v>
      </c>
      <c r="Y102" s="104"/>
      <c r="Z102" s="81"/>
      <c r="AA102" s="81"/>
      <c r="AB102" s="81"/>
      <c r="AC102" s="81"/>
      <c r="AD102" s="65">
        <f t="shared" si="7"/>
        <v>0</v>
      </c>
      <c r="AE102" s="97"/>
      <c r="AF102" s="81"/>
      <c r="AG102" s="111"/>
      <c r="AH102" s="81"/>
      <c r="AI102" s="81"/>
      <c r="AJ102" s="129">
        <f t="shared" si="8"/>
        <v>0</v>
      </c>
    </row>
    <row r="103" spans="2:36" s="90" customFormat="1">
      <c r="B103" s="62"/>
      <c r="C103" s="49">
        <v>8</v>
      </c>
      <c r="D103" s="89" t="s">
        <v>503</v>
      </c>
      <c r="E103" s="89" t="s">
        <v>504</v>
      </c>
      <c r="F103" s="16">
        <v>43560</v>
      </c>
      <c r="H103" s="81"/>
      <c r="I103" s="120"/>
      <c r="J103" s="120"/>
      <c r="K103" s="120"/>
      <c r="L103" s="119">
        <f t="shared" si="5"/>
        <v>0</v>
      </c>
      <c r="M103" s="66"/>
      <c r="N103" s="81"/>
      <c r="O103" s="81"/>
      <c r="P103" s="81"/>
      <c r="Q103" s="81"/>
      <c r="R103" s="65">
        <f t="shared" si="9"/>
        <v>0</v>
      </c>
      <c r="S103" s="66"/>
      <c r="T103" s="81"/>
      <c r="U103" s="81"/>
      <c r="V103" s="81"/>
      <c r="W103" s="81"/>
      <c r="X103" s="65">
        <f t="shared" si="6"/>
        <v>0</v>
      </c>
      <c r="Y103" s="105"/>
      <c r="Z103" s="81"/>
      <c r="AA103" s="81"/>
      <c r="AB103" s="81"/>
      <c r="AC103" s="81"/>
      <c r="AD103" s="65">
        <f t="shared" si="7"/>
        <v>0</v>
      </c>
      <c r="AE103" s="71"/>
      <c r="AF103" s="81"/>
      <c r="AG103" s="111"/>
      <c r="AH103" s="81"/>
      <c r="AI103" s="81"/>
      <c r="AJ103" s="129"/>
    </row>
    <row r="104" spans="2:36" s="90" customFormat="1" ht="15.75">
      <c r="B104" s="62"/>
      <c r="C104" s="49">
        <v>8</v>
      </c>
      <c r="D104" s="89" t="s">
        <v>505</v>
      </c>
      <c r="E104" s="89" t="s">
        <v>506</v>
      </c>
      <c r="F104" s="16">
        <v>174240</v>
      </c>
      <c r="H104" s="81"/>
      <c r="I104" s="121"/>
      <c r="J104" s="121"/>
      <c r="K104" s="121"/>
      <c r="L104" s="119">
        <f t="shared" si="5"/>
        <v>0</v>
      </c>
      <c r="M104" s="72"/>
      <c r="N104" s="81"/>
      <c r="O104" s="81"/>
      <c r="P104" s="81"/>
      <c r="Q104" s="81"/>
      <c r="R104" s="65">
        <f t="shared" si="9"/>
        <v>0</v>
      </c>
      <c r="S104" s="72"/>
      <c r="T104" s="81"/>
      <c r="U104" s="81"/>
      <c r="V104" s="81"/>
      <c r="W104" s="81"/>
      <c r="X104" s="65">
        <f t="shared" si="6"/>
        <v>0</v>
      </c>
      <c r="Y104" s="106"/>
      <c r="Z104" s="81"/>
      <c r="AA104" s="81"/>
      <c r="AB104" s="81"/>
      <c r="AC104" s="81"/>
      <c r="AD104" s="65">
        <f t="shared" si="7"/>
        <v>0</v>
      </c>
      <c r="AE104" s="98"/>
      <c r="AF104" s="81"/>
      <c r="AG104" s="111"/>
      <c r="AH104" s="81"/>
      <c r="AI104" s="81"/>
      <c r="AJ104" s="130">
        <f>SUM(AJ9:AJ103)</f>
        <v>0</v>
      </c>
    </row>
    <row r="105" spans="2:36" s="90" customFormat="1" ht="15.75">
      <c r="B105" s="62"/>
      <c r="C105" s="49">
        <v>8</v>
      </c>
      <c r="D105" s="89" t="s">
        <v>507</v>
      </c>
      <c r="E105" s="89" t="s">
        <v>508</v>
      </c>
      <c r="F105" s="16">
        <v>108900</v>
      </c>
      <c r="H105" s="81"/>
      <c r="I105" s="122"/>
      <c r="J105" s="123"/>
      <c r="K105" s="81"/>
      <c r="L105" s="119">
        <f t="shared" ref="L105:L149" si="10">K105*$F105</f>
        <v>0</v>
      </c>
      <c r="M105" s="66"/>
      <c r="N105" s="81"/>
      <c r="O105" s="81"/>
      <c r="P105" s="81"/>
      <c r="Q105" s="81"/>
      <c r="R105" s="65">
        <f t="shared" si="9"/>
        <v>0</v>
      </c>
      <c r="S105" s="66"/>
      <c r="T105" s="81"/>
      <c r="U105" s="81"/>
      <c r="V105" s="81"/>
      <c r="W105" s="81"/>
      <c r="X105" s="65">
        <f t="shared" si="6"/>
        <v>0</v>
      </c>
      <c r="Z105" s="81"/>
      <c r="AA105" s="81"/>
      <c r="AB105" s="81"/>
      <c r="AC105" s="81"/>
      <c r="AD105" s="65">
        <f t="shared" si="7"/>
        <v>0</v>
      </c>
      <c r="AF105" s="81"/>
      <c r="AG105" s="111"/>
      <c r="AH105" s="81"/>
      <c r="AI105" s="81"/>
      <c r="AJ105" s="130">
        <f t="shared" ref="AJ105:AJ149" si="11">SUM(AJ12:AJ104)</f>
        <v>0</v>
      </c>
    </row>
    <row r="106" spans="2:36" s="90" customFormat="1" ht="15.75">
      <c r="B106" s="62"/>
      <c r="C106" s="49">
        <v>8</v>
      </c>
      <c r="D106" s="89" t="s">
        <v>509</v>
      </c>
      <c r="E106" s="89" t="s">
        <v>510</v>
      </c>
      <c r="F106" s="16">
        <v>161172</v>
      </c>
      <c r="H106" s="81"/>
      <c r="I106" s="122"/>
      <c r="J106" s="123"/>
      <c r="K106" s="81"/>
      <c r="L106" s="119">
        <f t="shared" si="10"/>
        <v>0</v>
      </c>
      <c r="M106" s="66"/>
      <c r="N106" s="81"/>
      <c r="O106" s="81"/>
      <c r="P106" s="81"/>
      <c r="Q106" s="81"/>
      <c r="R106" s="65">
        <f t="shared" ref="R106:R149" si="12">Q106*$F106</f>
        <v>0</v>
      </c>
      <c r="S106" s="66"/>
      <c r="T106" s="81"/>
      <c r="U106" s="81"/>
      <c r="V106" s="81"/>
      <c r="W106" s="81"/>
      <c r="X106" s="65">
        <f t="shared" si="6"/>
        <v>0</v>
      </c>
      <c r="Z106" s="81"/>
      <c r="AA106" s="81"/>
      <c r="AB106" s="81"/>
      <c r="AC106" s="81"/>
      <c r="AD106" s="65">
        <f t="shared" si="7"/>
        <v>0</v>
      </c>
      <c r="AF106" s="81"/>
      <c r="AG106" s="81"/>
      <c r="AH106" s="81"/>
      <c r="AI106" s="81"/>
      <c r="AJ106" s="130">
        <f t="shared" si="11"/>
        <v>0</v>
      </c>
    </row>
    <row r="107" spans="2:36" s="90" customFormat="1" ht="15.75">
      <c r="B107" s="62"/>
      <c r="C107" s="49">
        <v>8</v>
      </c>
      <c r="D107" s="89" t="s">
        <v>511</v>
      </c>
      <c r="E107" s="89" t="s">
        <v>512</v>
      </c>
      <c r="F107" s="16">
        <v>239580</v>
      </c>
      <c r="H107" s="81"/>
      <c r="I107" s="122"/>
      <c r="J107" s="123"/>
      <c r="K107" s="81"/>
      <c r="L107" s="119">
        <f t="shared" si="10"/>
        <v>0</v>
      </c>
      <c r="M107" s="66"/>
      <c r="N107" s="81"/>
      <c r="O107" s="122"/>
      <c r="P107" s="81"/>
      <c r="Q107" s="81"/>
      <c r="R107" s="65">
        <f t="shared" si="12"/>
        <v>0</v>
      </c>
      <c r="S107" s="66"/>
      <c r="T107" s="81"/>
      <c r="U107" s="81"/>
      <c r="V107" s="81"/>
      <c r="W107" s="81"/>
      <c r="X107" s="65">
        <f t="shared" si="6"/>
        <v>0</v>
      </c>
      <c r="Z107" s="81"/>
      <c r="AA107" s="81"/>
      <c r="AB107" s="81"/>
      <c r="AC107" s="81"/>
      <c r="AD107" s="65">
        <f t="shared" si="7"/>
        <v>0</v>
      </c>
      <c r="AF107" s="81"/>
      <c r="AG107" s="81"/>
      <c r="AH107" s="81"/>
      <c r="AI107" s="81"/>
      <c r="AJ107" s="130">
        <f t="shared" si="11"/>
        <v>0</v>
      </c>
    </row>
    <row r="108" spans="2:36" s="90" customFormat="1" ht="15.75">
      <c r="B108" s="62"/>
      <c r="C108" s="49">
        <v>8</v>
      </c>
      <c r="D108" s="89" t="s">
        <v>513</v>
      </c>
      <c r="E108" s="89" t="s">
        <v>514</v>
      </c>
      <c r="F108" s="16">
        <v>130680</v>
      </c>
      <c r="H108" s="81"/>
      <c r="I108" s="122"/>
      <c r="J108" s="123"/>
      <c r="K108" s="81"/>
      <c r="L108" s="119">
        <f t="shared" si="10"/>
        <v>0</v>
      </c>
      <c r="M108" s="66"/>
      <c r="N108" s="81"/>
      <c r="O108" s="122"/>
      <c r="P108" s="81"/>
      <c r="Q108" s="81"/>
      <c r="R108" s="65">
        <f t="shared" si="12"/>
        <v>0</v>
      </c>
      <c r="S108" s="66"/>
      <c r="T108" s="81"/>
      <c r="U108" s="81"/>
      <c r="V108" s="81"/>
      <c r="W108" s="81"/>
      <c r="X108" s="65">
        <f t="shared" si="6"/>
        <v>0</v>
      </c>
      <c r="Z108" s="81"/>
      <c r="AA108" s="81"/>
      <c r="AB108" s="81"/>
      <c r="AC108" s="81"/>
      <c r="AD108" s="65">
        <f t="shared" si="7"/>
        <v>0</v>
      </c>
      <c r="AF108" s="81"/>
      <c r="AG108" s="81"/>
      <c r="AH108" s="81"/>
      <c r="AI108" s="81"/>
      <c r="AJ108" s="130">
        <f t="shared" si="11"/>
        <v>0</v>
      </c>
    </row>
    <row r="109" spans="2:36" s="90" customFormat="1" ht="15.75">
      <c r="B109" s="62"/>
      <c r="C109" s="49">
        <v>8</v>
      </c>
      <c r="D109" s="89" t="s">
        <v>515</v>
      </c>
      <c r="E109" s="89" t="s">
        <v>516</v>
      </c>
      <c r="F109" s="16">
        <v>65340</v>
      </c>
      <c r="H109" s="81"/>
      <c r="I109" s="122"/>
      <c r="J109" s="123"/>
      <c r="K109" s="81"/>
      <c r="L109" s="119">
        <f t="shared" si="10"/>
        <v>0</v>
      </c>
      <c r="M109" s="66"/>
      <c r="N109" s="81"/>
      <c r="O109" s="122"/>
      <c r="P109" s="81"/>
      <c r="Q109" s="81"/>
      <c r="R109" s="65">
        <f t="shared" si="12"/>
        <v>0</v>
      </c>
      <c r="S109" s="66"/>
      <c r="T109" s="81"/>
      <c r="U109" s="81"/>
      <c r="V109" s="81"/>
      <c r="W109" s="81"/>
      <c r="X109" s="65">
        <f t="shared" si="6"/>
        <v>0</v>
      </c>
      <c r="Z109" s="81"/>
      <c r="AA109" s="81"/>
      <c r="AB109" s="81"/>
      <c r="AC109" s="81"/>
      <c r="AD109" s="65">
        <f t="shared" si="7"/>
        <v>0</v>
      </c>
      <c r="AF109" s="81"/>
      <c r="AG109" s="81"/>
      <c r="AH109" s="81"/>
      <c r="AI109" s="81"/>
      <c r="AJ109" s="130">
        <f t="shared" si="11"/>
        <v>0</v>
      </c>
    </row>
    <row r="110" spans="2:36" s="90" customFormat="1" ht="15.75">
      <c r="B110" s="62"/>
      <c r="C110" s="49">
        <v>8</v>
      </c>
      <c r="D110" s="89" t="s">
        <v>517</v>
      </c>
      <c r="E110" s="89" t="s">
        <v>518</v>
      </c>
      <c r="F110" s="16">
        <v>108900</v>
      </c>
      <c r="H110" s="81"/>
      <c r="I110" s="122"/>
      <c r="J110" s="123"/>
      <c r="K110" s="81"/>
      <c r="L110" s="119">
        <f t="shared" si="10"/>
        <v>0</v>
      </c>
      <c r="M110" s="66"/>
      <c r="N110" s="81"/>
      <c r="O110" s="122"/>
      <c r="P110" s="81"/>
      <c r="Q110" s="81"/>
      <c r="R110" s="65">
        <f t="shared" si="12"/>
        <v>0</v>
      </c>
      <c r="S110" s="66"/>
      <c r="T110" s="81"/>
      <c r="U110" s="81"/>
      <c r="V110" s="81"/>
      <c r="W110" s="81"/>
      <c r="X110" s="65">
        <f t="shared" si="6"/>
        <v>0</v>
      </c>
      <c r="Z110" s="81"/>
      <c r="AA110" s="81"/>
      <c r="AB110" s="81"/>
      <c r="AC110" s="81"/>
      <c r="AD110" s="65">
        <f t="shared" si="7"/>
        <v>0</v>
      </c>
      <c r="AF110" s="81"/>
      <c r="AG110" s="81"/>
      <c r="AH110" s="81"/>
      <c r="AI110" s="81"/>
      <c r="AJ110" s="130">
        <f t="shared" si="11"/>
        <v>0</v>
      </c>
    </row>
    <row r="111" spans="2:36" s="90" customFormat="1" ht="30">
      <c r="B111" s="62"/>
      <c r="C111" s="49">
        <v>8</v>
      </c>
      <c r="D111" s="89" t="s">
        <v>519</v>
      </c>
      <c r="E111" s="89" t="s">
        <v>951</v>
      </c>
      <c r="F111" s="16">
        <v>163350</v>
      </c>
      <c r="H111" s="81"/>
      <c r="I111" s="122"/>
      <c r="J111" s="123"/>
      <c r="K111" s="81"/>
      <c r="L111" s="119">
        <f t="shared" si="10"/>
        <v>0</v>
      </c>
      <c r="M111" s="66"/>
      <c r="N111" s="81"/>
      <c r="O111" s="122"/>
      <c r="P111" s="81"/>
      <c r="Q111" s="81"/>
      <c r="R111" s="65">
        <f t="shared" si="12"/>
        <v>0</v>
      </c>
      <c r="S111" s="66"/>
      <c r="T111" s="81"/>
      <c r="U111" s="81"/>
      <c r="V111" s="81"/>
      <c r="W111" s="81"/>
      <c r="X111" s="65">
        <f t="shared" si="6"/>
        <v>0</v>
      </c>
      <c r="Z111" s="81"/>
      <c r="AA111" s="81"/>
      <c r="AB111" s="81"/>
      <c r="AC111" s="81"/>
      <c r="AD111" s="65">
        <f t="shared" si="7"/>
        <v>0</v>
      </c>
      <c r="AF111" s="81"/>
      <c r="AG111" s="81"/>
      <c r="AH111" s="81"/>
      <c r="AI111" s="81"/>
      <c r="AJ111" s="130">
        <f t="shared" si="11"/>
        <v>0</v>
      </c>
    </row>
    <row r="112" spans="2:36" s="90" customFormat="1" ht="15.75">
      <c r="B112" s="62"/>
      <c r="C112" s="49">
        <v>8</v>
      </c>
      <c r="D112" s="89" t="s">
        <v>520</v>
      </c>
      <c r="E112" s="89" t="s">
        <v>521</v>
      </c>
      <c r="F112" s="16">
        <v>217800</v>
      </c>
      <c r="H112" s="81"/>
      <c r="I112" s="122"/>
      <c r="J112" s="123"/>
      <c r="K112" s="81"/>
      <c r="L112" s="119">
        <f t="shared" si="10"/>
        <v>0</v>
      </c>
      <c r="M112" s="66"/>
      <c r="N112" s="81"/>
      <c r="O112" s="122"/>
      <c r="P112" s="81"/>
      <c r="Q112" s="81"/>
      <c r="R112" s="65">
        <f t="shared" si="12"/>
        <v>0</v>
      </c>
      <c r="S112" s="66"/>
      <c r="T112" s="81"/>
      <c r="U112" s="81"/>
      <c r="V112" s="81"/>
      <c r="W112" s="81"/>
      <c r="X112" s="65">
        <f t="shared" si="6"/>
        <v>0</v>
      </c>
      <c r="Z112" s="81"/>
      <c r="AA112" s="81"/>
      <c r="AB112" s="81"/>
      <c r="AC112" s="81"/>
      <c r="AD112" s="65">
        <f t="shared" si="7"/>
        <v>0</v>
      </c>
      <c r="AF112" s="81"/>
      <c r="AG112" s="81"/>
      <c r="AH112" s="81"/>
      <c r="AI112" s="81"/>
      <c r="AJ112" s="130">
        <f t="shared" si="11"/>
        <v>0</v>
      </c>
    </row>
    <row r="113" spans="2:36" s="90" customFormat="1" ht="15.75">
      <c r="B113" s="62"/>
      <c r="C113" s="49">
        <v>8</v>
      </c>
      <c r="D113" s="89" t="s">
        <v>522</v>
      </c>
      <c r="E113" s="89" t="s">
        <v>523</v>
      </c>
      <c r="F113" s="16">
        <v>130680</v>
      </c>
      <c r="H113" s="81"/>
      <c r="I113" s="122"/>
      <c r="J113" s="123"/>
      <c r="K113" s="81"/>
      <c r="L113" s="119">
        <f t="shared" si="10"/>
        <v>0</v>
      </c>
      <c r="M113" s="66"/>
      <c r="N113" s="81"/>
      <c r="O113" s="122"/>
      <c r="P113" s="81"/>
      <c r="Q113" s="81"/>
      <c r="R113" s="65">
        <f t="shared" si="12"/>
        <v>0</v>
      </c>
      <c r="S113" s="66"/>
      <c r="T113" s="81"/>
      <c r="U113" s="81"/>
      <c r="V113" s="81"/>
      <c r="W113" s="81"/>
      <c r="X113" s="65">
        <f t="shared" si="6"/>
        <v>0</v>
      </c>
      <c r="Z113" s="81"/>
      <c r="AA113" s="81"/>
      <c r="AB113" s="81"/>
      <c r="AC113" s="81"/>
      <c r="AD113" s="65">
        <f t="shared" si="7"/>
        <v>0</v>
      </c>
      <c r="AF113" s="81"/>
      <c r="AG113" s="81"/>
      <c r="AH113" s="81"/>
      <c r="AI113" s="81"/>
      <c r="AJ113" s="130">
        <f t="shared" si="11"/>
        <v>0</v>
      </c>
    </row>
    <row r="114" spans="2:36" s="90" customFormat="1" ht="15.75">
      <c r="B114" s="62"/>
      <c r="C114" s="49">
        <v>8</v>
      </c>
      <c r="D114" s="89" t="s">
        <v>524</v>
      </c>
      <c r="E114" s="89" t="s">
        <v>525</v>
      </c>
      <c r="F114" s="16">
        <v>44625</v>
      </c>
      <c r="H114" s="81"/>
      <c r="I114" s="122"/>
      <c r="J114" s="123"/>
      <c r="K114" s="81"/>
      <c r="L114" s="119">
        <f t="shared" si="10"/>
        <v>0</v>
      </c>
      <c r="M114" s="66"/>
      <c r="N114" s="81"/>
      <c r="O114" s="122"/>
      <c r="P114" s="81"/>
      <c r="Q114" s="81"/>
      <c r="R114" s="65">
        <f t="shared" si="12"/>
        <v>0</v>
      </c>
      <c r="S114" s="66"/>
      <c r="T114" s="81"/>
      <c r="U114" s="81"/>
      <c r="V114" s="81"/>
      <c r="W114" s="81"/>
      <c r="X114" s="65">
        <f t="shared" si="6"/>
        <v>0</v>
      </c>
      <c r="Z114" s="81"/>
      <c r="AA114" s="81"/>
      <c r="AB114" s="81"/>
      <c r="AC114" s="81"/>
      <c r="AD114" s="65">
        <f t="shared" si="7"/>
        <v>0</v>
      </c>
      <c r="AF114" s="81"/>
      <c r="AG114" s="81"/>
      <c r="AH114" s="81"/>
      <c r="AI114" s="81"/>
      <c r="AJ114" s="130">
        <f t="shared" si="11"/>
        <v>0</v>
      </c>
    </row>
    <row r="115" spans="2:36" s="90" customFormat="1" ht="15.75">
      <c r="B115" s="62"/>
      <c r="C115" s="49">
        <v>8</v>
      </c>
      <c r="D115" s="89" t="s">
        <v>526</v>
      </c>
      <c r="E115" s="89" t="s">
        <v>527</v>
      </c>
      <c r="F115" s="16">
        <v>9583.2000000000007</v>
      </c>
      <c r="H115" s="81"/>
      <c r="I115" s="122"/>
      <c r="J115" s="123"/>
      <c r="K115" s="81"/>
      <c r="L115" s="119">
        <f t="shared" si="10"/>
        <v>0</v>
      </c>
      <c r="M115" s="66"/>
      <c r="N115" s="81"/>
      <c r="O115" s="122"/>
      <c r="P115" s="81"/>
      <c r="Q115" s="81"/>
      <c r="R115" s="65">
        <f t="shared" si="12"/>
        <v>0</v>
      </c>
      <c r="S115" s="66"/>
      <c r="T115" s="81"/>
      <c r="U115" s="81"/>
      <c r="V115" s="81"/>
      <c r="W115" s="81"/>
      <c r="X115" s="65">
        <f t="shared" si="6"/>
        <v>0</v>
      </c>
      <c r="Z115" s="81"/>
      <c r="AA115" s="81"/>
      <c r="AB115" s="81"/>
      <c r="AC115" s="81"/>
      <c r="AD115" s="65">
        <f t="shared" si="7"/>
        <v>0</v>
      </c>
      <c r="AF115" s="81"/>
      <c r="AG115" s="81"/>
      <c r="AH115" s="81"/>
      <c r="AI115" s="81"/>
      <c r="AJ115" s="130">
        <f t="shared" si="11"/>
        <v>0</v>
      </c>
    </row>
    <row r="116" spans="2:36" s="90" customFormat="1" ht="30">
      <c r="B116" s="62"/>
      <c r="C116" s="49">
        <v>8</v>
      </c>
      <c r="D116" s="89" t="s">
        <v>528</v>
      </c>
      <c r="E116" s="89" t="s">
        <v>529</v>
      </c>
      <c r="F116" s="16">
        <v>20000</v>
      </c>
      <c r="H116" s="81"/>
      <c r="I116" s="122"/>
      <c r="J116" s="123"/>
      <c r="K116" s="81"/>
      <c r="L116" s="119">
        <f t="shared" si="10"/>
        <v>0</v>
      </c>
      <c r="M116" s="66"/>
      <c r="N116" s="81"/>
      <c r="O116" s="122"/>
      <c r="P116" s="81"/>
      <c r="Q116" s="81"/>
      <c r="R116" s="65">
        <f t="shared" si="12"/>
        <v>0</v>
      </c>
      <c r="S116" s="66"/>
      <c r="T116" s="81"/>
      <c r="U116" s="81"/>
      <c r="V116" s="81"/>
      <c r="W116" s="81"/>
      <c r="X116" s="65">
        <f t="shared" si="6"/>
        <v>0</v>
      </c>
      <c r="Z116" s="81"/>
      <c r="AA116" s="81"/>
      <c r="AB116" s="81"/>
      <c r="AC116" s="81"/>
      <c r="AD116" s="65">
        <f t="shared" si="7"/>
        <v>0</v>
      </c>
      <c r="AF116" s="81"/>
      <c r="AG116" s="81"/>
      <c r="AH116" s="81"/>
      <c r="AI116" s="81"/>
      <c r="AJ116" s="130">
        <f t="shared" si="11"/>
        <v>0</v>
      </c>
    </row>
    <row r="117" spans="2:36" s="90" customFormat="1" ht="15.75">
      <c r="B117" s="62"/>
      <c r="C117" s="49">
        <v>8</v>
      </c>
      <c r="D117" s="89" t="s">
        <v>526</v>
      </c>
      <c r="E117" s="89" t="s">
        <v>530</v>
      </c>
      <c r="F117" s="16">
        <v>2613.6</v>
      </c>
      <c r="H117" s="81"/>
      <c r="I117" s="122"/>
      <c r="J117" s="123"/>
      <c r="K117" s="81"/>
      <c r="L117" s="119">
        <f t="shared" si="10"/>
        <v>0</v>
      </c>
      <c r="M117" s="66"/>
      <c r="N117" s="81"/>
      <c r="O117" s="122"/>
      <c r="P117" s="81"/>
      <c r="Q117" s="81"/>
      <c r="R117" s="65">
        <f t="shared" si="12"/>
        <v>0</v>
      </c>
      <c r="S117" s="66"/>
      <c r="T117" s="81"/>
      <c r="U117" s="81"/>
      <c r="V117" s="81"/>
      <c r="W117" s="81"/>
      <c r="X117" s="65">
        <f t="shared" si="6"/>
        <v>0</v>
      </c>
      <c r="Z117" s="81"/>
      <c r="AA117" s="81"/>
      <c r="AB117" s="81"/>
      <c r="AC117" s="81"/>
      <c r="AD117" s="65">
        <f t="shared" si="7"/>
        <v>0</v>
      </c>
      <c r="AF117" s="81"/>
      <c r="AG117" s="81"/>
      <c r="AH117" s="81"/>
      <c r="AI117" s="81"/>
      <c r="AJ117" s="130">
        <f t="shared" si="11"/>
        <v>0</v>
      </c>
    </row>
    <row r="118" spans="2:36" s="90" customFormat="1" ht="15.75">
      <c r="B118" s="62"/>
      <c r="C118" s="49">
        <v>8</v>
      </c>
      <c r="D118" s="89" t="s">
        <v>531</v>
      </c>
      <c r="E118" s="89" t="s">
        <v>532</v>
      </c>
      <c r="F118" s="16">
        <v>44625</v>
      </c>
      <c r="H118" s="81"/>
      <c r="I118" s="122"/>
      <c r="J118" s="123"/>
      <c r="K118" s="81"/>
      <c r="L118" s="119">
        <f t="shared" si="10"/>
        <v>0</v>
      </c>
      <c r="M118" s="66"/>
      <c r="N118" s="81"/>
      <c r="O118" s="122"/>
      <c r="P118" s="81"/>
      <c r="Q118" s="81"/>
      <c r="R118" s="65">
        <f t="shared" si="12"/>
        <v>0</v>
      </c>
      <c r="S118" s="66"/>
      <c r="T118" s="81"/>
      <c r="U118" s="81"/>
      <c r="V118" s="81"/>
      <c r="W118" s="81"/>
      <c r="X118" s="65">
        <f t="shared" si="6"/>
        <v>0</v>
      </c>
      <c r="Z118" s="81"/>
      <c r="AA118" s="81"/>
      <c r="AB118" s="81"/>
      <c r="AC118" s="81"/>
      <c r="AD118" s="65">
        <f t="shared" si="7"/>
        <v>0</v>
      </c>
      <c r="AF118" s="81"/>
      <c r="AG118" s="81"/>
      <c r="AH118" s="81"/>
      <c r="AI118" s="81"/>
      <c r="AJ118" s="130">
        <f t="shared" si="11"/>
        <v>0</v>
      </c>
    </row>
    <row r="119" spans="2:36" s="90" customFormat="1" ht="15.75">
      <c r="B119" s="62"/>
      <c r="C119" s="49">
        <v>8</v>
      </c>
      <c r="D119" s="89" t="s">
        <v>533</v>
      </c>
      <c r="E119" s="89" t="s">
        <v>534</v>
      </c>
      <c r="F119" s="16">
        <v>44625</v>
      </c>
      <c r="H119" s="81"/>
      <c r="I119" s="122"/>
      <c r="J119" s="123"/>
      <c r="K119" s="81"/>
      <c r="L119" s="119">
        <f t="shared" si="10"/>
        <v>0</v>
      </c>
      <c r="M119" s="66"/>
      <c r="N119" s="81"/>
      <c r="O119" s="122"/>
      <c r="P119" s="81"/>
      <c r="Q119" s="81"/>
      <c r="R119" s="65">
        <f t="shared" si="12"/>
        <v>0</v>
      </c>
      <c r="S119" s="66"/>
      <c r="T119" s="81"/>
      <c r="U119" s="81"/>
      <c r="V119" s="81"/>
      <c r="W119" s="81"/>
      <c r="X119" s="65">
        <f t="shared" si="6"/>
        <v>0</v>
      </c>
      <c r="Z119" s="81"/>
      <c r="AA119" s="81"/>
      <c r="AB119" s="81"/>
      <c r="AC119" s="81"/>
      <c r="AD119" s="65">
        <f t="shared" si="7"/>
        <v>0</v>
      </c>
      <c r="AF119" s="81"/>
      <c r="AG119" s="81"/>
      <c r="AH119" s="81"/>
      <c r="AI119" s="81"/>
      <c r="AJ119" s="130">
        <f t="shared" si="11"/>
        <v>0</v>
      </c>
    </row>
    <row r="120" spans="2:36" s="90" customFormat="1" ht="15.75">
      <c r="B120" s="62"/>
      <c r="C120" s="49">
        <v>8</v>
      </c>
      <c r="D120" s="89" t="s">
        <v>535</v>
      </c>
      <c r="E120" s="89" t="s">
        <v>536</v>
      </c>
      <c r="F120" s="16">
        <v>43560</v>
      </c>
      <c r="H120" s="81"/>
      <c r="I120" s="122"/>
      <c r="J120" s="123"/>
      <c r="K120" s="81"/>
      <c r="L120" s="119">
        <f t="shared" si="10"/>
        <v>0</v>
      </c>
      <c r="M120" s="66"/>
      <c r="N120" s="81"/>
      <c r="O120" s="122"/>
      <c r="P120" s="81"/>
      <c r="Q120" s="81"/>
      <c r="R120" s="65">
        <f t="shared" si="12"/>
        <v>0</v>
      </c>
      <c r="S120" s="66"/>
      <c r="T120" s="81"/>
      <c r="U120" s="81"/>
      <c r="V120" s="81"/>
      <c r="W120" s="81"/>
      <c r="X120" s="65">
        <f t="shared" si="6"/>
        <v>0</v>
      </c>
      <c r="Z120" s="81"/>
      <c r="AA120" s="81"/>
      <c r="AB120" s="81"/>
      <c r="AC120" s="81"/>
      <c r="AD120" s="65">
        <f t="shared" si="7"/>
        <v>0</v>
      </c>
      <c r="AF120" s="81"/>
      <c r="AG120" s="81"/>
      <c r="AH120" s="81"/>
      <c r="AI120" s="81"/>
      <c r="AJ120" s="130">
        <f t="shared" si="11"/>
        <v>0</v>
      </c>
    </row>
    <row r="121" spans="2:36" s="90" customFormat="1" ht="30">
      <c r="B121" s="62"/>
      <c r="C121" s="49">
        <v>8</v>
      </c>
      <c r="D121" s="89" t="s">
        <v>537</v>
      </c>
      <c r="E121" s="89" t="s">
        <v>538</v>
      </c>
      <c r="F121" s="16">
        <v>90000</v>
      </c>
      <c r="H121" s="81"/>
      <c r="I121" s="122"/>
      <c r="J121" s="123"/>
      <c r="K121" s="81"/>
      <c r="L121" s="119">
        <f t="shared" si="10"/>
        <v>0</v>
      </c>
      <c r="M121" s="66"/>
      <c r="N121" s="81"/>
      <c r="O121" s="122"/>
      <c r="P121" s="81"/>
      <c r="Q121" s="81"/>
      <c r="R121" s="65">
        <f t="shared" si="12"/>
        <v>0</v>
      </c>
      <c r="S121" s="66"/>
      <c r="T121" s="81"/>
      <c r="U121" s="81"/>
      <c r="V121" s="81"/>
      <c r="W121" s="81"/>
      <c r="X121" s="65">
        <f t="shared" si="6"/>
        <v>0</v>
      </c>
      <c r="Z121" s="81"/>
      <c r="AA121" s="81"/>
      <c r="AB121" s="81"/>
      <c r="AC121" s="81"/>
      <c r="AD121" s="65">
        <f t="shared" si="7"/>
        <v>0</v>
      </c>
      <c r="AF121" s="81"/>
      <c r="AG121" s="81"/>
      <c r="AH121" s="81"/>
      <c r="AI121" s="81"/>
      <c r="AJ121" s="130">
        <f t="shared" si="11"/>
        <v>0</v>
      </c>
    </row>
    <row r="122" spans="2:36" s="90" customFormat="1" ht="15.75">
      <c r="B122" s="62"/>
      <c r="C122" s="49">
        <v>8</v>
      </c>
      <c r="D122" s="89" t="s">
        <v>539</v>
      </c>
      <c r="E122" s="89" t="s">
        <v>540</v>
      </c>
      <c r="F122" s="16">
        <v>44625</v>
      </c>
      <c r="H122" s="81"/>
      <c r="I122" s="122"/>
      <c r="J122" s="123"/>
      <c r="K122" s="81"/>
      <c r="L122" s="119">
        <f t="shared" si="10"/>
        <v>0</v>
      </c>
      <c r="M122" s="66"/>
      <c r="N122" s="81"/>
      <c r="O122" s="122"/>
      <c r="P122" s="81"/>
      <c r="Q122" s="81"/>
      <c r="R122" s="65">
        <f t="shared" si="12"/>
        <v>0</v>
      </c>
      <c r="S122" s="66"/>
      <c r="T122" s="81"/>
      <c r="U122" s="81"/>
      <c r="V122" s="81"/>
      <c r="W122" s="81"/>
      <c r="X122" s="65">
        <f t="shared" si="6"/>
        <v>0</v>
      </c>
      <c r="Z122" s="81"/>
      <c r="AA122" s="81"/>
      <c r="AB122" s="81"/>
      <c r="AC122" s="81"/>
      <c r="AD122" s="65">
        <f t="shared" si="7"/>
        <v>0</v>
      </c>
      <c r="AF122" s="81"/>
      <c r="AG122" s="81"/>
      <c r="AH122" s="81"/>
      <c r="AI122" s="81"/>
      <c r="AJ122" s="130">
        <f t="shared" si="11"/>
        <v>0</v>
      </c>
    </row>
    <row r="123" spans="2:36" s="90" customFormat="1" ht="15.75">
      <c r="B123" s="62"/>
      <c r="C123" s="49">
        <v>8</v>
      </c>
      <c r="D123" s="89" t="s">
        <v>541</v>
      </c>
      <c r="E123" s="89" t="s">
        <v>542</v>
      </c>
      <c r="F123" s="16">
        <v>10890</v>
      </c>
      <c r="H123" s="81"/>
      <c r="I123" s="122"/>
      <c r="J123" s="123"/>
      <c r="K123" s="81"/>
      <c r="L123" s="119">
        <f t="shared" si="10"/>
        <v>0</v>
      </c>
      <c r="M123" s="66"/>
      <c r="N123" s="81"/>
      <c r="O123" s="122"/>
      <c r="P123" s="81"/>
      <c r="Q123" s="81"/>
      <c r="R123" s="65">
        <f t="shared" si="12"/>
        <v>0</v>
      </c>
      <c r="S123" s="66"/>
      <c r="T123" s="81"/>
      <c r="U123" s="81"/>
      <c r="V123" s="81"/>
      <c r="W123" s="81"/>
      <c r="X123" s="65">
        <f t="shared" si="6"/>
        <v>0</v>
      </c>
      <c r="Z123" s="81"/>
      <c r="AA123" s="81"/>
      <c r="AB123" s="81"/>
      <c r="AC123" s="81"/>
      <c r="AD123" s="65">
        <f t="shared" si="7"/>
        <v>0</v>
      </c>
      <c r="AF123" s="81"/>
      <c r="AG123" s="81"/>
      <c r="AH123" s="81"/>
      <c r="AI123" s="81"/>
      <c r="AJ123" s="130">
        <f t="shared" si="11"/>
        <v>0</v>
      </c>
    </row>
    <row r="124" spans="2:36" s="90" customFormat="1" ht="15.75">
      <c r="B124" s="62"/>
      <c r="C124" s="49">
        <v>8</v>
      </c>
      <c r="D124" s="89" t="s">
        <v>543</v>
      </c>
      <c r="E124" s="89" t="s">
        <v>544</v>
      </c>
      <c r="F124" s="16">
        <v>44625</v>
      </c>
      <c r="H124" s="81"/>
      <c r="I124" s="122"/>
      <c r="J124" s="123"/>
      <c r="K124" s="81"/>
      <c r="L124" s="119">
        <f t="shared" si="10"/>
        <v>0</v>
      </c>
      <c r="M124" s="66"/>
      <c r="N124" s="81"/>
      <c r="O124" s="122"/>
      <c r="P124" s="81"/>
      <c r="Q124" s="81"/>
      <c r="R124" s="65">
        <f t="shared" si="12"/>
        <v>0</v>
      </c>
      <c r="S124" s="66"/>
      <c r="T124" s="81"/>
      <c r="U124" s="81"/>
      <c r="V124" s="81"/>
      <c r="W124" s="81"/>
      <c r="X124" s="65">
        <f t="shared" si="6"/>
        <v>0</v>
      </c>
      <c r="Z124" s="81"/>
      <c r="AA124" s="81"/>
      <c r="AB124" s="81"/>
      <c r="AC124" s="81"/>
      <c r="AD124" s="65">
        <f t="shared" si="7"/>
        <v>0</v>
      </c>
      <c r="AF124" s="81"/>
      <c r="AG124" s="81"/>
      <c r="AH124" s="81"/>
      <c r="AI124" s="81"/>
      <c r="AJ124" s="130">
        <f t="shared" si="11"/>
        <v>0</v>
      </c>
    </row>
    <row r="125" spans="2:36" s="90" customFormat="1" ht="30">
      <c r="B125" s="62"/>
      <c r="C125" s="49">
        <v>8</v>
      </c>
      <c r="D125" s="89" t="s">
        <v>545</v>
      </c>
      <c r="E125" s="89" t="s">
        <v>546</v>
      </c>
      <c r="F125" s="16">
        <v>44625</v>
      </c>
      <c r="H125" s="81"/>
      <c r="I125" s="122"/>
      <c r="J125" s="123"/>
      <c r="K125" s="81"/>
      <c r="L125" s="119">
        <f t="shared" si="10"/>
        <v>0</v>
      </c>
      <c r="M125" s="66"/>
      <c r="N125" s="81"/>
      <c r="O125" s="122"/>
      <c r="P125" s="81"/>
      <c r="Q125" s="81"/>
      <c r="R125" s="65">
        <f t="shared" si="12"/>
        <v>0</v>
      </c>
      <c r="S125" s="66"/>
      <c r="T125" s="81"/>
      <c r="U125" s="81"/>
      <c r="V125" s="81"/>
      <c r="W125" s="81"/>
      <c r="X125" s="65">
        <f t="shared" si="6"/>
        <v>0</v>
      </c>
      <c r="Z125" s="81"/>
      <c r="AA125" s="81"/>
      <c r="AB125" s="81"/>
      <c r="AC125" s="81"/>
      <c r="AD125" s="65">
        <f t="shared" si="7"/>
        <v>0</v>
      </c>
      <c r="AF125" s="81"/>
      <c r="AG125" s="81"/>
      <c r="AH125" s="81"/>
      <c r="AI125" s="81"/>
      <c r="AJ125" s="130">
        <f t="shared" si="11"/>
        <v>0</v>
      </c>
    </row>
    <row r="126" spans="2:36" s="90" customFormat="1" ht="15.75">
      <c r="B126" s="62"/>
      <c r="C126" s="49">
        <v>8</v>
      </c>
      <c r="D126" s="89" t="s">
        <v>547</v>
      </c>
      <c r="E126" s="89" t="s">
        <v>548</v>
      </c>
      <c r="F126" s="16">
        <v>94089.600000000006</v>
      </c>
      <c r="H126" s="81"/>
      <c r="I126" s="122"/>
      <c r="J126" s="123"/>
      <c r="K126" s="81"/>
      <c r="L126" s="119">
        <f t="shared" si="10"/>
        <v>0</v>
      </c>
      <c r="M126" s="66"/>
      <c r="N126" s="81"/>
      <c r="O126" s="122"/>
      <c r="P126" s="81"/>
      <c r="Q126" s="81"/>
      <c r="R126" s="65">
        <f t="shared" si="12"/>
        <v>0</v>
      </c>
      <c r="S126" s="66"/>
      <c r="T126" s="81"/>
      <c r="U126" s="81"/>
      <c r="V126" s="81"/>
      <c r="W126" s="81"/>
      <c r="X126" s="65">
        <f t="shared" si="6"/>
        <v>0</v>
      </c>
      <c r="Z126" s="81"/>
      <c r="AA126" s="81"/>
      <c r="AB126" s="81"/>
      <c r="AC126" s="81"/>
      <c r="AD126" s="65">
        <f t="shared" si="7"/>
        <v>0</v>
      </c>
      <c r="AF126" s="81"/>
      <c r="AG126" s="81"/>
      <c r="AH126" s="81"/>
      <c r="AI126" s="81"/>
      <c r="AJ126" s="130">
        <f t="shared" si="11"/>
        <v>0</v>
      </c>
    </row>
    <row r="127" spans="2:36" s="90" customFormat="1" ht="15.75">
      <c r="B127" s="62"/>
      <c r="C127" s="49">
        <v>8</v>
      </c>
      <c r="D127" s="89" t="s">
        <v>549</v>
      </c>
      <c r="E127" s="89" t="s">
        <v>550</v>
      </c>
      <c r="F127" s="16">
        <v>44625</v>
      </c>
      <c r="H127" s="81"/>
      <c r="I127" s="122"/>
      <c r="J127" s="123"/>
      <c r="K127" s="81"/>
      <c r="L127" s="119">
        <f t="shared" si="10"/>
        <v>0</v>
      </c>
      <c r="M127" s="66"/>
      <c r="N127" s="81"/>
      <c r="O127" s="122"/>
      <c r="P127" s="81"/>
      <c r="Q127" s="81"/>
      <c r="R127" s="65">
        <f t="shared" si="12"/>
        <v>0</v>
      </c>
      <c r="S127" s="66"/>
      <c r="T127" s="81"/>
      <c r="U127" s="81"/>
      <c r="V127" s="81"/>
      <c r="W127" s="81"/>
      <c r="X127" s="65">
        <f t="shared" si="6"/>
        <v>0</v>
      </c>
      <c r="Z127" s="81"/>
      <c r="AA127" s="81"/>
      <c r="AB127" s="81"/>
      <c r="AC127" s="81"/>
      <c r="AD127" s="65">
        <f t="shared" si="7"/>
        <v>0</v>
      </c>
      <c r="AF127" s="81"/>
      <c r="AG127" s="81"/>
      <c r="AH127" s="81"/>
      <c r="AI127" s="81"/>
      <c r="AJ127" s="130">
        <f t="shared" si="11"/>
        <v>0</v>
      </c>
    </row>
    <row r="128" spans="2:36" s="90" customFormat="1" ht="15.75">
      <c r="B128" s="62"/>
      <c r="C128" s="49">
        <v>8</v>
      </c>
      <c r="D128" s="89" t="s">
        <v>551</v>
      </c>
      <c r="E128" s="89" t="s">
        <v>552</v>
      </c>
      <c r="F128" s="16">
        <v>15000</v>
      </c>
      <c r="H128" s="81"/>
      <c r="I128" s="122"/>
      <c r="J128" s="123"/>
      <c r="K128" s="81"/>
      <c r="L128" s="119">
        <f t="shared" si="10"/>
        <v>0</v>
      </c>
      <c r="M128" s="66"/>
      <c r="N128" s="81"/>
      <c r="O128" s="122"/>
      <c r="P128" s="81"/>
      <c r="Q128" s="81"/>
      <c r="R128" s="65">
        <f t="shared" si="12"/>
        <v>0</v>
      </c>
      <c r="S128" s="66"/>
      <c r="T128" s="81"/>
      <c r="U128" s="81"/>
      <c r="V128" s="81"/>
      <c r="W128" s="81"/>
      <c r="X128" s="65">
        <f t="shared" si="6"/>
        <v>0</v>
      </c>
      <c r="Z128" s="81"/>
      <c r="AA128" s="81"/>
      <c r="AB128" s="81"/>
      <c r="AC128" s="81"/>
      <c r="AD128" s="65">
        <f t="shared" si="7"/>
        <v>0</v>
      </c>
      <c r="AF128" s="81"/>
      <c r="AG128" s="81"/>
      <c r="AH128" s="81"/>
      <c r="AI128" s="81"/>
      <c r="AJ128" s="130">
        <f t="shared" si="11"/>
        <v>0</v>
      </c>
    </row>
    <row r="129" spans="2:36" s="90" customFormat="1" ht="15.75">
      <c r="B129" s="62"/>
      <c r="C129" s="49">
        <v>8</v>
      </c>
      <c r="D129" s="89" t="s">
        <v>553</v>
      </c>
      <c r="E129" s="89" t="s">
        <v>952</v>
      </c>
      <c r="F129" s="16">
        <v>87120</v>
      </c>
      <c r="H129" s="81"/>
      <c r="I129" s="122"/>
      <c r="J129" s="123"/>
      <c r="K129" s="81"/>
      <c r="L129" s="119">
        <f t="shared" si="10"/>
        <v>0</v>
      </c>
      <c r="M129" s="66"/>
      <c r="N129" s="81"/>
      <c r="O129" s="122"/>
      <c r="P129" s="81"/>
      <c r="Q129" s="81"/>
      <c r="R129" s="65">
        <f t="shared" si="12"/>
        <v>0</v>
      </c>
      <c r="S129" s="66"/>
      <c r="T129" s="81"/>
      <c r="U129" s="81"/>
      <c r="V129" s="81"/>
      <c r="W129" s="81"/>
      <c r="X129" s="65">
        <f t="shared" si="6"/>
        <v>0</v>
      </c>
      <c r="Z129" s="81"/>
      <c r="AA129" s="81"/>
      <c r="AB129" s="81"/>
      <c r="AC129" s="81"/>
      <c r="AD129" s="65">
        <f t="shared" si="7"/>
        <v>0</v>
      </c>
      <c r="AF129" s="81"/>
      <c r="AG129" s="81"/>
      <c r="AH129" s="81"/>
      <c r="AI129" s="81"/>
      <c r="AJ129" s="130">
        <f t="shared" si="11"/>
        <v>0</v>
      </c>
    </row>
    <row r="130" spans="2:36" s="90" customFormat="1" ht="15.75">
      <c r="B130" s="62"/>
      <c r="C130" s="49">
        <v>8</v>
      </c>
      <c r="D130" s="89" t="s">
        <v>526</v>
      </c>
      <c r="E130" s="89" t="s">
        <v>554</v>
      </c>
      <c r="F130" s="16">
        <v>31798</v>
      </c>
      <c r="H130" s="81"/>
      <c r="I130" s="122"/>
      <c r="J130" s="123"/>
      <c r="K130" s="81"/>
      <c r="L130" s="119">
        <f t="shared" si="10"/>
        <v>0</v>
      </c>
      <c r="M130" s="66"/>
      <c r="N130" s="81"/>
      <c r="O130" s="122"/>
      <c r="P130" s="81"/>
      <c r="Q130" s="81"/>
      <c r="R130" s="65">
        <f t="shared" si="12"/>
        <v>0</v>
      </c>
      <c r="S130" s="66"/>
      <c r="T130" s="81"/>
      <c r="U130" s="81"/>
      <c r="V130" s="81"/>
      <c r="W130" s="81"/>
      <c r="X130" s="65">
        <f t="shared" si="6"/>
        <v>0</v>
      </c>
      <c r="Z130" s="81"/>
      <c r="AA130" s="81"/>
      <c r="AB130" s="81"/>
      <c r="AC130" s="81"/>
      <c r="AD130" s="65">
        <f t="shared" si="7"/>
        <v>0</v>
      </c>
      <c r="AF130" s="81"/>
      <c r="AG130" s="81"/>
      <c r="AH130" s="81"/>
      <c r="AI130" s="81"/>
      <c r="AJ130" s="130">
        <f t="shared" si="11"/>
        <v>0</v>
      </c>
    </row>
    <row r="131" spans="2:36" s="90" customFormat="1" ht="15.75">
      <c r="B131" s="62"/>
      <c r="C131" s="49">
        <v>8</v>
      </c>
      <c r="D131" s="89" t="s">
        <v>526</v>
      </c>
      <c r="E131" s="89" t="s">
        <v>555</v>
      </c>
      <c r="F131" s="16">
        <v>31798.799999999999</v>
      </c>
      <c r="H131" s="81"/>
      <c r="I131" s="122"/>
      <c r="J131" s="123"/>
      <c r="K131" s="81"/>
      <c r="L131" s="119">
        <f t="shared" si="10"/>
        <v>0</v>
      </c>
      <c r="M131" s="66"/>
      <c r="N131" s="81"/>
      <c r="O131" s="122"/>
      <c r="P131" s="81"/>
      <c r="Q131" s="81"/>
      <c r="R131" s="65">
        <f t="shared" si="12"/>
        <v>0</v>
      </c>
      <c r="S131" s="66"/>
      <c r="T131" s="81"/>
      <c r="U131" s="81"/>
      <c r="V131" s="81"/>
      <c r="W131" s="81"/>
      <c r="X131" s="65">
        <f t="shared" si="6"/>
        <v>0</v>
      </c>
      <c r="Z131" s="81"/>
      <c r="AA131" s="81"/>
      <c r="AB131" s="81"/>
      <c r="AC131" s="81"/>
      <c r="AD131" s="65">
        <f t="shared" si="7"/>
        <v>0</v>
      </c>
      <c r="AF131" s="81"/>
      <c r="AG131" s="81"/>
      <c r="AH131" s="81"/>
      <c r="AI131" s="81"/>
      <c r="AJ131" s="130">
        <f t="shared" si="11"/>
        <v>0</v>
      </c>
    </row>
    <row r="132" spans="2:36" s="90" customFormat="1" ht="15.75">
      <c r="B132" s="62"/>
      <c r="C132" s="49">
        <v>8</v>
      </c>
      <c r="D132" s="89" t="s">
        <v>526</v>
      </c>
      <c r="E132" s="89" t="s">
        <v>556</v>
      </c>
      <c r="F132" s="16">
        <v>2613.6</v>
      </c>
      <c r="H132" s="81"/>
      <c r="I132" s="122"/>
      <c r="J132" s="123"/>
      <c r="K132" s="81"/>
      <c r="L132" s="119">
        <f t="shared" si="10"/>
        <v>0</v>
      </c>
      <c r="M132" s="66"/>
      <c r="N132" s="81"/>
      <c r="O132" s="122"/>
      <c r="P132" s="81"/>
      <c r="Q132" s="81"/>
      <c r="R132" s="65">
        <f t="shared" si="12"/>
        <v>0</v>
      </c>
      <c r="S132" s="66"/>
      <c r="T132" s="81"/>
      <c r="U132" s="81"/>
      <c r="V132" s="81"/>
      <c r="W132" s="81"/>
      <c r="X132" s="65">
        <f t="shared" si="6"/>
        <v>0</v>
      </c>
      <c r="Z132" s="81"/>
      <c r="AA132" s="81"/>
      <c r="AB132" s="81"/>
      <c r="AC132" s="81"/>
      <c r="AD132" s="65">
        <f t="shared" si="7"/>
        <v>0</v>
      </c>
      <c r="AF132" s="81"/>
      <c r="AG132" s="81"/>
      <c r="AH132" s="81"/>
      <c r="AI132" s="81"/>
      <c r="AJ132" s="130">
        <f t="shared" si="11"/>
        <v>0</v>
      </c>
    </row>
    <row r="133" spans="2:36" s="90" customFormat="1" ht="15.75">
      <c r="B133" s="62"/>
      <c r="C133" s="49">
        <v>8</v>
      </c>
      <c r="D133" s="89" t="s">
        <v>526</v>
      </c>
      <c r="E133" s="89" t="s">
        <v>557</v>
      </c>
      <c r="F133" s="16">
        <v>2613.6</v>
      </c>
      <c r="H133" s="81"/>
      <c r="I133" s="122"/>
      <c r="J133" s="123"/>
      <c r="K133" s="81"/>
      <c r="L133" s="119">
        <f t="shared" si="10"/>
        <v>0</v>
      </c>
      <c r="M133" s="66"/>
      <c r="N133" s="81"/>
      <c r="O133" s="124"/>
      <c r="P133" s="81"/>
      <c r="Q133" s="81"/>
      <c r="R133" s="65">
        <f t="shared" si="12"/>
        <v>0</v>
      </c>
      <c r="S133" s="66"/>
      <c r="T133" s="81"/>
      <c r="U133" s="81"/>
      <c r="V133" s="81"/>
      <c r="W133" s="81"/>
      <c r="X133" s="65">
        <f t="shared" si="6"/>
        <v>0</v>
      </c>
      <c r="Z133" s="81"/>
      <c r="AA133" s="81"/>
      <c r="AB133" s="81"/>
      <c r="AC133" s="81"/>
      <c r="AD133" s="65">
        <f t="shared" si="7"/>
        <v>0</v>
      </c>
      <c r="AF133" s="81"/>
      <c r="AG133" s="81"/>
      <c r="AH133" s="81"/>
      <c r="AI133" s="81"/>
      <c r="AJ133" s="130">
        <f t="shared" si="11"/>
        <v>0</v>
      </c>
    </row>
    <row r="134" spans="2:36" s="90" customFormat="1" ht="15.75">
      <c r="B134" s="62"/>
      <c r="C134" s="49">
        <v>8</v>
      </c>
      <c r="D134" s="89" t="s">
        <v>558</v>
      </c>
      <c r="E134" s="89" t="s">
        <v>559</v>
      </c>
      <c r="F134" s="16">
        <v>2613.6</v>
      </c>
      <c r="H134" s="81"/>
      <c r="I134" s="122"/>
      <c r="J134" s="123"/>
      <c r="K134" s="81"/>
      <c r="L134" s="119">
        <f t="shared" si="10"/>
        <v>0</v>
      </c>
      <c r="M134" s="66"/>
      <c r="N134" s="81"/>
      <c r="O134" s="122"/>
      <c r="P134" s="81"/>
      <c r="Q134" s="81"/>
      <c r="R134" s="65">
        <f t="shared" si="12"/>
        <v>0</v>
      </c>
      <c r="S134" s="66"/>
      <c r="T134" s="81"/>
      <c r="U134" s="81"/>
      <c r="V134" s="81"/>
      <c r="W134" s="81"/>
      <c r="X134" s="65">
        <f t="shared" si="6"/>
        <v>0</v>
      </c>
      <c r="Z134" s="81"/>
      <c r="AA134" s="81"/>
      <c r="AB134" s="81"/>
      <c r="AC134" s="81"/>
      <c r="AD134" s="65">
        <f t="shared" si="7"/>
        <v>0</v>
      </c>
      <c r="AF134" s="81"/>
      <c r="AG134" s="81"/>
      <c r="AH134" s="81"/>
      <c r="AI134" s="81"/>
      <c r="AJ134" s="130">
        <f t="shared" si="11"/>
        <v>0</v>
      </c>
    </row>
    <row r="135" spans="2:36" s="90" customFormat="1" ht="15.75">
      <c r="B135" s="62"/>
      <c r="C135" s="49">
        <v>8</v>
      </c>
      <c r="D135" s="89" t="s">
        <v>560</v>
      </c>
      <c r="E135" s="89" t="s">
        <v>561</v>
      </c>
      <c r="F135" s="16">
        <v>25000</v>
      </c>
      <c r="H135" s="81"/>
      <c r="I135" s="122"/>
      <c r="J135" s="123"/>
      <c r="K135" s="81"/>
      <c r="L135" s="119">
        <f t="shared" si="10"/>
        <v>0</v>
      </c>
      <c r="M135" s="66"/>
      <c r="N135" s="81"/>
      <c r="O135" s="122"/>
      <c r="P135" s="81"/>
      <c r="Q135" s="81"/>
      <c r="R135" s="65">
        <f t="shared" si="12"/>
        <v>0</v>
      </c>
      <c r="S135" s="66"/>
      <c r="T135" s="81"/>
      <c r="U135" s="81"/>
      <c r="V135" s="81"/>
      <c r="W135" s="81"/>
      <c r="X135" s="65">
        <f t="shared" si="6"/>
        <v>0</v>
      </c>
      <c r="Z135" s="81"/>
      <c r="AA135" s="81"/>
      <c r="AB135" s="81"/>
      <c r="AC135" s="81"/>
      <c r="AD135" s="65">
        <f t="shared" si="7"/>
        <v>0</v>
      </c>
      <c r="AF135" s="81"/>
      <c r="AG135" s="81"/>
      <c r="AH135" s="81"/>
      <c r="AI135" s="81"/>
      <c r="AJ135" s="130">
        <f t="shared" si="11"/>
        <v>0</v>
      </c>
    </row>
    <row r="136" spans="2:36" s="90" customFormat="1" ht="15.75">
      <c r="B136" s="62"/>
      <c r="C136" s="49">
        <v>8</v>
      </c>
      <c r="D136" s="89" t="s">
        <v>526</v>
      </c>
      <c r="E136" s="89" t="s">
        <v>562</v>
      </c>
      <c r="F136" s="16">
        <v>20000</v>
      </c>
      <c r="H136" s="81"/>
      <c r="I136" s="122"/>
      <c r="J136" s="123"/>
      <c r="K136" s="81"/>
      <c r="L136" s="119">
        <f t="shared" si="10"/>
        <v>0</v>
      </c>
      <c r="M136" s="66"/>
      <c r="N136" s="81"/>
      <c r="O136" s="122"/>
      <c r="P136" s="81"/>
      <c r="Q136" s="81"/>
      <c r="R136" s="65">
        <f t="shared" si="12"/>
        <v>0</v>
      </c>
      <c r="S136" s="66"/>
      <c r="T136" s="81"/>
      <c r="U136" s="81"/>
      <c r="V136" s="81"/>
      <c r="W136" s="81"/>
      <c r="X136" s="65">
        <f t="shared" si="6"/>
        <v>0</v>
      </c>
      <c r="Z136" s="81"/>
      <c r="AA136" s="81"/>
      <c r="AB136" s="81"/>
      <c r="AC136" s="81"/>
      <c r="AD136" s="65">
        <f t="shared" si="7"/>
        <v>0</v>
      </c>
      <c r="AF136" s="81"/>
      <c r="AG136" s="81"/>
      <c r="AH136" s="81"/>
      <c r="AI136" s="81"/>
      <c r="AJ136" s="130">
        <f t="shared" si="11"/>
        <v>0</v>
      </c>
    </row>
    <row r="137" spans="2:36" s="90" customFormat="1" ht="15.75">
      <c r="B137" s="62"/>
      <c r="C137" s="49">
        <v>8</v>
      </c>
      <c r="D137" s="89" t="s">
        <v>563</v>
      </c>
      <c r="E137" s="89" t="s">
        <v>564</v>
      </c>
      <c r="F137" s="16">
        <v>66940</v>
      </c>
      <c r="H137" s="81"/>
      <c r="I137" s="122"/>
      <c r="J137" s="123"/>
      <c r="K137" s="81"/>
      <c r="L137" s="119">
        <f t="shared" si="10"/>
        <v>0</v>
      </c>
      <c r="M137" s="66"/>
      <c r="N137" s="81"/>
      <c r="O137" s="122"/>
      <c r="P137" s="81"/>
      <c r="Q137" s="81"/>
      <c r="R137" s="65">
        <f t="shared" si="12"/>
        <v>0</v>
      </c>
      <c r="S137" s="66"/>
      <c r="T137" s="81"/>
      <c r="U137" s="81"/>
      <c r="V137" s="81"/>
      <c r="W137" s="81"/>
      <c r="X137" s="65">
        <f t="shared" si="6"/>
        <v>0</v>
      </c>
      <c r="Z137" s="81"/>
      <c r="AA137" s="81"/>
      <c r="AB137" s="81"/>
      <c r="AC137" s="81"/>
      <c r="AD137" s="65">
        <f t="shared" si="7"/>
        <v>0</v>
      </c>
      <c r="AF137" s="81"/>
      <c r="AG137" s="81"/>
      <c r="AH137" s="81"/>
      <c r="AI137" s="81"/>
      <c r="AJ137" s="130">
        <f t="shared" si="11"/>
        <v>0</v>
      </c>
    </row>
    <row r="138" spans="2:36" s="90" customFormat="1" ht="15.75">
      <c r="B138" s="62"/>
      <c r="C138" s="49">
        <v>8</v>
      </c>
      <c r="D138" s="89" t="s">
        <v>953</v>
      </c>
      <c r="E138" s="89" t="s">
        <v>565</v>
      </c>
      <c r="F138" s="16">
        <v>43560</v>
      </c>
      <c r="H138" s="81"/>
      <c r="I138" s="122"/>
      <c r="J138" s="123"/>
      <c r="K138" s="81"/>
      <c r="L138" s="119">
        <f t="shared" si="10"/>
        <v>0</v>
      </c>
      <c r="M138" s="66"/>
      <c r="N138" s="81"/>
      <c r="O138" s="122"/>
      <c r="P138" s="81"/>
      <c r="Q138" s="81"/>
      <c r="R138" s="65">
        <f t="shared" si="12"/>
        <v>0</v>
      </c>
      <c r="S138" s="66"/>
      <c r="T138" s="81"/>
      <c r="U138" s="81"/>
      <c r="V138" s="81"/>
      <c r="W138" s="81"/>
      <c r="X138" s="65">
        <f t="shared" si="6"/>
        <v>0</v>
      </c>
      <c r="Z138" s="81"/>
      <c r="AA138" s="81"/>
      <c r="AB138" s="81"/>
      <c r="AC138" s="81"/>
      <c r="AD138" s="65">
        <f t="shared" si="7"/>
        <v>0</v>
      </c>
      <c r="AF138" s="81"/>
      <c r="AG138" s="81"/>
      <c r="AH138" s="81"/>
      <c r="AI138" s="81"/>
      <c r="AJ138" s="130">
        <f t="shared" si="11"/>
        <v>0</v>
      </c>
    </row>
    <row r="139" spans="2:36" s="90" customFormat="1" ht="15.75">
      <c r="B139" s="62"/>
      <c r="C139" s="49">
        <v>8</v>
      </c>
      <c r="D139" s="89" t="s">
        <v>566</v>
      </c>
      <c r="E139" s="89" t="s">
        <v>567</v>
      </c>
      <c r="F139" s="16">
        <v>186120</v>
      </c>
      <c r="H139" s="81"/>
      <c r="I139" s="122"/>
      <c r="J139" s="123"/>
      <c r="K139" s="81"/>
      <c r="L139" s="119">
        <f t="shared" si="10"/>
        <v>0</v>
      </c>
      <c r="M139" s="66"/>
      <c r="N139" s="81"/>
      <c r="O139" s="122"/>
      <c r="P139" s="81"/>
      <c r="Q139" s="81"/>
      <c r="R139" s="65">
        <f t="shared" si="12"/>
        <v>0</v>
      </c>
      <c r="S139" s="66"/>
      <c r="T139" s="81"/>
      <c r="U139" s="81"/>
      <c r="V139" s="81"/>
      <c r="W139" s="81"/>
      <c r="X139" s="65">
        <f t="shared" si="6"/>
        <v>0</v>
      </c>
      <c r="Z139" s="81"/>
      <c r="AA139" s="81"/>
      <c r="AB139" s="81"/>
      <c r="AC139" s="81"/>
      <c r="AD139" s="65">
        <f t="shared" si="7"/>
        <v>0</v>
      </c>
      <c r="AF139" s="81"/>
      <c r="AG139" s="81"/>
      <c r="AH139" s="81"/>
      <c r="AI139" s="81"/>
      <c r="AJ139" s="130">
        <f t="shared" si="11"/>
        <v>0</v>
      </c>
    </row>
    <row r="140" spans="2:36" s="90" customFormat="1" ht="15.75">
      <c r="B140" s="62"/>
      <c r="C140" s="49">
        <v>8</v>
      </c>
      <c r="D140" s="89" t="s">
        <v>568</v>
      </c>
      <c r="E140" s="89" t="s">
        <v>569</v>
      </c>
      <c r="F140" s="16">
        <v>10000</v>
      </c>
      <c r="H140" s="81"/>
      <c r="I140" s="122"/>
      <c r="J140" s="123"/>
      <c r="K140" s="81"/>
      <c r="L140" s="119">
        <f t="shared" si="10"/>
        <v>0</v>
      </c>
      <c r="M140" s="66"/>
      <c r="N140" s="81"/>
      <c r="O140" s="122"/>
      <c r="P140" s="81"/>
      <c r="Q140" s="81"/>
      <c r="R140" s="65">
        <f t="shared" si="12"/>
        <v>0</v>
      </c>
      <c r="S140" s="66"/>
      <c r="T140" s="81"/>
      <c r="U140" s="81"/>
      <c r="V140" s="81"/>
      <c r="W140" s="81"/>
      <c r="X140" s="65">
        <f t="shared" si="6"/>
        <v>0</v>
      </c>
      <c r="Z140" s="81"/>
      <c r="AA140" s="81"/>
      <c r="AB140" s="81"/>
      <c r="AC140" s="81"/>
      <c r="AD140" s="65">
        <f t="shared" ref="AD140:AD149" si="13">Z140*X140</f>
        <v>0</v>
      </c>
      <c r="AF140" s="81"/>
      <c r="AG140" s="81"/>
      <c r="AH140" s="81"/>
      <c r="AI140" s="81"/>
      <c r="AJ140" s="130">
        <f t="shared" si="11"/>
        <v>0</v>
      </c>
    </row>
    <row r="141" spans="2:36" s="90" customFormat="1" ht="15.75">
      <c r="B141" s="62"/>
      <c r="C141" s="49">
        <v>8</v>
      </c>
      <c r="D141" s="89" t="s">
        <v>570</v>
      </c>
      <c r="E141" s="89" t="s">
        <v>571</v>
      </c>
      <c r="F141" s="16">
        <v>4791600</v>
      </c>
      <c r="H141" s="81"/>
      <c r="I141" s="122"/>
      <c r="J141" s="123"/>
      <c r="K141" s="81"/>
      <c r="L141" s="119">
        <f t="shared" si="10"/>
        <v>0</v>
      </c>
      <c r="M141" s="66"/>
      <c r="N141" s="81"/>
      <c r="O141" s="122"/>
      <c r="P141" s="81"/>
      <c r="Q141" s="81"/>
      <c r="R141" s="65">
        <f t="shared" si="12"/>
        <v>0</v>
      </c>
      <c r="S141" s="66"/>
      <c r="T141" s="81"/>
      <c r="U141" s="81"/>
      <c r="V141" s="81"/>
      <c r="W141" s="81"/>
      <c r="X141" s="65">
        <f t="shared" ref="X141:X149" si="14">T141+U141+V141+W141</f>
        <v>0</v>
      </c>
      <c r="Z141" s="81"/>
      <c r="AA141" s="81"/>
      <c r="AB141" s="81"/>
      <c r="AC141" s="81"/>
      <c r="AD141" s="65">
        <f t="shared" si="13"/>
        <v>0</v>
      </c>
      <c r="AF141" s="81"/>
      <c r="AG141" s="81"/>
      <c r="AH141" s="81"/>
      <c r="AI141" s="81"/>
      <c r="AJ141" s="130">
        <f t="shared" si="11"/>
        <v>0</v>
      </c>
    </row>
    <row r="142" spans="2:36" s="90" customFormat="1" ht="15.75">
      <c r="B142" s="62"/>
      <c r="C142" s="49">
        <v>8</v>
      </c>
      <c r="D142" s="89" t="s">
        <v>572</v>
      </c>
      <c r="E142" s="89" t="s">
        <v>572</v>
      </c>
      <c r="F142" s="16">
        <v>900</v>
      </c>
      <c r="H142" s="81"/>
      <c r="I142" s="122"/>
      <c r="J142" s="123"/>
      <c r="K142" s="81"/>
      <c r="L142" s="119">
        <f t="shared" si="10"/>
        <v>0</v>
      </c>
      <c r="M142" s="66"/>
      <c r="N142" s="81"/>
      <c r="O142" s="122"/>
      <c r="P142" s="81"/>
      <c r="Q142" s="81"/>
      <c r="R142" s="65">
        <f t="shared" si="12"/>
        <v>0</v>
      </c>
      <c r="S142" s="66"/>
      <c r="T142" s="81"/>
      <c r="U142" s="81"/>
      <c r="V142" s="81"/>
      <c r="W142" s="81"/>
      <c r="X142" s="65">
        <f t="shared" si="14"/>
        <v>0</v>
      </c>
      <c r="Z142" s="81"/>
      <c r="AA142" s="81"/>
      <c r="AB142" s="81"/>
      <c r="AC142" s="81"/>
      <c r="AD142" s="65">
        <f t="shared" si="13"/>
        <v>0</v>
      </c>
      <c r="AF142" s="81"/>
      <c r="AG142" s="81"/>
      <c r="AH142" s="81"/>
      <c r="AI142" s="81"/>
      <c r="AJ142" s="130">
        <f t="shared" si="11"/>
        <v>0</v>
      </c>
    </row>
    <row r="143" spans="2:36" s="90" customFormat="1" ht="15.75">
      <c r="B143" s="62"/>
      <c r="C143" s="49">
        <v>8</v>
      </c>
      <c r="D143" s="89" t="s">
        <v>573</v>
      </c>
      <c r="E143" s="89" t="s">
        <v>574</v>
      </c>
      <c r="F143" s="16">
        <v>2000</v>
      </c>
      <c r="H143" s="81"/>
      <c r="I143" s="122"/>
      <c r="J143" s="123"/>
      <c r="K143" s="81"/>
      <c r="L143" s="119">
        <f t="shared" si="10"/>
        <v>0</v>
      </c>
      <c r="M143" s="66"/>
      <c r="N143" s="81"/>
      <c r="O143" s="122"/>
      <c r="P143" s="81"/>
      <c r="Q143" s="81"/>
      <c r="R143" s="65">
        <f t="shared" si="12"/>
        <v>0</v>
      </c>
      <c r="S143" s="66"/>
      <c r="T143" s="81"/>
      <c r="U143" s="81"/>
      <c r="V143" s="81"/>
      <c r="W143" s="81"/>
      <c r="X143" s="65">
        <f t="shared" si="14"/>
        <v>0</v>
      </c>
      <c r="Z143" s="81"/>
      <c r="AA143" s="81"/>
      <c r="AB143" s="81"/>
      <c r="AC143" s="81"/>
      <c r="AD143" s="65">
        <f t="shared" si="13"/>
        <v>0</v>
      </c>
      <c r="AF143" s="81"/>
      <c r="AG143" s="81"/>
      <c r="AH143" s="81"/>
      <c r="AI143" s="81"/>
      <c r="AJ143" s="130">
        <f t="shared" si="11"/>
        <v>0</v>
      </c>
    </row>
    <row r="144" spans="2:36" s="90" customFormat="1" ht="15.75">
      <c r="B144" s="62"/>
      <c r="C144" s="49">
        <v>8</v>
      </c>
      <c r="D144" s="89" t="s">
        <v>576</v>
      </c>
      <c r="E144" s="89" t="s">
        <v>577</v>
      </c>
      <c r="F144" s="16">
        <v>1785</v>
      </c>
      <c r="H144" s="81"/>
      <c r="I144" s="122"/>
      <c r="J144" s="123"/>
      <c r="K144" s="81"/>
      <c r="L144" s="119">
        <f t="shared" si="10"/>
        <v>0</v>
      </c>
      <c r="M144" s="66"/>
      <c r="N144" s="81"/>
      <c r="O144" s="122"/>
      <c r="P144" s="81"/>
      <c r="Q144" s="81"/>
      <c r="R144" s="65">
        <f t="shared" si="12"/>
        <v>0</v>
      </c>
      <c r="S144" s="66"/>
      <c r="T144" s="81"/>
      <c r="U144" s="81"/>
      <c r="V144" s="81"/>
      <c r="W144" s="81"/>
      <c r="X144" s="65">
        <f t="shared" si="14"/>
        <v>0</v>
      </c>
      <c r="Z144" s="81"/>
      <c r="AA144" s="81"/>
      <c r="AB144" s="81"/>
      <c r="AC144" s="81"/>
      <c r="AD144" s="65">
        <f t="shared" si="13"/>
        <v>0</v>
      </c>
      <c r="AF144" s="81"/>
      <c r="AG144" s="81"/>
      <c r="AH144" s="81"/>
      <c r="AI144" s="81"/>
      <c r="AJ144" s="130">
        <f t="shared" si="11"/>
        <v>0</v>
      </c>
    </row>
    <row r="145" spans="2:36" s="90" customFormat="1" ht="15.75">
      <c r="B145" s="62"/>
      <c r="C145" s="49">
        <v>8</v>
      </c>
      <c r="D145" s="89" t="s">
        <v>560</v>
      </c>
      <c r="E145" s="89" t="s">
        <v>578</v>
      </c>
      <c r="F145" s="16">
        <v>500</v>
      </c>
      <c r="H145" s="81"/>
      <c r="I145" s="122"/>
      <c r="J145" s="123"/>
      <c r="K145" s="81"/>
      <c r="L145" s="119">
        <f t="shared" si="10"/>
        <v>0</v>
      </c>
      <c r="M145" s="66"/>
      <c r="N145" s="81"/>
      <c r="O145" s="122"/>
      <c r="P145" s="81"/>
      <c r="Q145" s="81"/>
      <c r="R145" s="65">
        <f t="shared" si="12"/>
        <v>0</v>
      </c>
      <c r="S145" s="66"/>
      <c r="T145" s="81"/>
      <c r="U145" s="81"/>
      <c r="V145" s="81"/>
      <c r="W145" s="81"/>
      <c r="X145" s="65">
        <f t="shared" si="14"/>
        <v>0</v>
      </c>
      <c r="Z145" s="81"/>
      <c r="AA145" s="81"/>
      <c r="AB145" s="81"/>
      <c r="AC145" s="81"/>
      <c r="AD145" s="65">
        <f t="shared" si="13"/>
        <v>0</v>
      </c>
      <c r="AF145" s="81"/>
      <c r="AG145" s="81"/>
      <c r="AH145" s="81"/>
      <c r="AI145" s="81"/>
      <c r="AJ145" s="130">
        <f t="shared" si="11"/>
        <v>0</v>
      </c>
    </row>
    <row r="146" spans="2:36" s="90" customFormat="1" ht="15.75">
      <c r="B146" s="62"/>
      <c r="C146" s="49">
        <v>8</v>
      </c>
      <c r="D146" s="89" t="s">
        <v>579</v>
      </c>
      <c r="E146" s="89" t="s">
        <v>580</v>
      </c>
      <c r="F146" s="16">
        <v>985</v>
      </c>
      <c r="H146" s="81"/>
      <c r="I146" s="122"/>
      <c r="J146" s="123"/>
      <c r="K146" s="81"/>
      <c r="L146" s="119">
        <f t="shared" si="10"/>
        <v>0</v>
      </c>
      <c r="M146" s="66"/>
      <c r="N146" s="81"/>
      <c r="O146" s="122"/>
      <c r="P146" s="81"/>
      <c r="Q146" s="81"/>
      <c r="R146" s="65">
        <f t="shared" si="12"/>
        <v>0</v>
      </c>
      <c r="S146" s="66"/>
      <c r="T146" s="81"/>
      <c r="U146" s="81"/>
      <c r="V146" s="81"/>
      <c r="W146" s="81"/>
      <c r="X146" s="65">
        <f t="shared" si="14"/>
        <v>0</v>
      </c>
      <c r="Z146" s="81"/>
      <c r="AA146" s="81"/>
      <c r="AB146" s="81"/>
      <c r="AC146" s="81"/>
      <c r="AD146" s="65">
        <f t="shared" si="13"/>
        <v>0</v>
      </c>
      <c r="AF146" s="81"/>
      <c r="AG146" s="81"/>
      <c r="AH146" s="81"/>
      <c r="AI146" s="81"/>
      <c r="AJ146" s="130">
        <f t="shared" si="11"/>
        <v>0</v>
      </c>
    </row>
    <row r="147" spans="2:36" s="90" customFormat="1" ht="15.75">
      <c r="B147" s="62"/>
      <c r="C147" s="49">
        <v>8</v>
      </c>
      <c r="D147" s="89" t="s">
        <v>579</v>
      </c>
      <c r="E147" s="89" t="s">
        <v>581</v>
      </c>
      <c r="F147" s="16">
        <v>2000</v>
      </c>
      <c r="H147" s="81"/>
      <c r="I147" s="122"/>
      <c r="J147" s="123"/>
      <c r="K147" s="81"/>
      <c r="L147" s="119">
        <f t="shared" si="10"/>
        <v>0</v>
      </c>
      <c r="M147" s="66"/>
      <c r="N147" s="81"/>
      <c r="O147" s="122"/>
      <c r="P147" s="81"/>
      <c r="Q147" s="81"/>
      <c r="R147" s="65">
        <f t="shared" si="12"/>
        <v>0</v>
      </c>
      <c r="S147" s="66"/>
      <c r="T147" s="81"/>
      <c r="U147" s="81"/>
      <c r="V147" s="81"/>
      <c r="W147" s="81"/>
      <c r="X147" s="65">
        <f t="shared" si="14"/>
        <v>0</v>
      </c>
      <c r="Z147" s="81"/>
      <c r="AA147" s="81"/>
      <c r="AB147" s="81"/>
      <c r="AC147" s="81"/>
      <c r="AD147" s="65">
        <f t="shared" si="13"/>
        <v>0</v>
      </c>
      <c r="AF147" s="81"/>
      <c r="AG147" s="81"/>
      <c r="AH147" s="81"/>
      <c r="AI147" s="81"/>
      <c r="AJ147" s="130">
        <f t="shared" si="11"/>
        <v>0</v>
      </c>
    </row>
    <row r="148" spans="2:36" s="90" customFormat="1" ht="15.75">
      <c r="B148" s="62"/>
      <c r="C148" s="49">
        <v>8</v>
      </c>
      <c r="D148" s="89" t="s">
        <v>579</v>
      </c>
      <c r="E148" s="89" t="s">
        <v>582</v>
      </c>
      <c r="F148" s="16">
        <v>1475</v>
      </c>
      <c r="H148" s="81"/>
      <c r="I148" s="122"/>
      <c r="J148" s="123"/>
      <c r="K148" s="81"/>
      <c r="L148" s="119">
        <f t="shared" si="10"/>
        <v>0</v>
      </c>
      <c r="M148" s="66"/>
      <c r="N148" s="81"/>
      <c r="O148" s="122"/>
      <c r="P148" s="81"/>
      <c r="Q148" s="81"/>
      <c r="R148" s="65">
        <f t="shared" si="12"/>
        <v>0</v>
      </c>
      <c r="S148" s="66"/>
      <c r="T148" s="81"/>
      <c r="U148" s="81"/>
      <c r="V148" s="81"/>
      <c r="W148" s="81"/>
      <c r="X148" s="65">
        <f t="shared" si="14"/>
        <v>0</v>
      </c>
      <c r="Z148" s="81"/>
      <c r="AA148" s="81"/>
      <c r="AB148" s="81"/>
      <c r="AC148" s="81"/>
      <c r="AD148" s="65">
        <f t="shared" si="13"/>
        <v>0</v>
      </c>
      <c r="AF148" s="81"/>
      <c r="AG148" s="81"/>
      <c r="AH148" s="81"/>
      <c r="AI148" s="81"/>
      <c r="AJ148" s="130">
        <f t="shared" si="11"/>
        <v>0</v>
      </c>
    </row>
    <row r="149" spans="2:36" s="90" customFormat="1" ht="30">
      <c r="B149" s="62" t="s">
        <v>1012</v>
      </c>
      <c r="C149" s="49">
        <v>8</v>
      </c>
      <c r="D149" s="89" t="s">
        <v>885</v>
      </c>
      <c r="E149" s="89" t="s">
        <v>886</v>
      </c>
      <c r="F149" s="16">
        <v>15352.2</v>
      </c>
      <c r="H149" s="81"/>
      <c r="I149" s="122"/>
      <c r="J149" s="123"/>
      <c r="K149" s="81"/>
      <c r="L149" s="119">
        <f t="shared" si="10"/>
        <v>0</v>
      </c>
      <c r="M149" s="66"/>
      <c r="N149" s="81"/>
      <c r="O149" s="122"/>
      <c r="P149" s="81"/>
      <c r="Q149" s="81"/>
      <c r="R149" s="65">
        <f t="shared" si="12"/>
        <v>0</v>
      </c>
      <c r="S149" s="66"/>
      <c r="T149" s="81"/>
      <c r="U149" s="81"/>
      <c r="V149" s="81"/>
      <c r="W149" s="81"/>
      <c r="X149" s="65">
        <f t="shared" si="14"/>
        <v>0</v>
      </c>
      <c r="Z149" s="81"/>
      <c r="AA149" s="81"/>
      <c r="AB149" s="81"/>
      <c r="AC149" s="81"/>
      <c r="AD149" s="65">
        <f t="shared" si="13"/>
        <v>0</v>
      </c>
      <c r="AF149" s="81"/>
      <c r="AG149" s="81"/>
      <c r="AH149" s="81"/>
      <c r="AI149" s="81"/>
      <c r="AJ149" s="130">
        <f t="shared" si="11"/>
        <v>0</v>
      </c>
    </row>
    <row r="151" spans="2:36" s="72" customFormat="1" ht="15.75">
      <c r="B151" s="411" t="s">
        <v>958</v>
      </c>
      <c r="C151" s="411"/>
      <c r="D151" s="411"/>
      <c r="E151" s="411"/>
      <c r="F151" s="411"/>
      <c r="I151" s="98"/>
      <c r="L151" s="73">
        <f>SUM(L9:L149)</f>
        <v>0</v>
      </c>
      <c r="O151" s="98"/>
      <c r="R151" s="73">
        <f>SUM(R9:R149)</f>
        <v>0</v>
      </c>
      <c r="U151" s="98"/>
      <c r="X151" s="125">
        <f>SUM(X9:X149)</f>
        <v>0</v>
      </c>
      <c r="AD151" s="125">
        <f>SUM(AD9:AD149)</f>
        <v>0</v>
      </c>
      <c r="AJ151" s="125">
        <f>SUM(AJ102:AJ149)</f>
        <v>0</v>
      </c>
    </row>
  </sheetData>
  <autoFilter ref="B8:U8"/>
  <mergeCells count="10">
    <mergeCell ref="Z7:AD7"/>
    <mergeCell ref="AF7:AJ7"/>
    <mergeCell ref="B151:F151"/>
    <mergeCell ref="B2:U2"/>
    <mergeCell ref="B3:U3"/>
    <mergeCell ref="B4:U4"/>
    <mergeCell ref="B5:U5"/>
    <mergeCell ref="H7:L7"/>
    <mergeCell ref="N7:R7"/>
    <mergeCell ref="T7:X7"/>
  </mergeCells>
  <printOptions horizontalCentered="1"/>
  <pageMargins left="0.2" right="0.2" top="0.25" bottom="0.25" header="0.3" footer="0.3"/>
  <pageSetup scale="44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2"/>
  <sheetViews>
    <sheetView view="pageBreakPreview" zoomScaleNormal="100" zoomScaleSheetLayoutView="100" workbookViewId="0">
      <selection activeCell="L28" sqref="L28"/>
    </sheetView>
  </sheetViews>
  <sheetFormatPr defaultColWidth="9.140625" defaultRowHeight="15"/>
  <cols>
    <col min="1" max="1" width="3.28515625" style="51" customWidth="1"/>
    <col min="2" max="3" width="9.140625" style="51"/>
    <col min="4" max="5" width="35.7109375" style="91" customWidth="1"/>
    <col min="6" max="6" width="9.42578125" style="51" bestFit="1" customWidth="1"/>
    <col min="7" max="7" width="3.28515625" style="51" customWidth="1"/>
    <col min="8" max="8" width="9.28515625" style="51" bestFit="1" customWidth="1"/>
    <col min="9" max="9" width="14" style="51" bestFit="1" customWidth="1"/>
    <col min="10" max="10" width="11.85546875" style="51" customWidth="1"/>
    <col min="11" max="11" width="9.28515625" style="51" bestFit="1" customWidth="1"/>
    <col min="12" max="12" width="14" style="51" bestFit="1" customWidth="1"/>
    <col min="13" max="13" width="3.28515625" style="51" customWidth="1"/>
    <col min="14" max="14" width="9.28515625" style="51" bestFit="1" customWidth="1"/>
    <col min="15" max="15" width="14" style="51" bestFit="1" customWidth="1"/>
    <col min="16" max="16" width="13.7109375" style="51" customWidth="1"/>
    <col min="17" max="17" width="9.28515625" style="51" bestFit="1" customWidth="1"/>
    <col min="18" max="18" width="14" style="51" bestFit="1" customWidth="1"/>
    <col min="19" max="19" width="3.28515625" style="51" customWidth="1"/>
    <col min="20" max="20" width="9.28515625" style="51" bestFit="1" customWidth="1"/>
    <col min="21" max="21" width="14" style="51" bestFit="1" customWidth="1"/>
    <col min="22" max="22" width="11.5703125" style="51" customWidth="1"/>
    <col min="23" max="27" width="9.140625" style="51"/>
    <col min="28" max="28" width="13" style="51" customWidth="1"/>
    <col min="29" max="32" width="9.140625" style="51"/>
    <col min="33" max="33" width="13.5703125" style="51" customWidth="1"/>
    <col min="34" max="34" width="11.5703125" style="51" customWidth="1"/>
    <col min="35" max="16384" width="9.140625" style="51"/>
  </cols>
  <sheetData>
    <row r="1" spans="2:36" s="77" customFormat="1">
      <c r="B1" s="79"/>
      <c r="D1" s="91"/>
      <c r="E1" s="91"/>
      <c r="G1" s="80"/>
      <c r="H1" s="74"/>
      <c r="I1" s="76"/>
      <c r="K1" s="74"/>
      <c r="L1" s="76"/>
      <c r="N1" s="74"/>
      <c r="O1" s="76"/>
      <c r="Q1" s="74"/>
      <c r="R1" s="76"/>
      <c r="T1" s="74"/>
      <c r="U1" s="76"/>
    </row>
    <row r="2" spans="2:36" s="50" customFormat="1" ht="23.25">
      <c r="B2" s="413" t="s">
        <v>903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3" spans="2:36" s="50" customFormat="1" ht="23.25">
      <c r="B3" s="413" t="s">
        <v>904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2:36" s="50" customFormat="1" ht="23.25">
      <c r="B4" s="414" t="s">
        <v>927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</row>
    <row r="5" spans="2:36" s="50" customFormat="1" ht="23.25">
      <c r="B5" s="413" t="s">
        <v>905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</row>
    <row r="6" spans="2:36" s="50" customFormat="1" ht="23.25">
      <c r="B6" s="132"/>
      <c r="C6" s="132"/>
      <c r="D6" s="92"/>
      <c r="E6" s="92"/>
      <c r="F6" s="132"/>
      <c r="G6" s="88"/>
      <c r="H6" s="132"/>
      <c r="I6" s="132"/>
    </row>
    <row r="7" spans="2:36" s="53" customFormat="1" ht="18.75" customHeight="1">
      <c r="B7" s="52"/>
      <c r="D7" s="93"/>
      <c r="E7" s="93"/>
      <c r="G7" s="54"/>
      <c r="H7" s="461" t="s">
        <v>916</v>
      </c>
      <c r="I7" s="462"/>
      <c r="J7" s="462"/>
      <c r="K7" s="462"/>
      <c r="L7" s="463"/>
      <c r="M7" s="55"/>
      <c r="N7" s="461" t="s">
        <v>917</v>
      </c>
      <c r="O7" s="462"/>
      <c r="P7" s="462"/>
      <c r="Q7" s="462"/>
      <c r="R7" s="463"/>
      <c r="S7" s="55"/>
      <c r="T7" s="461" t="s">
        <v>918</v>
      </c>
      <c r="U7" s="462"/>
      <c r="V7" s="462"/>
      <c r="W7" s="462"/>
      <c r="X7" s="463"/>
      <c r="Y7" s="102"/>
      <c r="Z7" s="410" t="s">
        <v>919</v>
      </c>
      <c r="AA7" s="410"/>
      <c r="AB7" s="410"/>
      <c r="AC7" s="410"/>
      <c r="AD7" s="410"/>
      <c r="AE7" s="95"/>
      <c r="AF7" s="410" t="s">
        <v>920</v>
      </c>
      <c r="AG7" s="410"/>
      <c r="AH7" s="410"/>
      <c r="AI7" s="410"/>
      <c r="AJ7" s="410"/>
    </row>
    <row r="8" spans="2:36" s="61" customFormat="1" ht="45">
      <c r="B8" s="56" t="s">
        <v>959</v>
      </c>
      <c r="C8" s="57" t="s">
        <v>0</v>
      </c>
      <c r="D8" s="94" t="s">
        <v>1</v>
      </c>
      <c r="E8" s="94" t="s">
        <v>2</v>
      </c>
      <c r="F8" s="27" t="s">
        <v>3</v>
      </c>
      <c r="G8" s="28"/>
      <c r="H8" s="56" t="s">
        <v>901</v>
      </c>
      <c r="I8" s="56" t="s">
        <v>954</v>
      </c>
      <c r="J8" s="56" t="s">
        <v>955</v>
      </c>
      <c r="K8" s="56" t="s">
        <v>956</v>
      </c>
      <c r="L8" s="59" t="s">
        <v>957</v>
      </c>
      <c r="M8" s="60"/>
      <c r="N8" s="56" t="s">
        <v>901</v>
      </c>
      <c r="O8" s="56" t="s">
        <v>954</v>
      </c>
      <c r="P8" s="56" t="s">
        <v>955</v>
      </c>
      <c r="Q8" s="56" t="s">
        <v>956</v>
      </c>
      <c r="R8" s="59" t="s">
        <v>902</v>
      </c>
      <c r="S8" s="60"/>
      <c r="T8" s="56" t="s">
        <v>901</v>
      </c>
      <c r="U8" s="56" t="s">
        <v>954</v>
      </c>
      <c r="V8" s="56" t="s">
        <v>955</v>
      </c>
      <c r="W8" s="56" t="s">
        <v>956</v>
      </c>
      <c r="X8" s="59" t="s">
        <v>902</v>
      </c>
      <c r="Y8" s="103"/>
      <c r="Z8" s="56" t="s">
        <v>901</v>
      </c>
      <c r="AA8" s="56" t="s">
        <v>954</v>
      </c>
      <c r="AB8" s="56" t="s">
        <v>955</v>
      </c>
      <c r="AC8" s="56" t="s">
        <v>956</v>
      </c>
      <c r="AD8" s="59" t="s">
        <v>902</v>
      </c>
      <c r="AE8" s="96"/>
      <c r="AF8" s="56" t="s">
        <v>901</v>
      </c>
      <c r="AG8" s="115" t="s">
        <v>954</v>
      </c>
      <c r="AH8" s="56" t="s">
        <v>955</v>
      </c>
      <c r="AI8" s="56" t="s">
        <v>956</v>
      </c>
      <c r="AJ8" s="59" t="s">
        <v>902</v>
      </c>
    </row>
    <row r="9" spans="2:36" ht="24.75">
      <c r="B9" s="136"/>
      <c r="C9" s="140" t="s">
        <v>888</v>
      </c>
      <c r="D9" s="141" t="s">
        <v>889</v>
      </c>
      <c r="E9" s="141" t="s">
        <v>890</v>
      </c>
      <c r="F9" s="142">
        <v>653400</v>
      </c>
      <c r="H9" s="81"/>
      <c r="I9" s="81"/>
      <c r="J9" s="81"/>
      <c r="K9" s="81"/>
      <c r="L9" s="65">
        <f>H9*F9+I9+J9+K9</f>
        <v>0</v>
      </c>
      <c r="M9" s="66"/>
      <c r="N9" s="81"/>
      <c r="O9" s="81"/>
      <c r="P9" s="81"/>
      <c r="Q9" s="81"/>
      <c r="R9" s="65">
        <f>H10+H9+O9+P9+Q9</f>
        <v>0</v>
      </c>
      <c r="S9" s="66"/>
      <c r="T9" s="116"/>
      <c r="U9" s="81"/>
      <c r="V9" s="111"/>
      <c r="W9" s="81"/>
      <c r="X9" s="65">
        <f>T9+U9+V9+W9</f>
        <v>0</v>
      </c>
      <c r="Y9" s="104"/>
      <c r="Z9" s="81"/>
      <c r="AA9" s="81"/>
      <c r="AB9" s="81"/>
      <c r="AC9" s="81"/>
      <c r="AD9" s="65">
        <f>Z9+AA9+AB9+AC9</f>
        <v>0</v>
      </c>
      <c r="AE9" s="97"/>
      <c r="AF9" s="81"/>
      <c r="AG9" s="111"/>
      <c r="AH9" s="81"/>
      <c r="AI9" s="81"/>
      <c r="AJ9" s="65">
        <f>AF9+AG9+AH9+AI9</f>
        <v>0</v>
      </c>
    </row>
    <row r="10" spans="2:36" ht="24.75">
      <c r="B10" s="136"/>
      <c r="C10" s="143" t="s">
        <v>888</v>
      </c>
      <c r="D10" s="144" t="s">
        <v>891</v>
      </c>
      <c r="E10" s="144" t="s">
        <v>892</v>
      </c>
      <c r="F10" s="145">
        <v>2178000</v>
      </c>
      <c r="H10" s="81"/>
      <c r="I10" s="81"/>
      <c r="J10" s="81"/>
      <c r="K10" s="81"/>
      <c r="L10" s="65">
        <f>H10*F10+I10+J10+K10</f>
        <v>0</v>
      </c>
      <c r="M10" s="66"/>
      <c r="N10" s="81"/>
      <c r="O10" s="81"/>
      <c r="P10" s="81"/>
      <c r="Q10" s="81"/>
      <c r="R10" s="65">
        <f>N10+O10+P10+Q10</f>
        <v>0</v>
      </c>
      <c r="S10" s="66"/>
      <c r="T10" s="116"/>
      <c r="U10" s="81"/>
      <c r="V10" s="111"/>
      <c r="W10" s="81"/>
      <c r="X10" s="65">
        <f>T10+U10+V10+W10</f>
        <v>0</v>
      </c>
      <c r="Y10" s="104"/>
      <c r="Z10" s="81"/>
      <c r="AA10" s="81"/>
      <c r="AB10" s="81"/>
      <c r="AC10" s="81"/>
      <c r="AD10" s="65">
        <f>Z10*X10</f>
        <v>0</v>
      </c>
      <c r="AE10" s="97"/>
      <c r="AF10" s="81"/>
      <c r="AG10" s="111"/>
      <c r="AH10" s="81"/>
      <c r="AI10" s="81"/>
      <c r="AJ10" s="65">
        <f>AF10*AC10</f>
        <v>0</v>
      </c>
    </row>
    <row r="11" spans="2:36">
      <c r="U11" s="131"/>
    </row>
    <row r="12" spans="2:36" s="72" customFormat="1" ht="15.75">
      <c r="B12" s="411" t="s">
        <v>924</v>
      </c>
      <c r="C12" s="411"/>
      <c r="D12" s="411"/>
      <c r="E12" s="411"/>
      <c r="F12" s="411"/>
      <c r="I12" s="98"/>
      <c r="L12" s="73">
        <f>SUM(L9:L10)</f>
        <v>0</v>
      </c>
      <c r="O12" s="98"/>
      <c r="R12" s="73">
        <f>SUM('GROUP E Snow Removal'!R9:R10)</f>
        <v>0</v>
      </c>
      <c r="U12" s="98"/>
      <c r="X12" s="125">
        <f>SUM(X9:X10)</f>
        <v>0</v>
      </c>
      <c r="AD12" s="125">
        <f>SUM(AD9:AD10)</f>
        <v>0</v>
      </c>
      <c r="AJ12" s="125">
        <f>SUM(AJ9:AJ10)</f>
        <v>0</v>
      </c>
    </row>
  </sheetData>
  <mergeCells count="10">
    <mergeCell ref="Z7:AD7"/>
    <mergeCell ref="AF7:AJ7"/>
    <mergeCell ref="B12:F12"/>
    <mergeCell ref="B2:U2"/>
    <mergeCell ref="B3:U3"/>
    <mergeCell ref="B4:U4"/>
    <mergeCell ref="B5:U5"/>
    <mergeCell ref="H7:L7"/>
    <mergeCell ref="N7:R7"/>
    <mergeCell ref="T7:X7"/>
  </mergeCells>
  <printOptions horizontalCentered="1"/>
  <pageMargins left="0.2" right="0.2" top="0.25" bottom="0.25" header="0.3" footer="0.3"/>
  <pageSetup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T28"/>
  <sheetViews>
    <sheetView showGridLines="0" tabSelected="1" view="pageBreakPreview" zoomScaleNormal="100" zoomScaleSheetLayoutView="100" workbookViewId="0">
      <selection activeCell="B21" sqref="B21:D21"/>
    </sheetView>
  </sheetViews>
  <sheetFormatPr defaultColWidth="9.140625" defaultRowHeight="15.75"/>
  <cols>
    <col min="1" max="1" width="5.7109375" style="197" customWidth="1"/>
    <col min="2" max="2" width="39.85546875" style="197" customWidth="1"/>
    <col min="3" max="3" width="3.28515625" style="197" customWidth="1"/>
    <col min="4" max="4" width="14" style="201" bestFit="1" customWidth="1"/>
    <col min="5" max="5" width="3.28515625" style="347" customWidth="1"/>
    <col min="6" max="6" width="7.5703125" style="197" customWidth="1"/>
    <col min="7" max="7" width="14" style="197" bestFit="1" customWidth="1"/>
    <col min="8" max="8" width="3.28515625" style="348" customWidth="1"/>
    <col min="9" max="9" width="7.5703125" style="197" customWidth="1"/>
    <col min="10" max="10" width="14" style="285" bestFit="1" customWidth="1"/>
    <col min="11" max="11" width="3.28515625" style="349" customWidth="1"/>
    <col min="12" max="12" width="7.5703125" style="285" bestFit="1" customWidth="1"/>
    <col min="13" max="13" width="14" style="285" bestFit="1" customWidth="1"/>
    <col min="14" max="14" width="3.28515625" style="349" customWidth="1"/>
    <col min="15" max="15" width="9.140625" style="285" customWidth="1"/>
    <col min="16" max="16" width="14" style="285" bestFit="1" customWidth="1"/>
    <col min="17" max="17" width="3.28515625" style="285" customWidth="1"/>
    <col min="18" max="18" width="9.140625" style="285"/>
    <col min="19" max="19" width="15.7109375" style="345" bestFit="1" customWidth="1"/>
    <col min="20" max="20" width="5.5703125" style="285" customWidth="1"/>
    <col min="21" max="16384" width="9.140625" style="197"/>
  </cols>
  <sheetData>
    <row r="2" spans="2:20"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</row>
    <row r="3" spans="2:20" s="319" customFormat="1" ht="56.25" customHeight="1">
      <c r="B3" s="416" t="s">
        <v>2644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318"/>
    </row>
    <row r="4" spans="2:20" s="319" customFormat="1" ht="28.5">
      <c r="B4" s="418" t="s">
        <v>2653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318"/>
    </row>
    <row r="5" spans="2:20"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</row>
    <row r="6" spans="2:20" ht="16.5" thickBot="1"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</row>
    <row r="7" spans="2:20" s="319" customFormat="1">
      <c r="B7" s="320" t="s">
        <v>2652</v>
      </c>
      <c r="C7" s="321"/>
      <c r="D7" s="322" t="s">
        <v>1332</v>
      </c>
      <c r="E7" s="323"/>
      <c r="F7" s="324"/>
      <c r="G7" s="322" t="s">
        <v>917</v>
      </c>
      <c r="H7" s="323"/>
      <c r="I7" s="324"/>
      <c r="J7" s="322" t="s">
        <v>918</v>
      </c>
      <c r="K7" s="323"/>
      <c r="L7" s="324"/>
      <c r="M7" s="322" t="s">
        <v>919</v>
      </c>
      <c r="N7" s="323"/>
      <c r="O7" s="324"/>
      <c r="P7" s="322" t="s">
        <v>920</v>
      </c>
      <c r="Q7" s="324"/>
      <c r="R7" s="324"/>
      <c r="S7" s="325" t="s">
        <v>2654</v>
      </c>
    </row>
    <row r="8" spans="2:20">
      <c r="B8" s="326" t="s">
        <v>2647</v>
      </c>
      <c r="C8" s="327"/>
      <c r="D8" s="328">
        <f>'Group A (WARDS 1&amp;2)'!O87</f>
        <v>0</v>
      </c>
      <c r="E8" s="329"/>
      <c r="F8" s="330"/>
      <c r="G8" s="328">
        <f>'Group A (WARDS 1&amp;2)'!S87</f>
        <v>0</v>
      </c>
      <c r="H8" s="329"/>
      <c r="I8" s="330"/>
      <c r="J8" s="328">
        <f>'Group A (WARDS 1&amp;2)'!W87</f>
        <v>0</v>
      </c>
      <c r="K8" s="329"/>
      <c r="L8" s="330"/>
      <c r="M8" s="328">
        <f>'Group A (WARDS 1&amp;2)'!AA87</f>
        <v>0</v>
      </c>
      <c r="N8" s="329"/>
      <c r="O8" s="330"/>
      <c r="P8" s="328">
        <f>'Group A (WARDS 1&amp;2)'!AE87</f>
        <v>0</v>
      </c>
      <c r="Q8" s="330"/>
      <c r="R8" s="330"/>
      <c r="S8" s="328">
        <f>SUM(D8:P8)</f>
        <v>0</v>
      </c>
    </row>
    <row r="9" spans="2:20">
      <c r="B9" s="326" t="s">
        <v>2648</v>
      </c>
      <c r="C9" s="327"/>
      <c r="D9" s="328">
        <f>'Group B (WARDS 3&amp;4)'!O170</f>
        <v>0</v>
      </c>
      <c r="E9" s="329"/>
      <c r="F9" s="330"/>
      <c r="G9" s="328">
        <f>'Group B (WARDS 3&amp;4)'!S170</f>
        <v>0</v>
      </c>
      <c r="H9" s="329"/>
      <c r="I9" s="330"/>
      <c r="J9" s="328">
        <f>'Group B (WARDS 3&amp;4)'!W170</f>
        <v>0</v>
      </c>
      <c r="K9" s="329"/>
      <c r="L9" s="330"/>
      <c r="M9" s="328">
        <f>'Group B (WARDS 3&amp;4)'!AA170</f>
        <v>0</v>
      </c>
      <c r="N9" s="329"/>
      <c r="O9" s="330"/>
      <c r="P9" s="328">
        <f>'Group B (WARDS 3&amp;4)'!AE170</f>
        <v>0</v>
      </c>
      <c r="Q9" s="330"/>
      <c r="R9" s="330"/>
      <c r="S9" s="328">
        <f t="shared" ref="S9:S13" si="0">SUM(D9:P9)</f>
        <v>0</v>
      </c>
    </row>
    <row r="10" spans="2:20">
      <c r="B10" s="326" t="s">
        <v>2649</v>
      </c>
      <c r="C10" s="327"/>
      <c r="D10" s="328">
        <f>'Group C (WARDS 5&amp;6)'!O190</f>
        <v>0</v>
      </c>
      <c r="E10" s="329"/>
      <c r="F10" s="330"/>
      <c r="G10" s="328">
        <f>'Group C (WARDS 5&amp;6)'!S190</f>
        <v>0</v>
      </c>
      <c r="H10" s="329"/>
      <c r="I10" s="330"/>
      <c r="J10" s="328">
        <f>'Group C (WARDS 5&amp;6)'!W190</f>
        <v>0</v>
      </c>
      <c r="K10" s="329"/>
      <c r="L10" s="330"/>
      <c r="M10" s="328">
        <f>'Group C (WARDS 5&amp;6)'!AA190</f>
        <v>0</v>
      </c>
      <c r="N10" s="329"/>
      <c r="O10" s="330"/>
      <c r="P10" s="328">
        <f>'Group C (WARDS 5&amp;6)'!AE190</f>
        <v>0</v>
      </c>
      <c r="Q10" s="330"/>
      <c r="R10" s="330"/>
      <c r="S10" s="328">
        <f t="shared" si="0"/>
        <v>0</v>
      </c>
    </row>
    <row r="11" spans="2:20">
      <c r="B11" s="326" t="s">
        <v>2650</v>
      </c>
      <c r="C11" s="327"/>
      <c r="D11" s="328">
        <f>'Group D (WARDS 7&amp;8)'!O142</f>
        <v>0</v>
      </c>
      <c r="E11" s="329"/>
      <c r="F11" s="330"/>
      <c r="G11" s="328">
        <f>'Group D (WARDS 7&amp;8)'!S142</f>
        <v>0</v>
      </c>
      <c r="H11" s="329"/>
      <c r="I11" s="330"/>
      <c r="J11" s="328">
        <f>'Group D (WARDS 7&amp;8)'!W142</f>
        <v>0</v>
      </c>
      <c r="K11" s="329"/>
      <c r="L11" s="330"/>
      <c r="M11" s="328">
        <f>'Group D (WARDS 7&amp;8)'!AA142</f>
        <v>0</v>
      </c>
      <c r="N11" s="329"/>
      <c r="O11" s="330"/>
      <c r="P11" s="328">
        <f>'Group D (WARDS 7&amp;8)'!AE142</f>
        <v>0</v>
      </c>
      <c r="Q11" s="330"/>
      <c r="R11" s="330"/>
      <c r="S11" s="328">
        <f t="shared" si="0"/>
        <v>0</v>
      </c>
    </row>
    <row r="12" spans="2:20">
      <c r="B12" s="326" t="s">
        <v>2651</v>
      </c>
      <c r="C12" s="327"/>
      <c r="D12" s="328">
        <f>'Group E (MARYLAND)'!O8</f>
        <v>0</v>
      </c>
      <c r="E12" s="329"/>
      <c r="F12" s="330"/>
      <c r="G12" s="328">
        <f>'Group E (MARYLAND)'!S8</f>
        <v>0</v>
      </c>
      <c r="H12" s="329"/>
      <c r="I12" s="330"/>
      <c r="J12" s="328">
        <f>'Group E (MARYLAND)'!W8</f>
        <v>0</v>
      </c>
      <c r="K12" s="329"/>
      <c r="L12" s="330"/>
      <c r="M12" s="328">
        <f>'Group E (MARYLAND)'!AA8</f>
        <v>0</v>
      </c>
      <c r="N12" s="329"/>
      <c r="O12" s="330"/>
      <c r="P12" s="328">
        <f>'Group E (MARYLAND)'!AE8</f>
        <v>0</v>
      </c>
      <c r="Q12" s="330"/>
      <c r="R12" s="330"/>
      <c r="S12" s="328">
        <f t="shared" si="0"/>
        <v>0</v>
      </c>
    </row>
    <row r="13" spans="2:20" ht="16.5" thickBot="1">
      <c r="B13" s="331" t="s">
        <v>2646</v>
      </c>
      <c r="C13" s="327"/>
      <c r="D13" s="332">
        <f>'SUPPLEMENTAL HRLY RATES'!F15</f>
        <v>0</v>
      </c>
      <c r="E13" s="329"/>
      <c r="F13" s="330"/>
      <c r="G13" s="332">
        <f>'SUPPLEMENTAL HRLY RATES'!I15</f>
        <v>0</v>
      </c>
      <c r="H13" s="329"/>
      <c r="I13" s="330"/>
      <c r="J13" s="332">
        <f>'SUPPLEMENTAL HRLY RATES'!L15</f>
        <v>0</v>
      </c>
      <c r="K13" s="329"/>
      <c r="L13" s="330"/>
      <c r="M13" s="332">
        <f>'SUPPLEMENTAL HRLY RATES'!O15</f>
        <v>0</v>
      </c>
      <c r="N13" s="329"/>
      <c r="O13" s="330"/>
      <c r="P13" s="332">
        <f>'SUPPLEMENTAL HRLY RATES'!R15</f>
        <v>0</v>
      </c>
      <c r="Q13" s="330"/>
      <c r="R13" s="330"/>
      <c r="S13" s="332">
        <f t="shared" si="0"/>
        <v>0</v>
      </c>
    </row>
    <row r="14" spans="2:20">
      <c r="D14" s="333"/>
      <c r="E14" s="334"/>
      <c r="F14" s="335"/>
      <c r="G14" s="335"/>
      <c r="H14" s="336"/>
      <c r="I14" s="335"/>
      <c r="J14" s="335"/>
      <c r="K14" s="336"/>
      <c r="L14" s="335"/>
      <c r="M14" s="335"/>
      <c r="N14" s="336"/>
      <c r="O14" s="335"/>
      <c r="P14" s="335"/>
      <c r="Q14" s="335"/>
      <c r="R14" s="335"/>
      <c r="S14" s="330"/>
    </row>
    <row r="15" spans="2:20" s="337" customFormat="1" ht="16.5" thickBot="1">
      <c r="D15" s="338">
        <f>SUM(D8:D13)</f>
        <v>0</v>
      </c>
      <c r="E15" s="339"/>
      <c r="G15" s="338">
        <f>SUM(G8:G13)</f>
        <v>0</v>
      </c>
      <c r="H15" s="340"/>
      <c r="J15" s="338">
        <f>SUM(J8:J13)</f>
        <v>0</v>
      </c>
      <c r="K15" s="340"/>
      <c r="M15" s="338">
        <f>SUM(M8:M13)</f>
        <v>0</v>
      </c>
      <c r="N15" s="340"/>
      <c r="P15" s="338">
        <f>SUM(P8:P13)</f>
        <v>0</v>
      </c>
      <c r="S15" s="338">
        <f>SUM(S8:S13)</f>
        <v>0</v>
      </c>
    </row>
    <row r="16" spans="2:20" ht="16.5" thickTop="1">
      <c r="D16" s="333"/>
      <c r="E16" s="334"/>
      <c r="F16" s="335"/>
      <c r="G16" s="335"/>
      <c r="H16" s="336"/>
      <c r="I16" s="335"/>
      <c r="J16" s="335"/>
      <c r="K16" s="336"/>
      <c r="L16" s="335"/>
      <c r="M16" s="335"/>
      <c r="N16" s="336"/>
      <c r="O16" s="335"/>
      <c r="P16" s="335"/>
      <c r="Q16" s="335"/>
      <c r="R16" s="335"/>
      <c r="S16" s="330"/>
    </row>
    <row r="17" spans="2:20">
      <c r="D17" s="333"/>
      <c r="E17" s="334"/>
      <c r="F17" s="335"/>
      <c r="G17" s="335"/>
      <c r="H17" s="336"/>
      <c r="I17" s="335"/>
      <c r="J17" s="335"/>
      <c r="K17" s="336"/>
      <c r="L17" s="335"/>
      <c r="M17" s="335"/>
      <c r="N17" s="336"/>
      <c r="O17" s="335"/>
      <c r="P17" s="335"/>
      <c r="Q17" s="335"/>
      <c r="R17" s="335"/>
      <c r="S17" s="330"/>
    </row>
    <row r="18" spans="2:20">
      <c r="D18" s="333"/>
      <c r="E18" s="334"/>
      <c r="F18" s="335"/>
      <c r="G18" s="335"/>
      <c r="H18" s="336"/>
      <c r="I18" s="335"/>
      <c r="J18" s="335"/>
      <c r="K18" s="336"/>
      <c r="L18" s="335"/>
      <c r="M18" s="335"/>
      <c r="N18" s="336"/>
      <c r="O18" s="335"/>
      <c r="P18" s="335"/>
      <c r="Q18" s="335"/>
      <c r="R18" s="335"/>
      <c r="S18" s="330"/>
    </row>
    <row r="19" spans="2:20" s="198" customFormat="1">
      <c r="D19" s="341"/>
      <c r="E19" s="334"/>
      <c r="F19" s="342"/>
      <c r="G19" s="342"/>
      <c r="H19" s="336"/>
      <c r="I19" s="342"/>
      <c r="J19" s="342"/>
      <c r="K19" s="336"/>
      <c r="L19" s="342"/>
      <c r="M19" s="342"/>
      <c r="N19" s="336"/>
      <c r="O19" s="342"/>
      <c r="P19" s="342"/>
      <c r="Q19" s="342"/>
      <c r="R19" s="342"/>
      <c r="S19" s="343"/>
      <c r="T19" s="344"/>
    </row>
    <row r="20" spans="2:20">
      <c r="B20" s="225"/>
      <c r="C20" s="225"/>
      <c r="D20" s="171"/>
      <c r="E20" s="283"/>
      <c r="F20" s="226"/>
      <c r="G20" s="226"/>
      <c r="H20" s="226"/>
      <c r="I20" s="226"/>
      <c r="J20" s="312"/>
      <c r="K20" s="312"/>
      <c r="L20" s="312"/>
      <c r="M20" s="312"/>
      <c r="N20" s="313"/>
    </row>
    <row r="21" spans="2:20" ht="16.5" thickBot="1">
      <c r="B21" s="419" t="s">
        <v>2631</v>
      </c>
      <c r="C21" s="419"/>
      <c r="D21" s="419"/>
      <c r="E21" s="283"/>
      <c r="F21" s="420"/>
      <c r="G21" s="420"/>
      <c r="H21" s="420"/>
      <c r="I21" s="420"/>
      <c r="J21" s="346"/>
      <c r="K21" s="346"/>
      <c r="L21" s="346"/>
      <c r="M21" s="346"/>
      <c r="N21" s="313"/>
      <c r="O21" s="285" t="str">
        <f>B21</f>
        <v>TYPE COMPANY NAME HERE</v>
      </c>
    </row>
    <row r="22" spans="2:20">
      <c r="B22" s="284" t="s">
        <v>2627</v>
      </c>
      <c r="C22" s="284"/>
      <c r="D22" s="171"/>
      <c r="E22" s="283"/>
      <c r="F22" s="282" t="s">
        <v>2573</v>
      </c>
      <c r="G22" s="282"/>
      <c r="H22" s="282"/>
      <c r="I22" s="282"/>
      <c r="J22" s="314"/>
      <c r="K22" s="314"/>
      <c r="L22" s="314"/>
      <c r="M22" s="314"/>
      <c r="N22" s="313"/>
    </row>
    <row r="23" spans="2:20" ht="15" customHeight="1">
      <c r="B23" s="225"/>
      <c r="C23" s="225"/>
      <c r="D23" s="171"/>
      <c r="E23" s="283"/>
      <c r="F23" s="226"/>
      <c r="G23" s="226"/>
      <c r="H23" s="226"/>
      <c r="I23" s="226"/>
      <c r="J23" s="312"/>
      <c r="K23" s="312"/>
      <c r="L23" s="312"/>
      <c r="M23" s="312"/>
      <c r="N23" s="313"/>
    </row>
    <row r="24" spans="2:20" ht="16.5" thickBot="1">
      <c r="B24" s="421"/>
      <c r="C24" s="421"/>
      <c r="D24" s="421"/>
    </row>
    <row r="25" spans="2:20">
      <c r="B25" s="350" t="s">
        <v>2628</v>
      </c>
      <c r="C25" s="350"/>
    </row>
    <row r="27" spans="2:20" ht="16.5" thickBot="1">
      <c r="B27" s="421"/>
      <c r="C27" s="421"/>
      <c r="D27" s="421"/>
    </row>
    <row r="28" spans="2:20">
      <c r="B28" s="350" t="s">
        <v>2629</v>
      </c>
      <c r="C28" s="350"/>
    </row>
  </sheetData>
  <sheetProtection algorithmName="SHA-512" hashValue="4OOrYZHCUW6ffLFkGoO+jhN5LtmY/cuBhTVPThh19JzuzpnEnur1n/aHa1GlkQuriRw7oOQZN5qVAIuGKs9C0g==" saltValue="JKCiaG8o/ppDCP4Gndw2BQ==" spinCount="100000" sheet="1" objects="1" scenarios="1" formatCells="0" formatColumns="0" formatRows="0" selectLockedCells="1"/>
  <mergeCells count="9">
    <mergeCell ref="B21:D21"/>
    <mergeCell ref="F21:I21"/>
    <mergeCell ref="B24:D24"/>
    <mergeCell ref="B27:D27"/>
    <mergeCell ref="B2:S2"/>
    <mergeCell ref="B3:S3"/>
    <mergeCell ref="B4:S4"/>
    <mergeCell ref="B5:S5"/>
    <mergeCell ref="B6:S6"/>
  </mergeCells>
  <pageMargins left="0.7" right="0.7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M89"/>
  <sheetViews>
    <sheetView showGridLines="0" view="pageBreakPreview" zoomScaleNormal="100" zoomScaleSheetLayoutView="100" workbookViewId="0">
      <pane xSplit="6" ySplit="5" topLeftCell="G27" activePane="bottomRight" state="frozen"/>
      <selection pane="topRight" activeCell="G1" sqref="G1"/>
      <selection pane="bottomLeft" activeCell="A6" sqref="A6"/>
      <selection pane="bottomRight" activeCell="O27" sqref="O27"/>
    </sheetView>
  </sheetViews>
  <sheetFormatPr defaultColWidth="9.140625" defaultRowHeight="15.75"/>
  <cols>
    <col min="1" max="1" width="3.28515625" style="66" customWidth="1"/>
    <col min="2" max="2" width="3.28515625" style="157" customWidth="1"/>
    <col min="3" max="3" width="17.85546875" style="67" customWidth="1"/>
    <col min="4" max="4" width="8.85546875" style="67" customWidth="1"/>
    <col min="5" max="5" width="11" style="406" customWidth="1"/>
    <col min="6" max="6" width="57.5703125" style="66" bestFit="1" customWidth="1"/>
    <col min="7" max="7" width="52.5703125" style="66" bestFit="1" customWidth="1"/>
    <col min="8" max="10" width="12.28515625" style="407" bestFit="1" customWidth="1"/>
    <col min="11" max="11" width="14.28515625" style="407" bestFit="1" customWidth="1"/>
    <col min="12" max="12" width="14.28515625" style="70" bestFit="1" customWidth="1"/>
    <col min="13" max="13" width="3.28515625" style="104" customWidth="1"/>
    <col min="14" max="14" width="11.7109375" style="382" customWidth="1"/>
    <col min="15" max="16" width="11.7109375" style="383" customWidth="1"/>
    <col min="17" max="17" width="3.28515625" style="104" customWidth="1"/>
    <col min="18" max="18" width="11.7109375" style="384" customWidth="1"/>
    <col min="19" max="20" width="11.7109375" style="383" customWidth="1"/>
    <col min="21" max="21" width="3.28515625" style="104" customWidth="1"/>
    <col min="22" max="22" width="11.7109375" style="384" customWidth="1"/>
    <col min="23" max="24" width="11.7109375" style="383" customWidth="1"/>
    <col min="25" max="25" width="3.28515625" style="104" customWidth="1"/>
    <col min="26" max="26" width="11.7109375" style="384" customWidth="1"/>
    <col min="27" max="28" width="11.7109375" style="383" customWidth="1"/>
    <col min="29" max="29" width="3.28515625" style="104" customWidth="1"/>
    <col min="30" max="30" width="11.7109375" style="384" customWidth="1"/>
    <col min="31" max="32" width="11.7109375" style="383" customWidth="1"/>
    <col min="33" max="33" width="5.28515625" style="66" customWidth="1"/>
    <col min="34" max="38" width="15.7109375" style="66" hidden="1" customWidth="1"/>
    <col min="39" max="39" width="5.5703125" style="404" hidden="1" customWidth="1"/>
    <col min="40" max="41" width="13.85546875" style="187" hidden="1" customWidth="1"/>
    <col min="42" max="63" width="12.7109375" style="187" hidden="1" customWidth="1"/>
    <col min="64" max="65" width="11.42578125" style="187" hidden="1" customWidth="1"/>
    <col min="66" max="16384" width="9.140625" style="66"/>
  </cols>
  <sheetData>
    <row r="1" spans="1:65" s="172" customFormat="1">
      <c r="A1" s="170"/>
      <c r="B1" s="170"/>
      <c r="C1" s="171"/>
      <c r="D1" s="171"/>
      <c r="E1" s="171"/>
      <c r="H1" s="167"/>
      <c r="I1" s="167"/>
      <c r="J1" s="167"/>
      <c r="K1" s="167"/>
      <c r="L1" s="231"/>
      <c r="M1" s="210"/>
      <c r="N1" s="209"/>
      <c r="O1" s="286"/>
      <c r="P1" s="286"/>
      <c r="Q1" s="204"/>
      <c r="R1" s="203"/>
      <c r="S1" s="286"/>
      <c r="T1" s="286"/>
      <c r="U1" s="204"/>
      <c r="V1" s="203"/>
      <c r="W1" s="286"/>
      <c r="X1" s="286"/>
      <c r="Y1" s="204"/>
      <c r="Z1" s="203"/>
      <c r="AA1" s="286"/>
      <c r="AB1" s="286"/>
      <c r="AC1" s="204"/>
      <c r="AD1" s="203"/>
      <c r="AE1" s="286"/>
      <c r="AF1" s="286"/>
      <c r="AM1" s="173"/>
    </row>
    <row r="2" spans="1:65" s="172" customFormat="1" ht="29.25" thickBot="1">
      <c r="A2" s="170"/>
      <c r="B2" s="170"/>
      <c r="C2" s="429" t="str">
        <f>'PROPOSED PRICE SUMMARY'!O21</f>
        <v>TYPE COMPANY NAME HERE</v>
      </c>
      <c r="D2" s="429"/>
      <c r="E2" s="429"/>
      <c r="H2" s="167"/>
      <c r="I2" s="167"/>
      <c r="J2" s="167"/>
      <c r="K2" s="167"/>
      <c r="L2" s="231"/>
      <c r="M2" s="210"/>
      <c r="N2" s="423" t="s">
        <v>2590</v>
      </c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291"/>
      <c r="AM2" s="173"/>
    </row>
    <row r="3" spans="1:65" s="176" customFormat="1" ht="96.75" customHeight="1" thickBot="1">
      <c r="A3" s="174"/>
      <c r="B3" s="174"/>
      <c r="C3" s="424" t="s">
        <v>2585</v>
      </c>
      <c r="D3" s="424"/>
      <c r="E3" s="424"/>
      <c r="F3" s="424"/>
      <c r="G3" s="424"/>
      <c r="H3" s="424"/>
      <c r="I3" s="424"/>
      <c r="J3" s="424"/>
      <c r="K3" s="424"/>
      <c r="L3" s="424"/>
      <c r="M3" s="211"/>
      <c r="N3" s="425" t="s">
        <v>2583</v>
      </c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09"/>
      <c r="AH3" s="413" t="s">
        <v>2574</v>
      </c>
      <c r="AI3" s="413"/>
      <c r="AJ3" s="413"/>
      <c r="AK3" s="413"/>
      <c r="AL3" s="413"/>
      <c r="AM3" s="50"/>
      <c r="AN3" s="413" t="s">
        <v>1106</v>
      </c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</row>
    <row r="4" spans="1:65" s="176" customFormat="1" ht="23.25" customHeight="1">
      <c r="A4" s="174"/>
      <c r="B4" s="174"/>
      <c r="C4" s="293"/>
      <c r="D4" s="281"/>
      <c r="E4" s="281"/>
      <c r="F4" s="175"/>
      <c r="G4" s="175"/>
      <c r="H4" s="426" t="s">
        <v>2584</v>
      </c>
      <c r="I4" s="427"/>
      <c r="J4" s="427"/>
      <c r="K4" s="427"/>
      <c r="L4" s="428"/>
      <c r="M4" s="211"/>
      <c r="N4" s="430" t="s">
        <v>1332</v>
      </c>
      <c r="O4" s="431"/>
      <c r="P4" s="432"/>
      <c r="Q4" s="215"/>
      <c r="R4" s="430" t="s">
        <v>917</v>
      </c>
      <c r="S4" s="431"/>
      <c r="T4" s="432"/>
      <c r="U4" s="215"/>
      <c r="V4" s="430" t="s">
        <v>918</v>
      </c>
      <c r="W4" s="431"/>
      <c r="X4" s="432"/>
      <c r="Y4" s="215"/>
      <c r="Z4" s="430" t="s">
        <v>919</v>
      </c>
      <c r="AA4" s="431"/>
      <c r="AB4" s="432"/>
      <c r="AC4" s="215"/>
      <c r="AD4" s="430" t="s">
        <v>920</v>
      </c>
      <c r="AE4" s="431"/>
      <c r="AF4" s="432"/>
      <c r="AH4" s="177" t="s">
        <v>1332</v>
      </c>
      <c r="AI4" s="177" t="s">
        <v>917</v>
      </c>
      <c r="AJ4" s="177" t="s">
        <v>918</v>
      </c>
      <c r="AK4" s="177" t="s">
        <v>919</v>
      </c>
      <c r="AL4" s="177" t="s">
        <v>920</v>
      </c>
      <c r="AM4" s="178"/>
    </row>
    <row r="5" spans="1:65" s="61" customFormat="1" ht="39">
      <c r="B5" s="154"/>
      <c r="C5" s="277" t="s">
        <v>1109</v>
      </c>
      <c r="D5" s="278" t="s">
        <v>0</v>
      </c>
      <c r="E5" s="278" t="s">
        <v>1101</v>
      </c>
      <c r="F5" s="58" t="s">
        <v>1105</v>
      </c>
      <c r="G5" s="244" t="s">
        <v>2</v>
      </c>
      <c r="H5" s="247" t="s">
        <v>2566</v>
      </c>
      <c r="I5" s="214" t="s">
        <v>1107</v>
      </c>
      <c r="J5" s="214" t="s">
        <v>2594</v>
      </c>
      <c r="K5" s="214" t="s">
        <v>1108</v>
      </c>
      <c r="L5" s="220" t="s">
        <v>1103</v>
      </c>
      <c r="M5" s="205"/>
      <c r="N5" s="223" t="s">
        <v>1333</v>
      </c>
      <c r="O5" s="295" t="s">
        <v>2630</v>
      </c>
      <c r="P5" s="298" t="s">
        <v>2632</v>
      </c>
      <c r="Q5" s="205"/>
      <c r="R5" s="219" t="s">
        <v>1333</v>
      </c>
      <c r="S5" s="295" t="s">
        <v>2630</v>
      </c>
      <c r="T5" s="298" t="s">
        <v>2632</v>
      </c>
      <c r="U5" s="205"/>
      <c r="V5" s="219" t="s">
        <v>1333</v>
      </c>
      <c r="W5" s="295" t="s">
        <v>2630</v>
      </c>
      <c r="X5" s="298" t="s">
        <v>2632</v>
      </c>
      <c r="Y5" s="205"/>
      <c r="Z5" s="219" t="s">
        <v>1333</v>
      </c>
      <c r="AA5" s="295" t="s">
        <v>2630</v>
      </c>
      <c r="AB5" s="298" t="s">
        <v>2632</v>
      </c>
      <c r="AC5" s="205"/>
      <c r="AD5" s="219" t="s">
        <v>1333</v>
      </c>
      <c r="AE5" s="295" t="s">
        <v>2630</v>
      </c>
      <c r="AF5" s="298" t="s">
        <v>2632</v>
      </c>
      <c r="AH5" s="159">
        <v>27</v>
      </c>
      <c r="AI5" s="159">
        <v>27</v>
      </c>
      <c r="AJ5" s="159">
        <v>27</v>
      </c>
      <c r="AK5" s="159">
        <v>27</v>
      </c>
      <c r="AL5" s="159">
        <v>27</v>
      </c>
      <c r="AM5" s="164"/>
      <c r="AN5" s="180">
        <v>26</v>
      </c>
      <c r="AO5" s="180">
        <v>25</v>
      </c>
      <c r="AP5" s="180">
        <v>24</v>
      </c>
      <c r="AQ5" s="180">
        <v>23</v>
      </c>
      <c r="AR5" s="180">
        <v>22</v>
      </c>
      <c r="AS5" s="180">
        <v>21</v>
      </c>
      <c r="AT5" s="180">
        <v>20</v>
      </c>
      <c r="AU5" s="180">
        <v>19</v>
      </c>
      <c r="AV5" s="180">
        <v>18</v>
      </c>
      <c r="AW5" s="180">
        <v>17</v>
      </c>
      <c r="AX5" s="180">
        <v>16</v>
      </c>
      <c r="AY5" s="180">
        <v>15</v>
      </c>
      <c r="AZ5" s="180">
        <v>14</v>
      </c>
      <c r="BA5" s="180">
        <v>13</v>
      </c>
      <c r="BB5" s="180">
        <v>12</v>
      </c>
      <c r="BC5" s="180">
        <v>11</v>
      </c>
      <c r="BD5" s="180">
        <v>10</v>
      </c>
      <c r="BE5" s="180">
        <v>9</v>
      </c>
      <c r="BF5" s="180">
        <v>8</v>
      </c>
      <c r="BG5" s="180">
        <v>7</v>
      </c>
      <c r="BH5" s="180">
        <v>6</v>
      </c>
      <c r="BI5" s="180">
        <v>5</v>
      </c>
      <c r="BJ5" s="180">
        <v>4</v>
      </c>
      <c r="BK5" s="180">
        <v>3</v>
      </c>
      <c r="BL5" s="180">
        <v>2</v>
      </c>
      <c r="BM5" s="180">
        <v>1</v>
      </c>
    </row>
    <row r="6" spans="1:65">
      <c r="C6" s="161" t="s">
        <v>1110</v>
      </c>
      <c r="D6" s="155">
        <v>1</v>
      </c>
      <c r="E6" s="84" t="s">
        <v>1113</v>
      </c>
      <c r="F6" s="156" t="s">
        <v>1111</v>
      </c>
      <c r="G6" s="245" t="s">
        <v>1112</v>
      </c>
      <c r="H6" s="248"/>
      <c r="I6" s="249">
        <v>0</v>
      </c>
      <c r="J6" s="249">
        <v>5214</v>
      </c>
      <c r="K6" s="249">
        <v>4801</v>
      </c>
      <c r="L6" s="269">
        <f>SUM(H6:K6)</f>
        <v>10015</v>
      </c>
      <c r="M6" s="206"/>
      <c r="N6" s="221" t="str">
        <f>"00"&amp;TEXT(ROWS(C$2:C2),"00")&amp;"A"</f>
        <v>0001A</v>
      </c>
      <c r="O6" s="297"/>
      <c r="P6" s="351">
        <f>O6/L6</f>
        <v>0</v>
      </c>
      <c r="Q6" s="206"/>
      <c r="R6" s="221" t="str">
        <f>"10"&amp;TEXT(ROWS(F$2:F2),"00")&amp;"A"</f>
        <v>1001A</v>
      </c>
      <c r="S6" s="297"/>
      <c r="T6" s="351">
        <f>S6/L6</f>
        <v>0</v>
      </c>
      <c r="U6" s="206"/>
      <c r="V6" s="221" t="str">
        <f>"20"&amp;TEXT(ROWS(J$2:J2),"00")&amp;"A"</f>
        <v>2001A</v>
      </c>
      <c r="W6" s="297"/>
      <c r="X6" s="351">
        <f>W6/L6</f>
        <v>0</v>
      </c>
      <c r="Y6" s="206"/>
      <c r="Z6" s="221" t="str">
        <f>"30"&amp;TEXT(ROWS(L$2:L2),"00")&amp;"A"</f>
        <v>3001A</v>
      </c>
      <c r="AA6" s="297"/>
      <c r="AB6" s="351">
        <f>AA6/L6</f>
        <v>0</v>
      </c>
      <c r="AC6" s="206"/>
      <c r="AD6" s="221" t="str">
        <f>"40"&amp;TEXT(ROWS(O$2:O2),"00")&amp;"A"</f>
        <v>4001A</v>
      </c>
      <c r="AE6" s="297"/>
      <c r="AF6" s="351">
        <f>AE6/L6</f>
        <v>0</v>
      </c>
      <c r="AH6" s="160">
        <f>SUM($O6*$AH$5)</f>
        <v>0</v>
      </c>
      <c r="AI6" s="160">
        <f>SUM(S6*$AI$5)</f>
        <v>0</v>
      </c>
      <c r="AJ6" s="160">
        <f>SUM(W6*$AJ$5)</f>
        <v>0</v>
      </c>
      <c r="AK6" s="160">
        <f>SUM(AA6*$AK$5)</f>
        <v>0</v>
      </c>
      <c r="AL6" s="160">
        <f>SUM(AE6*$AL$5)</f>
        <v>0</v>
      </c>
      <c r="AM6" s="165"/>
      <c r="AN6" s="188">
        <f>SUM($O6*$AN$5)</f>
        <v>0</v>
      </c>
      <c r="AO6" s="188">
        <f>SUM($O6*$AO$5)</f>
        <v>0</v>
      </c>
      <c r="AP6" s="188">
        <f>SUM($O6*$AP$5)</f>
        <v>0</v>
      </c>
      <c r="AQ6" s="188">
        <f>SUM($O6*$AQ$5)</f>
        <v>0</v>
      </c>
      <c r="AR6" s="188">
        <f>SUM($O6*$AR$5)</f>
        <v>0</v>
      </c>
      <c r="AS6" s="188">
        <f>SUM($O6*$AS$5)</f>
        <v>0</v>
      </c>
      <c r="AT6" s="188">
        <f>SUM($O6*$AT$5)</f>
        <v>0</v>
      </c>
      <c r="AU6" s="188">
        <f>SUM($O6*$AU$5)</f>
        <v>0</v>
      </c>
      <c r="AV6" s="188">
        <f>SUM($O6*$AV$5)</f>
        <v>0</v>
      </c>
      <c r="AW6" s="188">
        <f>SUM($O6*$AW$5)</f>
        <v>0</v>
      </c>
      <c r="AX6" s="188">
        <f>SUM($O6*$AX$5)</f>
        <v>0</v>
      </c>
      <c r="AY6" s="188">
        <f>SUM($O6*$AY$5)</f>
        <v>0</v>
      </c>
      <c r="AZ6" s="188">
        <f>SUM($O6*$AZ$5)</f>
        <v>0</v>
      </c>
      <c r="BA6" s="188">
        <f>SUM($O6*$BA$5)</f>
        <v>0</v>
      </c>
      <c r="BB6" s="188">
        <f>SUM($O6*$BB$5)</f>
        <v>0</v>
      </c>
      <c r="BC6" s="188">
        <f>SUM($O6*$BC$5)</f>
        <v>0</v>
      </c>
      <c r="BD6" s="188">
        <f>SUM($O6*$BD$5)</f>
        <v>0</v>
      </c>
      <c r="BE6" s="188">
        <f>SUM($O6*$BE$5)</f>
        <v>0</v>
      </c>
      <c r="BF6" s="188">
        <f>SUM($O6*$BF$5)</f>
        <v>0</v>
      </c>
      <c r="BG6" s="188">
        <f>SUM($O6*$BG$5)</f>
        <v>0</v>
      </c>
      <c r="BH6" s="188">
        <f>SUM($O6*$BH$5)</f>
        <v>0</v>
      </c>
      <c r="BI6" s="188">
        <f>SUM($O6*$BI$5)</f>
        <v>0</v>
      </c>
      <c r="BJ6" s="188">
        <f>SUM($O6*$BJ$5)</f>
        <v>0</v>
      </c>
      <c r="BK6" s="188">
        <f>SUM($O6*$BK$5)</f>
        <v>0</v>
      </c>
      <c r="BL6" s="188">
        <f>SUM($O6*$BL$5)</f>
        <v>0</v>
      </c>
      <c r="BM6" s="188">
        <f>SUM($O6*$BM$5)</f>
        <v>0</v>
      </c>
    </row>
    <row r="7" spans="1:65">
      <c r="C7" s="161" t="s">
        <v>1114</v>
      </c>
      <c r="D7" s="155">
        <v>1</v>
      </c>
      <c r="E7" s="84" t="s">
        <v>1113</v>
      </c>
      <c r="F7" s="156" t="s">
        <v>1115</v>
      </c>
      <c r="G7" s="245" t="s">
        <v>1073</v>
      </c>
      <c r="H7" s="248"/>
      <c r="I7" s="249">
        <v>0</v>
      </c>
      <c r="J7" s="249">
        <v>4674</v>
      </c>
      <c r="K7" s="249">
        <v>1364</v>
      </c>
      <c r="L7" s="269">
        <f t="shared" ref="L7:L70" si="0">SUM(H7:K7)</f>
        <v>6038</v>
      </c>
      <c r="M7" s="206"/>
      <c r="N7" s="221" t="str">
        <f>"00"&amp;TEXT(ROWS(C$2:C3),"00")&amp;"A"</f>
        <v>0002A</v>
      </c>
      <c r="O7" s="297"/>
      <c r="P7" s="351">
        <f t="shared" ref="P7:P70" si="1">O7/L7</f>
        <v>0</v>
      </c>
      <c r="Q7" s="206"/>
      <c r="R7" s="221" t="str">
        <f>"10"&amp;TEXT(ROWS(F$2:F3),"00")&amp;"A"</f>
        <v>1002A</v>
      </c>
      <c r="S7" s="297"/>
      <c r="T7" s="351">
        <f t="shared" ref="T7:T70" si="2">S7/L7</f>
        <v>0</v>
      </c>
      <c r="U7" s="206"/>
      <c r="V7" s="221" t="str">
        <f>"20"&amp;TEXT(ROWS(J$2:J3),"00")&amp;"A"</f>
        <v>2002A</v>
      </c>
      <c r="W7" s="297"/>
      <c r="X7" s="351">
        <f t="shared" ref="X7:X70" si="3">W7/L7</f>
        <v>0</v>
      </c>
      <c r="Y7" s="206"/>
      <c r="Z7" s="221" t="str">
        <f>"30"&amp;TEXT(ROWS(L$2:L3),"00")&amp;"A"</f>
        <v>3002A</v>
      </c>
      <c r="AA7" s="297"/>
      <c r="AB7" s="351">
        <f t="shared" ref="AB7:AB70" si="4">AA7/L7</f>
        <v>0</v>
      </c>
      <c r="AC7" s="206"/>
      <c r="AD7" s="221" t="str">
        <f>"40"&amp;TEXT(ROWS(O$2:O3),"00")&amp;"A"</f>
        <v>4002A</v>
      </c>
      <c r="AE7" s="297"/>
      <c r="AF7" s="351">
        <f t="shared" ref="AF7:AF70" si="5">AE7/L7</f>
        <v>0</v>
      </c>
      <c r="AH7" s="160">
        <f t="shared" ref="AH7:AH70" si="6">SUM($O7*$AH$5)</f>
        <v>0</v>
      </c>
      <c r="AI7" s="160">
        <f t="shared" ref="AI7:AI70" si="7">SUM(S7*$AI$5)</f>
        <v>0</v>
      </c>
      <c r="AJ7" s="160">
        <f t="shared" ref="AJ7:AJ70" si="8">SUM(W7*$AJ$5)</f>
        <v>0</v>
      </c>
      <c r="AK7" s="160">
        <f t="shared" ref="AK7:AK70" si="9">SUM(AA7*$AK$5)</f>
        <v>0</v>
      </c>
      <c r="AL7" s="160">
        <f>SUM(AE7*$AL$5)</f>
        <v>0</v>
      </c>
      <c r="AM7" s="165"/>
      <c r="AN7" s="188">
        <f t="shared" ref="AN7:AN70" si="10">SUM($O7*$AN$5)</f>
        <v>0</v>
      </c>
      <c r="AO7" s="188">
        <f t="shared" ref="AO7:AO70" si="11">SUM($O7*$AO$5)</f>
        <v>0</v>
      </c>
      <c r="AP7" s="188">
        <f t="shared" ref="AP7:AP70" si="12">SUM($O7*$AP$5)</f>
        <v>0</v>
      </c>
      <c r="AQ7" s="188">
        <f t="shared" ref="AQ7:AQ70" si="13">SUM($O7*$AQ$5)</f>
        <v>0</v>
      </c>
      <c r="AR7" s="188">
        <f t="shared" ref="AR7:AR70" si="14">SUM($O7*$AR$5)</f>
        <v>0</v>
      </c>
      <c r="AS7" s="188">
        <f t="shared" ref="AS7:AS70" si="15">SUM($O7*$AS$5)</f>
        <v>0</v>
      </c>
      <c r="AT7" s="188">
        <f t="shared" ref="AT7:AT70" si="16">SUM($O7*$AT$5)</f>
        <v>0</v>
      </c>
      <c r="AU7" s="188">
        <f t="shared" ref="AU7:AU70" si="17">SUM($O7*$AU$5)</f>
        <v>0</v>
      </c>
      <c r="AV7" s="188">
        <f t="shared" ref="AV7:AV70" si="18">SUM($O7*$AV$5)</f>
        <v>0</v>
      </c>
      <c r="AW7" s="188">
        <f t="shared" ref="AW7:AW70" si="19">SUM($O7*$AW$5)</f>
        <v>0</v>
      </c>
      <c r="AX7" s="188">
        <f t="shared" ref="AX7:AX70" si="20">SUM($O7*$AX$5)</f>
        <v>0</v>
      </c>
      <c r="AY7" s="188">
        <f t="shared" ref="AY7:AY70" si="21">SUM($O7*$AY$5)</f>
        <v>0</v>
      </c>
      <c r="AZ7" s="188">
        <f t="shared" ref="AZ7:AZ70" si="22">SUM($O7*$AZ$5)</f>
        <v>0</v>
      </c>
      <c r="BA7" s="188">
        <f t="shared" ref="BA7:BA70" si="23">SUM($O7*$BA$5)</f>
        <v>0</v>
      </c>
      <c r="BB7" s="188">
        <f t="shared" ref="BB7:BB70" si="24">SUM($O7*$BB$5)</f>
        <v>0</v>
      </c>
      <c r="BC7" s="188">
        <f t="shared" ref="BC7:BC70" si="25">SUM($O7*$BC$5)</f>
        <v>0</v>
      </c>
      <c r="BD7" s="188">
        <f t="shared" ref="BD7:BD70" si="26">SUM($O7*$BD$5)</f>
        <v>0</v>
      </c>
      <c r="BE7" s="188">
        <f t="shared" ref="BE7:BE70" si="27">SUM($O7*$BE$5)</f>
        <v>0</v>
      </c>
      <c r="BF7" s="188">
        <f t="shared" ref="BF7:BF70" si="28">SUM($O7*$BF$5)</f>
        <v>0</v>
      </c>
      <c r="BG7" s="188">
        <f t="shared" ref="BG7:BG70" si="29">SUM($O7*$BG$5)</f>
        <v>0</v>
      </c>
      <c r="BH7" s="188">
        <f t="shared" ref="BH7:BH70" si="30">SUM($O7*$BH$5)</f>
        <v>0</v>
      </c>
      <c r="BI7" s="188">
        <f t="shared" ref="BI7:BI70" si="31">SUM($O7*$BI$5)</f>
        <v>0</v>
      </c>
      <c r="BJ7" s="188">
        <f t="shared" ref="BJ7:BJ70" si="32">SUM($O7*$BJ$5)</f>
        <v>0</v>
      </c>
      <c r="BK7" s="188">
        <f t="shared" ref="BK7:BK70" si="33">SUM($O7*$BK$5)</f>
        <v>0</v>
      </c>
      <c r="BL7" s="188">
        <f t="shared" ref="BL7:BL70" si="34">SUM($O7*$BL$5)</f>
        <v>0</v>
      </c>
      <c r="BM7" s="188">
        <f t="shared" ref="BM7:BM70" si="35">SUM($O7*$BM$5)</f>
        <v>0</v>
      </c>
    </row>
    <row r="8" spans="1:65">
      <c r="C8" s="161" t="s">
        <v>1116</v>
      </c>
      <c r="D8" s="155">
        <v>1</v>
      </c>
      <c r="E8" s="84" t="s">
        <v>1102</v>
      </c>
      <c r="F8" s="156" t="s">
        <v>1117</v>
      </c>
      <c r="G8" s="245" t="s">
        <v>1118</v>
      </c>
      <c r="H8" s="248"/>
      <c r="I8" s="249">
        <v>39177</v>
      </c>
      <c r="J8" s="249">
        <v>5247</v>
      </c>
      <c r="K8" s="249">
        <v>13572</v>
      </c>
      <c r="L8" s="269">
        <f t="shared" si="0"/>
        <v>57996</v>
      </c>
      <c r="M8" s="206"/>
      <c r="N8" s="221" t="str">
        <f>"00"&amp;TEXT(ROWS(C$2:C4),"00")&amp;"A"</f>
        <v>0003A</v>
      </c>
      <c r="O8" s="297"/>
      <c r="P8" s="351">
        <f t="shared" si="1"/>
        <v>0</v>
      </c>
      <c r="Q8" s="206"/>
      <c r="R8" s="221" t="str">
        <f>"10"&amp;TEXT(ROWS(F$2:F4),"00")&amp;"A"</f>
        <v>1003A</v>
      </c>
      <c r="S8" s="297"/>
      <c r="T8" s="351">
        <f t="shared" si="2"/>
        <v>0</v>
      </c>
      <c r="U8" s="206"/>
      <c r="V8" s="221" t="str">
        <f>"20"&amp;TEXT(ROWS(J$2:J4),"00")&amp;"A"</f>
        <v>2003A</v>
      </c>
      <c r="W8" s="297"/>
      <c r="X8" s="351">
        <f t="shared" si="3"/>
        <v>0</v>
      </c>
      <c r="Y8" s="206"/>
      <c r="Z8" s="221" t="str">
        <f>"30"&amp;TEXT(ROWS(L$2:L4),"00")&amp;"A"</f>
        <v>3003A</v>
      </c>
      <c r="AA8" s="297"/>
      <c r="AB8" s="351">
        <f t="shared" si="4"/>
        <v>0</v>
      </c>
      <c r="AC8" s="206"/>
      <c r="AD8" s="221" t="str">
        <f>"40"&amp;TEXT(ROWS(O$2:O4),"00")&amp;"A"</f>
        <v>4003A</v>
      </c>
      <c r="AE8" s="297"/>
      <c r="AF8" s="351">
        <f t="shared" si="5"/>
        <v>0</v>
      </c>
      <c r="AH8" s="160">
        <f t="shared" si="6"/>
        <v>0</v>
      </c>
      <c r="AI8" s="160">
        <f t="shared" si="7"/>
        <v>0</v>
      </c>
      <c r="AJ8" s="160">
        <f t="shared" si="8"/>
        <v>0</v>
      </c>
      <c r="AK8" s="160">
        <f t="shared" si="9"/>
        <v>0</v>
      </c>
      <c r="AL8" s="160">
        <f>SUM(AE8*$AL$5)</f>
        <v>0</v>
      </c>
      <c r="AM8" s="165"/>
      <c r="AN8" s="188">
        <f t="shared" si="10"/>
        <v>0</v>
      </c>
      <c r="AO8" s="188">
        <f t="shared" si="11"/>
        <v>0</v>
      </c>
      <c r="AP8" s="188">
        <f t="shared" si="12"/>
        <v>0</v>
      </c>
      <c r="AQ8" s="188">
        <f t="shared" si="13"/>
        <v>0</v>
      </c>
      <c r="AR8" s="188">
        <f t="shared" si="14"/>
        <v>0</v>
      </c>
      <c r="AS8" s="188">
        <f t="shared" si="15"/>
        <v>0</v>
      </c>
      <c r="AT8" s="188">
        <f t="shared" si="16"/>
        <v>0</v>
      </c>
      <c r="AU8" s="188">
        <f t="shared" si="17"/>
        <v>0</v>
      </c>
      <c r="AV8" s="188">
        <f t="shared" si="18"/>
        <v>0</v>
      </c>
      <c r="AW8" s="188">
        <f t="shared" si="19"/>
        <v>0</v>
      </c>
      <c r="AX8" s="188">
        <f t="shared" si="20"/>
        <v>0</v>
      </c>
      <c r="AY8" s="188">
        <f t="shared" si="21"/>
        <v>0</v>
      </c>
      <c r="AZ8" s="188">
        <f t="shared" si="22"/>
        <v>0</v>
      </c>
      <c r="BA8" s="188">
        <f t="shared" si="23"/>
        <v>0</v>
      </c>
      <c r="BB8" s="188">
        <f t="shared" si="24"/>
        <v>0</v>
      </c>
      <c r="BC8" s="188">
        <f t="shared" si="25"/>
        <v>0</v>
      </c>
      <c r="BD8" s="188">
        <f t="shared" si="26"/>
        <v>0</v>
      </c>
      <c r="BE8" s="188">
        <f t="shared" si="27"/>
        <v>0</v>
      </c>
      <c r="BF8" s="188">
        <f t="shared" si="28"/>
        <v>0</v>
      </c>
      <c r="BG8" s="188">
        <f t="shared" si="29"/>
        <v>0</v>
      </c>
      <c r="BH8" s="188">
        <f t="shared" si="30"/>
        <v>0</v>
      </c>
      <c r="BI8" s="188">
        <f t="shared" si="31"/>
        <v>0</v>
      </c>
      <c r="BJ8" s="188">
        <f t="shared" si="32"/>
        <v>0</v>
      </c>
      <c r="BK8" s="188">
        <f t="shared" si="33"/>
        <v>0</v>
      </c>
      <c r="BL8" s="188">
        <f t="shared" si="34"/>
        <v>0</v>
      </c>
      <c r="BM8" s="188">
        <f t="shared" si="35"/>
        <v>0</v>
      </c>
    </row>
    <row r="9" spans="1:65">
      <c r="C9" s="161" t="s">
        <v>1119</v>
      </c>
      <c r="D9" s="155">
        <v>1</v>
      </c>
      <c r="E9" s="84" t="s">
        <v>1135</v>
      </c>
      <c r="F9" s="156" t="s">
        <v>37</v>
      </c>
      <c r="G9" s="245" t="s">
        <v>1120</v>
      </c>
      <c r="H9" s="248"/>
      <c r="I9" s="249" t="s">
        <v>1121</v>
      </c>
      <c r="J9" s="249">
        <v>4035</v>
      </c>
      <c r="K9" s="249">
        <v>2231</v>
      </c>
      <c r="L9" s="269">
        <f t="shared" si="0"/>
        <v>6266</v>
      </c>
      <c r="M9" s="206"/>
      <c r="N9" s="221" t="str">
        <f>"00"&amp;TEXT(ROWS(C$2:C5),"00")&amp;"A"</f>
        <v>0004A</v>
      </c>
      <c r="O9" s="297"/>
      <c r="P9" s="351">
        <f t="shared" si="1"/>
        <v>0</v>
      </c>
      <c r="Q9" s="206"/>
      <c r="R9" s="221" t="str">
        <f>"10"&amp;TEXT(ROWS(F$2:F5),"00")&amp;"A"</f>
        <v>1004A</v>
      </c>
      <c r="S9" s="297"/>
      <c r="T9" s="351">
        <f t="shared" si="2"/>
        <v>0</v>
      </c>
      <c r="U9" s="206"/>
      <c r="V9" s="221" t="str">
        <f>"20"&amp;TEXT(ROWS(J$2:J5),"00")&amp;"A"</f>
        <v>2004A</v>
      </c>
      <c r="W9" s="297"/>
      <c r="X9" s="351">
        <f t="shared" si="3"/>
        <v>0</v>
      </c>
      <c r="Y9" s="206"/>
      <c r="Z9" s="221" t="str">
        <f>"30"&amp;TEXT(ROWS(L$2:L5),"00")&amp;"A"</f>
        <v>3004A</v>
      </c>
      <c r="AA9" s="297"/>
      <c r="AB9" s="351">
        <f t="shared" si="4"/>
        <v>0</v>
      </c>
      <c r="AC9" s="206"/>
      <c r="AD9" s="221" t="str">
        <f>"40"&amp;TEXT(ROWS(O$2:O5),"00")&amp;"A"</f>
        <v>4004A</v>
      </c>
      <c r="AE9" s="297"/>
      <c r="AF9" s="351">
        <f t="shared" si="5"/>
        <v>0</v>
      </c>
      <c r="AH9" s="160">
        <f t="shared" si="6"/>
        <v>0</v>
      </c>
      <c r="AI9" s="160">
        <f t="shared" si="7"/>
        <v>0</v>
      </c>
      <c r="AJ9" s="160">
        <f t="shared" si="8"/>
        <v>0</v>
      </c>
      <c r="AK9" s="160">
        <f t="shared" si="9"/>
        <v>0</v>
      </c>
      <c r="AL9" s="160">
        <f>SUM(AE9*$AL$5)</f>
        <v>0</v>
      </c>
      <c r="AM9" s="165"/>
      <c r="AN9" s="188">
        <f t="shared" si="10"/>
        <v>0</v>
      </c>
      <c r="AO9" s="188">
        <f t="shared" si="11"/>
        <v>0</v>
      </c>
      <c r="AP9" s="188">
        <f t="shared" si="12"/>
        <v>0</v>
      </c>
      <c r="AQ9" s="188">
        <f t="shared" si="13"/>
        <v>0</v>
      </c>
      <c r="AR9" s="188">
        <f t="shared" si="14"/>
        <v>0</v>
      </c>
      <c r="AS9" s="188">
        <f t="shared" si="15"/>
        <v>0</v>
      </c>
      <c r="AT9" s="188">
        <f t="shared" si="16"/>
        <v>0</v>
      </c>
      <c r="AU9" s="188">
        <f t="shared" si="17"/>
        <v>0</v>
      </c>
      <c r="AV9" s="188">
        <f t="shared" si="18"/>
        <v>0</v>
      </c>
      <c r="AW9" s="188">
        <f t="shared" si="19"/>
        <v>0</v>
      </c>
      <c r="AX9" s="188">
        <f t="shared" si="20"/>
        <v>0</v>
      </c>
      <c r="AY9" s="188">
        <f t="shared" si="21"/>
        <v>0</v>
      </c>
      <c r="AZ9" s="188">
        <f t="shared" si="22"/>
        <v>0</v>
      </c>
      <c r="BA9" s="188">
        <f t="shared" si="23"/>
        <v>0</v>
      </c>
      <c r="BB9" s="188">
        <f t="shared" si="24"/>
        <v>0</v>
      </c>
      <c r="BC9" s="188">
        <f t="shared" si="25"/>
        <v>0</v>
      </c>
      <c r="BD9" s="188">
        <f t="shared" si="26"/>
        <v>0</v>
      </c>
      <c r="BE9" s="188">
        <f t="shared" si="27"/>
        <v>0</v>
      </c>
      <c r="BF9" s="188">
        <f t="shared" si="28"/>
        <v>0</v>
      </c>
      <c r="BG9" s="188">
        <f t="shared" si="29"/>
        <v>0</v>
      </c>
      <c r="BH9" s="188">
        <f t="shared" si="30"/>
        <v>0</v>
      </c>
      <c r="BI9" s="188">
        <f t="shared" si="31"/>
        <v>0</v>
      </c>
      <c r="BJ9" s="188">
        <f t="shared" si="32"/>
        <v>0</v>
      </c>
      <c r="BK9" s="188">
        <f t="shared" si="33"/>
        <v>0</v>
      </c>
      <c r="BL9" s="188">
        <f t="shared" si="34"/>
        <v>0</v>
      </c>
      <c r="BM9" s="188">
        <f t="shared" si="35"/>
        <v>0</v>
      </c>
    </row>
    <row r="10" spans="1:65">
      <c r="C10" s="161" t="s">
        <v>1122</v>
      </c>
      <c r="D10" s="155">
        <v>1</v>
      </c>
      <c r="E10" s="84" t="s">
        <v>1125</v>
      </c>
      <c r="F10" s="156" t="s">
        <v>1123</v>
      </c>
      <c r="G10" s="245" t="s">
        <v>1124</v>
      </c>
      <c r="H10" s="248"/>
      <c r="I10" s="249">
        <v>11725</v>
      </c>
      <c r="J10" s="249">
        <v>7322</v>
      </c>
      <c r="K10" s="249">
        <v>13123</v>
      </c>
      <c r="L10" s="269">
        <f t="shared" si="0"/>
        <v>32170</v>
      </c>
      <c r="M10" s="206"/>
      <c r="N10" s="221" t="str">
        <f>"00"&amp;TEXT(ROWS(C$2:C6),"00")&amp;"A"</f>
        <v>0005A</v>
      </c>
      <c r="O10" s="297"/>
      <c r="P10" s="351">
        <f t="shared" si="1"/>
        <v>0</v>
      </c>
      <c r="Q10" s="206"/>
      <c r="R10" s="221" t="str">
        <f>"10"&amp;TEXT(ROWS(F$2:F6),"00")&amp;"A"</f>
        <v>1005A</v>
      </c>
      <c r="S10" s="297"/>
      <c r="T10" s="351">
        <f t="shared" si="2"/>
        <v>0</v>
      </c>
      <c r="U10" s="206"/>
      <c r="V10" s="221" t="str">
        <f>"20"&amp;TEXT(ROWS(J$2:J6),"00")&amp;"A"</f>
        <v>2005A</v>
      </c>
      <c r="W10" s="297"/>
      <c r="X10" s="351">
        <f t="shared" si="3"/>
        <v>0</v>
      </c>
      <c r="Y10" s="206"/>
      <c r="Z10" s="221" t="str">
        <f>"30"&amp;TEXT(ROWS(L$2:L6),"00")&amp;"A"</f>
        <v>3005A</v>
      </c>
      <c r="AA10" s="297"/>
      <c r="AB10" s="351">
        <f t="shared" si="4"/>
        <v>0</v>
      </c>
      <c r="AC10" s="206"/>
      <c r="AD10" s="221" t="str">
        <f>"40"&amp;TEXT(ROWS(O$2:O6),"00")&amp;"A"</f>
        <v>4005A</v>
      </c>
      <c r="AE10" s="297"/>
      <c r="AF10" s="351">
        <f t="shared" si="5"/>
        <v>0</v>
      </c>
      <c r="AH10" s="160">
        <f t="shared" si="6"/>
        <v>0</v>
      </c>
      <c r="AI10" s="160">
        <f t="shared" si="7"/>
        <v>0</v>
      </c>
      <c r="AJ10" s="160">
        <f t="shared" si="8"/>
        <v>0</v>
      </c>
      <c r="AK10" s="160">
        <f t="shared" si="9"/>
        <v>0</v>
      </c>
      <c r="AL10" s="160">
        <f t="shared" ref="AL10:AL70" si="36">SUM(AE10*$AL$5)</f>
        <v>0</v>
      </c>
      <c r="AM10" s="165"/>
      <c r="AN10" s="188">
        <f t="shared" si="10"/>
        <v>0</v>
      </c>
      <c r="AO10" s="188">
        <f t="shared" si="11"/>
        <v>0</v>
      </c>
      <c r="AP10" s="188">
        <f t="shared" si="12"/>
        <v>0</v>
      </c>
      <c r="AQ10" s="188">
        <f t="shared" si="13"/>
        <v>0</v>
      </c>
      <c r="AR10" s="188">
        <f t="shared" si="14"/>
        <v>0</v>
      </c>
      <c r="AS10" s="188">
        <f t="shared" si="15"/>
        <v>0</v>
      </c>
      <c r="AT10" s="188">
        <f t="shared" si="16"/>
        <v>0</v>
      </c>
      <c r="AU10" s="188">
        <f t="shared" si="17"/>
        <v>0</v>
      </c>
      <c r="AV10" s="188">
        <f t="shared" si="18"/>
        <v>0</v>
      </c>
      <c r="AW10" s="188">
        <f t="shared" si="19"/>
        <v>0</v>
      </c>
      <c r="AX10" s="188">
        <f t="shared" si="20"/>
        <v>0</v>
      </c>
      <c r="AY10" s="188">
        <f t="shared" si="21"/>
        <v>0</v>
      </c>
      <c r="AZ10" s="188">
        <f t="shared" si="22"/>
        <v>0</v>
      </c>
      <c r="BA10" s="188">
        <f t="shared" si="23"/>
        <v>0</v>
      </c>
      <c r="BB10" s="188">
        <f t="shared" si="24"/>
        <v>0</v>
      </c>
      <c r="BC10" s="188">
        <f t="shared" si="25"/>
        <v>0</v>
      </c>
      <c r="BD10" s="188">
        <f t="shared" si="26"/>
        <v>0</v>
      </c>
      <c r="BE10" s="188">
        <f t="shared" si="27"/>
        <v>0</v>
      </c>
      <c r="BF10" s="188">
        <f t="shared" si="28"/>
        <v>0</v>
      </c>
      <c r="BG10" s="188">
        <f t="shared" si="29"/>
        <v>0</v>
      </c>
      <c r="BH10" s="188">
        <f t="shared" si="30"/>
        <v>0</v>
      </c>
      <c r="BI10" s="188">
        <f t="shared" si="31"/>
        <v>0</v>
      </c>
      <c r="BJ10" s="188">
        <f t="shared" si="32"/>
        <v>0</v>
      </c>
      <c r="BK10" s="188">
        <f t="shared" si="33"/>
        <v>0</v>
      </c>
      <c r="BL10" s="188">
        <f t="shared" si="34"/>
        <v>0</v>
      </c>
      <c r="BM10" s="188">
        <f t="shared" si="35"/>
        <v>0</v>
      </c>
    </row>
    <row r="11" spans="1:65">
      <c r="C11" s="161" t="s">
        <v>1126</v>
      </c>
      <c r="D11" s="155">
        <v>1</v>
      </c>
      <c r="E11" s="84" t="s">
        <v>1113</v>
      </c>
      <c r="F11" s="156" t="s">
        <v>1127</v>
      </c>
      <c r="G11" s="385" t="s">
        <v>1128</v>
      </c>
      <c r="H11" s="386"/>
      <c r="I11" s="249">
        <v>0</v>
      </c>
      <c r="J11" s="387">
        <v>4084</v>
      </c>
      <c r="K11" s="249">
        <v>2919</v>
      </c>
      <c r="L11" s="269">
        <f t="shared" si="0"/>
        <v>7003</v>
      </c>
      <c r="M11" s="206"/>
      <c r="N11" s="221" t="str">
        <f>"00"&amp;TEXT(ROWS(C$2:C7),"00")&amp;"A"</f>
        <v>0006A</v>
      </c>
      <c r="O11" s="297"/>
      <c r="P11" s="351">
        <f t="shared" si="1"/>
        <v>0</v>
      </c>
      <c r="Q11" s="206"/>
      <c r="R11" s="221" t="str">
        <f>"10"&amp;TEXT(ROWS(F$2:F7),"00")&amp;"A"</f>
        <v>1006A</v>
      </c>
      <c r="S11" s="297"/>
      <c r="T11" s="351">
        <f t="shared" si="2"/>
        <v>0</v>
      </c>
      <c r="U11" s="206"/>
      <c r="V11" s="221" t="str">
        <f>"20"&amp;TEXT(ROWS(J$2:J7),"00")&amp;"A"</f>
        <v>2006A</v>
      </c>
      <c r="W11" s="297"/>
      <c r="X11" s="351">
        <f t="shared" si="3"/>
        <v>0</v>
      </c>
      <c r="Y11" s="206"/>
      <c r="Z11" s="221" t="str">
        <f>"30"&amp;TEXT(ROWS(L$2:L7),"00")&amp;"A"</f>
        <v>3006A</v>
      </c>
      <c r="AA11" s="297"/>
      <c r="AB11" s="351">
        <f t="shared" si="4"/>
        <v>0</v>
      </c>
      <c r="AC11" s="206"/>
      <c r="AD11" s="221" t="str">
        <f>"40"&amp;TEXT(ROWS(O$2:O7),"00")&amp;"A"</f>
        <v>4006A</v>
      </c>
      <c r="AE11" s="297"/>
      <c r="AF11" s="351">
        <f t="shared" si="5"/>
        <v>0</v>
      </c>
      <c r="AH11" s="160">
        <f t="shared" si="6"/>
        <v>0</v>
      </c>
      <c r="AI11" s="160">
        <f t="shared" si="7"/>
        <v>0</v>
      </c>
      <c r="AJ11" s="160">
        <f t="shared" si="8"/>
        <v>0</v>
      </c>
      <c r="AK11" s="160">
        <f t="shared" si="9"/>
        <v>0</v>
      </c>
      <c r="AL11" s="160">
        <f t="shared" si="36"/>
        <v>0</v>
      </c>
      <c r="AM11" s="165"/>
      <c r="AN11" s="188">
        <f t="shared" si="10"/>
        <v>0</v>
      </c>
      <c r="AO11" s="188">
        <f t="shared" si="11"/>
        <v>0</v>
      </c>
      <c r="AP11" s="188">
        <f t="shared" si="12"/>
        <v>0</v>
      </c>
      <c r="AQ11" s="188">
        <f t="shared" si="13"/>
        <v>0</v>
      </c>
      <c r="AR11" s="188">
        <f t="shared" si="14"/>
        <v>0</v>
      </c>
      <c r="AS11" s="188">
        <f t="shared" si="15"/>
        <v>0</v>
      </c>
      <c r="AT11" s="188">
        <f t="shared" si="16"/>
        <v>0</v>
      </c>
      <c r="AU11" s="188">
        <f t="shared" si="17"/>
        <v>0</v>
      </c>
      <c r="AV11" s="188">
        <f t="shared" si="18"/>
        <v>0</v>
      </c>
      <c r="AW11" s="188">
        <f t="shared" si="19"/>
        <v>0</v>
      </c>
      <c r="AX11" s="188">
        <f t="shared" si="20"/>
        <v>0</v>
      </c>
      <c r="AY11" s="188">
        <f t="shared" si="21"/>
        <v>0</v>
      </c>
      <c r="AZ11" s="188">
        <f t="shared" si="22"/>
        <v>0</v>
      </c>
      <c r="BA11" s="188">
        <f t="shared" si="23"/>
        <v>0</v>
      </c>
      <c r="BB11" s="188">
        <f t="shared" si="24"/>
        <v>0</v>
      </c>
      <c r="BC11" s="188">
        <f t="shared" si="25"/>
        <v>0</v>
      </c>
      <c r="BD11" s="188">
        <f t="shared" si="26"/>
        <v>0</v>
      </c>
      <c r="BE11" s="188">
        <f t="shared" si="27"/>
        <v>0</v>
      </c>
      <c r="BF11" s="188">
        <f t="shared" si="28"/>
        <v>0</v>
      </c>
      <c r="BG11" s="188">
        <f t="shared" si="29"/>
        <v>0</v>
      </c>
      <c r="BH11" s="188">
        <f t="shared" si="30"/>
        <v>0</v>
      </c>
      <c r="BI11" s="188">
        <f t="shared" si="31"/>
        <v>0</v>
      </c>
      <c r="BJ11" s="188">
        <f t="shared" si="32"/>
        <v>0</v>
      </c>
      <c r="BK11" s="188">
        <f t="shared" si="33"/>
        <v>0</v>
      </c>
      <c r="BL11" s="188">
        <f t="shared" si="34"/>
        <v>0</v>
      </c>
      <c r="BM11" s="188">
        <f t="shared" si="35"/>
        <v>0</v>
      </c>
    </row>
    <row r="12" spans="1:65">
      <c r="C12" s="161" t="s">
        <v>1129</v>
      </c>
      <c r="D12" s="155">
        <v>1</v>
      </c>
      <c r="E12" s="84" t="s">
        <v>1125</v>
      </c>
      <c r="F12" s="156" t="s">
        <v>1130</v>
      </c>
      <c r="G12" s="385" t="s">
        <v>1131</v>
      </c>
      <c r="H12" s="386"/>
      <c r="I12" s="249">
        <v>2885</v>
      </c>
      <c r="J12" s="387">
        <v>4806</v>
      </c>
      <c r="K12" s="249">
        <v>18126</v>
      </c>
      <c r="L12" s="269">
        <f t="shared" si="0"/>
        <v>25817</v>
      </c>
      <c r="M12" s="206"/>
      <c r="N12" s="221" t="str">
        <f>"00"&amp;TEXT(ROWS(C$2:C8),"00")&amp;"A"</f>
        <v>0007A</v>
      </c>
      <c r="O12" s="297"/>
      <c r="P12" s="351">
        <f t="shared" si="1"/>
        <v>0</v>
      </c>
      <c r="Q12" s="206"/>
      <c r="R12" s="221" t="str">
        <f>"10"&amp;TEXT(ROWS(F$2:F8),"00")&amp;"A"</f>
        <v>1007A</v>
      </c>
      <c r="S12" s="297"/>
      <c r="T12" s="351">
        <f t="shared" si="2"/>
        <v>0</v>
      </c>
      <c r="U12" s="206"/>
      <c r="V12" s="221" t="str">
        <f>"20"&amp;TEXT(ROWS(J$2:J8),"00")&amp;"A"</f>
        <v>2007A</v>
      </c>
      <c r="W12" s="297"/>
      <c r="X12" s="351">
        <f t="shared" si="3"/>
        <v>0</v>
      </c>
      <c r="Y12" s="206"/>
      <c r="Z12" s="221" t="str">
        <f>"30"&amp;TEXT(ROWS(L$2:L8),"00")&amp;"A"</f>
        <v>3007A</v>
      </c>
      <c r="AA12" s="297"/>
      <c r="AB12" s="351">
        <f t="shared" si="4"/>
        <v>0</v>
      </c>
      <c r="AC12" s="206"/>
      <c r="AD12" s="221" t="str">
        <f>"40"&amp;TEXT(ROWS(O$2:O8),"00")&amp;"A"</f>
        <v>4007A</v>
      </c>
      <c r="AE12" s="297"/>
      <c r="AF12" s="351">
        <f t="shared" si="5"/>
        <v>0</v>
      </c>
      <c r="AH12" s="160">
        <f t="shared" si="6"/>
        <v>0</v>
      </c>
      <c r="AI12" s="160">
        <f t="shared" si="7"/>
        <v>0</v>
      </c>
      <c r="AJ12" s="160">
        <f t="shared" si="8"/>
        <v>0</v>
      </c>
      <c r="AK12" s="160">
        <f t="shared" si="9"/>
        <v>0</v>
      </c>
      <c r="AL12" s="160">
        <f t="shared" si="36"/>
        <v>0</v>
      </c>
      <c r="AM12" s="165"/>
      <c r="AN12" s="188">
        <f t="shared" si="10"/>
        <v>0</v>
      </c>
      <c r="AO12" s="188">
        <f t="shared" si="11"/>
        <v>0</v>
      </c>
      <c r="AP12" s="188">
        <f t="shared" si="12"/>
        <v>0</v>
      </c>
      <c r="AQ12" s="188">
        <f t="shared" si="13"/>
        <v>0</v>
      </c>
      <c r="AR12" s="188">
        <f t="shared" si="14"/>
        <v>0</v>
      </c>
      <c r="AS12" s="188">
        <f t="shared" si="15"/>
        <v>0</v>
      </c>
      <c r="AT12" s="188">
        <f t="shared" si="16"/>
        <v>0</v>
      </c>
      <c r="AU12" s="188">
        <f t="shared" si="17"/>
        <v>0</v>
      </c>
      <c r="AV12" s="188">
        <f t="shared" si="18"/>
        <v>0</v>
      </c>
      <c r="AW12" s="188">
        <f t="shared" si="19"/>
        <v>0</v>
      </c>
      <c r="AX12" s="188">
        <f t="shared" si="20"/>
        <v>0</v>
      </c>
      <c r="AY12" s="188">
        <f t="shared" si="21"/>
        <v>0</v>
      </c>
      <c r="AZ12" s="188">
        <f t="shared" si="22"/>
        <v>0</v>
      </c>
      <c r="BA12" s="188">
        <f t="shared" si="23"/>
        <v>0</v>
      </c>
      <c r="BB12" s="188">
        <f t="shared" si="24"/>
        <v>0</v>
      </c>
      <c r="BC12" s="188">
        <f t="shared" si="25"/>
        <v>0</v>
      </c>
      <c r="BD12" s="188">
        <f t="shared" si="26"/>
        <v>0</v>
      </c>
      <c r="BE12" s="188">
        <f t="shared" si="27"/>
        <v>0</v>
      </c>
      <c r="BF12" s="188">
        <f t="shared" si="28"/>
        <v>0</v>
      </c>
      <c r="BG12" s="188">
        <f t="shared" si="29"/>
        <v>0</v>
      </c>
      <c r="BH12" s="188">
        <f t="shared" si="30"/>
        <v>0</v>
      </c>
      <c r="BI12" s="188">
        <f t="shared" si="31"/>
        <v>0</v>
      </c>
      <c r="BJ12" s="188">
        <f t="shared" si="32"/>
        <v>0</v>
      </c>
      <c r="BK12" s="188">
        <f t="shared" si="33"/>
        <v>0</v>
      </c>
      <c r="BL12" s="188">
        <f t="shared" si="34"/>
        <v>0</v>
      </c>
      <c r="BM12" s="188">
        <f t="shared" si="35"/>
        <v>0</v>
      </c>
    </row>
    <row r="13" spans="1:65">
      <c r="C13" s="161" t="s">
        <v>1132</v>
      </c>
      <c r="D13" s="155">
        <v>1</v>
      </c>
      <c r="E13" s="84" t="s">
        <v>1135</v>
      </c>
      <c r="F13" s="156" t="s">
        <v>1133</v>
      </c>
      <c r="G13" s="245" t="s">
        <v>1134</v>
      </c>
      <c r="H13" s="248"/>
      <c r="I13" s="388">
        <v>19442</v>
      </c>
      <c r="J13" s="249">
        <v>28055</v>
      </c>
      <c r="K13" s="388">
        <v>258999</v>
      </c>
      <c r="L13" s="269">
        <f t="shared" si="0"/>
        <v>306496</v>
      </c>
      <c r="M13" s="206"/>
      <c r="N13" s="221" t="str">
        <f>"00"&amp;TEXT(ROWS(C$2:C9),"00")&amp;"A"</f>
        <v>0008A</v>
      </c>
      <c r="O13" s="297"/>
      <c r="P13" s="351">
        <f t="shared" si="1"/>
        <v>0</v>
      </c>
      <c r="Q13" s="206"/>
      <c r="R13" s="221" t="str">
        <f>"10"&amp;TEXT(ROWS(F$2:F9),"00")&amp;"A"</f>
        <v>1008A</v>
      </c>
      <c r="S13" s="297"/>
      <c r="T13" s="351">
        <f t="shared" si="2"/>
        <v>0</v>
      </c>
      <c r="U13" s="206"/>
      <c r="V13" s="221" t="str">
        <f>"20"&amp;TEXT(ROWS(J$2:J9),"00")&amp;"A"</f>
        <v>2008A</v>
      </c>
      <c r="W13" s="297"/>
      <c r="X13" s="351">
        <f t="shared" si="3"/>
        <v>0</v>
      </c>
      <c r="Y13" s="206"/>
      <c r="Z13" s="221" t="str">
        <f>"30"&amp;TEXT(ROWS(L$2:L9),"00")&amp;"A"</f>
        <v>3008A</v>
      </c>
      <c r="AA13" s="297"/>
      <c r="AB13" s="351">
        <f t="shared" si="4"/>
        <v>0</v>
      </c>
      <c r="AC13" s="206"/>
      <c r="AD13" s="221" t="str">
        <f>"40"&amp;TEXT(ROWS(O$2:O9),"00")&amp;"A"</f>
        <v>4008A</v>
      </c>
      <c r="AE13" s="297"/>
      <c r="AF13" s="351">
        <f t="shared" si="5"/>
        <v>0</v>
      </c>
      <c r="AH13" s="160">
        <f t="shared" si="6"/>
        <v>0</v>
      </c>
      <c r="AI13" s="160">
        <f t="shared" si="7"/>
        <v>0</v>
      </c>
      <c r="AJ13" s="160">
        <f t="shared" si="8"/>
        <v>0</v>
      </c>
      <c r="AK13" s="160">
        <f t="shared" si="9"/>
        <v>0</v>
      </c>
      <c r="AL13" s="160">
        <f t="shared" si="36"/>
        <v>0</v>
      </c>
      <c r="AM13" s="165"/>
      <c r="AN13" s="188">
        <f t="shared" si="10"/>
        <v>0</v>
      </c>
      <c r="AO13" s="188">
        <f t="shared" si="11"/>
        <v>0</v>
      </c>
      <c r="AP13" s="188">
        <f t="shared" si="12"/>
        <v>0</v>
      </c>
      <c r="AQ13" s="188">
        <f t="shared" si="13"/>
        <v>0</v>
      </c>
      <c r="AR13" s="188">
        <f t="shared" si="14"/>
        <v>0</v>
      </c>
      <c r="AS13" s="188">
        <f t="shared" si="15"/>
        <v>0</v>
      </c>
      <c r="AT13" s="188">
        <f t="shared" si="16"/>
        <v>0</v>
      </c>
      <c r="AU13" s="188">
        <f t="shared" si="17"/>
        <v>0</v>
      </c>
      <c r="AV13" s="188">
        <f t="shared" si="18"/>
        <v>0</v>
      </c>
      <c r="AW13" s="188">
        <f t="shared" si="19"/>
        <v>0</v>
      </c>
      <c r="AX13" s="188">
        <f t="shared" si="20"/>
        <v>0</v>
      </c>
      <c r="AY13" s="188">
        <f t="shared" si="21"/>
        <v>0</v>
      </c>
      <c r="AZ13" s="188">
        <f t="shared" si="22"/>
        <v>0</v>
      </c>
      <c r="BA13" s="188">
        <f t="shared" si="23"/>
        <v>0</v>
      </c>
      <c r="BB13" s="188">
        <f t="shared" si="24"/>
        <v>0</v>
      </c>
      <c r="BC13" s="188">
        <f t="shared" si="25"/>
        <v>0</v>
      </c>
      <c r="BD13" s="188">
        <f t="shared" si="26"/>
        <v>0</v>
      </c>
      <c r="BE13" s="188">
        <f t="shared" si="27"/>
        <v>0</v>
      </c>
      <c r="BF13" s="188">
        <f t="shared" si="28"/>
        <v>0</v>
      </c>
      <c r="BG13" s="188">
        <f t="shared" si="29"/>
        <v>0</v>
      </c>
      <c r="BH13" s="188">
        <f t="shared" si="30"/>
        <v>0</v>
      </c>
      <c r="BI13" s="188">
        <f t="shared" si="31"/>
        <v>0</v>
      </c>
      <c r="BJ13" s="188">
        <f t="shared" si="32"/>
        <v>0</v>
      </c>
      <c r="BK13" s="188">
        <f t="shared" si="33"/>
        <v>0</v>
      </c>
      <c r="BL13" s="188">
        <f t="shared" si="34"/>
        <v>0</v>
      </c>
      <c r="BM13" s="188">
        <f t="shared" si="35"/>
        <v>0</v>
      </c>
    </row>
    <row r="14" spans="1:65">
      <c r="C14" s="161" t="s">
        <v>1136</v>
      </c>
      <c r="D14" s="155">
        <v>1</v>
      </c>
      <c r="E14" s="84" t="s">
        <v>1125</v>
      </c>
      <c r="F14" s="156" t="s">
        <v>1137</v>
      </c>
      <c r="G14" s="245" t="s">
        <v>1138</v>
      </c>
      <c r="H14" s="248"/>
      <c r="I14" s="249">
        <v>0</v>
      </c>
      <c r="J14" s="249">
        <v>9676</v>
      </c>
      <c r="K14" s="249">
        <v>13327</v>
      </c>
      <c r="L14" s="269">
        <f t="shared" si="0"/>
        <v>23003</v>
      </c>
      <c r="M14" s="206"/>
      <c r="N14" s="221" t="str">
        <f>"00"&amp;TEXT(ROWS(C$2:C10),"00")&amp;"A"</f>
        <v>0009A</v>
      </c>
      <c r="O14" s="297"/>
      <c r="P14" s="351">
        <f t="shared" si="1"/>
        <v>0</v>
      </c>
      <c r="Q14" s="206"/>
      <c r="R14" s="221" t="str">
        <f>"10"&amp;TEXT(ROWS(F$2:F10),"00")&amp;"A"</f>
        <v>1009A</v>
      </c>
      <c r="S14" s="297"/>
      <c r="T14" s="351">
        <f t="shared" si="2"/>
        <v>0</v>
      </c>
      <c r="U14" s="206"/>
      <c r="V14" s="221" t="str">
        <f>"20"&amp;TEXT(ROWS(J$2:J10),"00")&amp;"A"</f>
        <v>2009A</v>
      </c>
      <c r="W14" s="297"/>
      <c r="X14" s="351">
        <f t="shared" si="3"/>
        <v>0</v>
      </c>
      <c r="Y14" s="206"/>
      <c r="Z14" s="221" t="str">
        <f>"30"&amp;TEXT(ROWS(L$2:L10),"00")&amp;"A"</f>
        <v>3009A</v>
      </c>
      <c r="AA14" s="297"/>
      <c r="AB14" s="351">
        <f t="shared" si="4"/>
        <v>0</v>
      </c>
      <c r="AC14" s="206"/>
      <c r="AD14" s="221" t="str">
        <f>"40"&amp;TEXT(ROWS(O$2:O10),"00")&amp;"A"</f>
        <v>4009A</v>
      </c>
      <c r="AE14" s="297"/>
      <c r="AF14" s="351">
        <f t="shared" si="5"/>
        <v>0</v>
      </c>
      <c r="AH14" s="160">
        <f t="shared" si="6"/>
        <v>0</v>
      </c>
      <c r="AI14" s="160">
        <f t="shared" si="7"/>
        <v>0</v>
      </c>
      <c r="AJ14" s="160">
        <f t="shared" si="8"/>
        <v>0</v>
      </c>
      <c r="AK14" s="160">
        <f t="shared" si="9"/>
        <v>0</v>
      </c>
      <c r="AL14" s="160">
        <f t="shared" si="36"/>
        <v>0</v>
      </c>
      <c r="AM14" s="165"/>
      <c r="AN14" s="188">
        <f t="shared" si="10"/>
        <v>0</v>
      </c>
      <c r="AO14" s="188">
        <f t="shared" si="11"/>
        <v>0</v>
      </c>
      <c r="AP14" s="188">
        <f t="shared" si="12"/>
        <v>0</v>
      </c>
      <c r="AQ14" s="188">
        <f t="shared" si="13"/>
        <v>0</v>
      </c>
      <c r="AR14" s="188">
        <f t="shared" si="14"/>
        <v>0</v>
      </c>
      <c r="AS14" s="188">
        <f t="shared" si="15"/>
        <v>0</v>
      </c>
      <c r="AT14" s="188">
        <f t="shared" si="16"/>
        <v>0</v>
      </c>
      <c r="AU14" s="188">
        <f t="shared" si="17"/>
        <v>0</v>
      </c>
      <c r="AV14" s="188">
        <f t="shared" si="18"/>
        <v>0</v>
      </c>
      <c r="AW14" s="188">
        <f t="shared" si="19"/>
        <v>0</v>
      </c>
      <c r="AX14" s="188">
        <f t="shared" si="20"/>
        <v>0</v>
      </c>
      <c r="AY14" s="188">
        <f t="shared" si="21"/>
        <v>0</v>
      </c>
      <c r="AZ14" s="188">
        <f t="shared" si="22"/>
        <v>0</v>
      </c>
      <c r="BA14" s="188">
        <f t="shared" si="23"/>
        <v>0</v>
      </c>
      <c r="BB14" s="188">
        <f t="shared" si="24"/>
        <v>0</v>
      </c>
      <c r="BC14" s="188">
        <f t="shared" si="25"/>
        <v>0</v>
      </c>
      <c r="BD14" s="188">
        <f t="shared" si="26"/>
        <v>0</v>
      </c>
      <c r="BE14" s="188">
        <f t="shared" si="27"/>
        <v>0</v>
      </c>
      <c r="BF14" s="188">
        <f t="shared" si="28"/>
        <v>0</v>
      </c>
      <c r="BG14" s="188">
        <f t="shared" si="29"/>
        <v>0</v>
      </c>
      <c r="BH14" s="188">
        <f t="shared" si="30"/>
        <v>0</v>
      </c>
      <c r="BI14" s="188">
        <f t="shared" si="31"/>
        <v>0</v>
      </c>
      <c r="BJ14" s="188">
        <f t="shared" si="32"/>
        <v>0</v>
      </c>
      <c r="BK14" s="188">
        <f t="shared" si="33"/>
        <v>0</v>
      </c>
      <c r="BL14" s="188">
        <f t="shared" si="34"/>
        <v>0</v>
      </c>
      <c r="BM14" s="188">
        <f t="shared" si="35"/>
        <v>0</v>
      </c>
    </row>
    <row r="15" spans="1:65">
      <c r="C15" s="161" t="s">
        <v>1139</v>
      </c>
      <c r="D15" s="155">
        <v>1</v>
      </c>
      <c r="E15" s="84" t="s">
        <v>1125</v>
      </c>
      <c r="F15" s="156" t="s">
        <v>1140</v>
      </c>
      <c r="G15" s="245" t="s">
        <v>1141</v>
      </c>
      <c r="H15" s="248"/>
      <c r="I15" s="249">
        <v>8791</v>
      </c>
      <c r="J15" s="249">
        <v>8310</v>
      </c>
      <c r="K15" s="249">
        <v>8196</v>
      </c>
      <c r="L15" s="269">
        <f t="shared" si="0"/>
        <v>25297</v>
      </c>
      <c r="M15" s="206"/>
      <c r="N15" s="221" t="str">
        <f>"00"&amp;TEXT(ROWS(C$2:C11),"00")&amp;"A"</f>
        <v>0010A</v>
      </c>
      <c r="O15" s="297"/>
      <c r="P15" s="351">
        <f t="shared" si="1"/>
        <v>0</v>
      </c>
      <c r="Q15" s="206"/>
      <c r="R15" s="221" t="str">
        <f>"10"&amp;TEXT(ROWS(F$2:F11),"00")&amp;"A"</f>
        <v>1010A</v>
      </c>
      <c r="S15" s="297"/>
      <c r="T15" s="351">
        <f t="shared" si="2"/>
        <v>0</v>
      </c>
      <c r="U15" s="206"/>
      <c r="V15" s="221" t="str">
        <f>"20"&amp;TEXT(ROWS(J$2:J11),"00")&amp;"A"</f>
        <v>2010A</v>
      </c>
      <c r="W15" s="297"/>
      <c r="X15" s="351">
        <f t="shared" si="3"/>
        <v>0</v>
      </c>
      <c r="Y15" s="206"/>
      <c r="Z15" s="221" t="str">
        <f>"30"&amp;TEXT(ROWS(L$2:L11),"00")&amp;"A"</f>
        <v>3010A</v>
      </c>
      <c r="AA15" s="297"/>
      <c r="AB15" s="351">
        <f t="shared" si="4"/>
        <v>0</v>
      </c>
      <c r="AC15" s="206"/>
      <c r="AD15" s="221" t="str">
        <f>"40"&amp;TEXT(ROWS(O$2:O11),"00")&amp;"A"</f>
        <v>4010A</v>
      </c>
      <c r="AE15" s="297"/>
      <c r="AF15" s="351">
        <f t="shared" si="5"/>
        <v>0</v>
      </c>
      <c r="AH15" s="160">
        <f t="shared" si="6"/>
        <v>0</v>
      </c>
      <c r="AI15" s="160">
        <f t="shared" si="7"/>
        <v>0</v>
      </c>
      <c r="AJ15" s="160">
        <f t="shared" si="8"/>
        <v>0</v>
      </c>
      <c r="AK15" s="160">
        <f t="shared" si="9"/>
        <v>0</v>
      </c>
      <c r="AL15" s="160">
        <f t="shared" si="36"/>
        <v>0</v>
      </c>
      <c r="AM15" s="165"/>
      <c r="AN15" s="188">
        <f t="shared" si="10"/>
        <v>0</v>
      </c>
      <c r="AO15" s="188">
        <f t="shared" si="11"/>
        <v>0</v>
      </c>
      <c r="AP15" s="188">
        <f t="shared" si="12"/>
        <v>0</v>
      </c>
      <c r="AQ15" s="188">
        <f t="shared" si="13"/>
        <v>0</v>
      </c>
      <c r="AR15" s="188">
        <f t="shared" si="14"/>
        <v>0</v>
      </c>
      <c r="AS15" s="188">
        <f t="shared" si="15"/>
        <v>0</v>
      </c>
      <c r="AT15" s="188">
        <f t="shared" si="16"/>
        <v>0</v>
      </c>
      <c r="AU15" s="188">
        <f t="shared" si="17"/>
        <v>0</v>
      </c>
      <c r="AV15" s="188">
        <f t="shared" si="18"/>
        <v>0</v>
      </c>
      <c r="AW15" s="188">
        <f t="shared" si="19"/>
        <v>0</v>
      </c>
      <c r="AX15" s="188">
        <f t="shared" si="20"/>
        <v>0</v>
      </c>
      <c r="AY15" s="188">
        <f t="shared" si="21"/>
        <v>0</v>
      </c>
      <c r="AZ15" s="188">
        <f t="shared" si="22"/>
        <v>0</v>
      </c>
      <c r="BA15" s="188">
        <f t="shared" si="23"/>
        <v>0</v>
      </c>
      <c r="BB15" s="188">
        <f t="shared" si="24"/>
        <v>0</v>
      </c>
      <c r="BC15" s="188">
        <f t="shared" si="25"/>
        <v>0</v>
      </c>
      <c r="BD15" s="188">
        <f t="shared" si="26"/>
        <v>0</v>
      </c>
      <c r="BE15" s="188">
        <f t="shared" si="27"/>
        <v>0</v>
      </c>
      <c r="BF15" s="188">
        <f t="shared" si="28"/>
        <v>0</v>
      </c>
      <c r="BG15" s="188">
        <f t="shared" si="29"/>
        <v>0</v>
      </c>
      <c r="BH15" s="188">
        <f t="shared" si="30"/>
        <v>0</v>
      </c>
      <c r="BI15" s="188">
        <f t="shared" si="31"/>
        <v>0</v>
      </c>
      <c r="BJ15" s="188">
        <f t="shared" si="32"/>
        <v>0</v>
      </c>
      <c r="BK15" s="188">
        <f t="shared" si="33"/>
        <v>0</v>
      </c>
      <c r="BL15" s="188">
        <f t="shared" si="34"/>
        <v>0</v>
      </c>
      <c r="BM15" s="188">
        <f t="shared" si="35"/>
        <v>0</v>
      </c>
    </row>
    <row r="16" spans="1:65">
      <c r="C16" s="161" t="s">
        <v>1142</v>
      </c>
      <c r="D16" s="155">
        <v>1</v>
      </c>
      <c r="E16" s="84" t="s">
        <v>1113</v>
      </c>
      <c r="F16" s="156" t="s">
        <v>1143</v>
      </c>
      <c r="G16" s="385" t="s">
        <v>1144</v>
      </c>
      <c r="H16" s="386"/>
      <c r="I16" s="388">
        <v>0</v>
      </c>
      <c r="J16" s="387">
        <v>31420</v>
      </c>
      <c r="K16" s="388">
        <v>67515</v>
      </c>
      <c r="L16" s="269">
        <f t="shared" si="0"/>
        <v>98935</v>
      </c>
      <c r="M16" s="206"/>
      <c r="N16" s="221" t="str">
        <f>"00"&amp;TEXT(ROWS(C$2:C12),"00")&amp;"A"</f>
        <v>0011A</v>
      </c>
      <c r="O16" s="297"/>
      <c r="P16" s="351">
        <f t="shared" si="1"/>
        <v>0</v>
      </c>
      <c r="Q16" s="206"/>
      <c r="R16" s="221" t="str">
        <f>"10"&amp;TEXT(ROWS(F$2:F12),"00")&amp;"A"</f>
        <v>1011A</v>
      </c>
      <c r="S16" s="297"/>
      <c r="T16" s="351">
        <f t="shared" si="2"/>
        <v>0</v>
      </c>
      <c r="U16" s="206"/>
      <c r="V16" s="221" t="str">
        <f>"20"&amp;TEXT(ROWS(J$2:J12),"00")&amp;"A"</f>
        <v>2011A</v>
      </c>
      <c r="W16" s="297"/>
      <c r="X16" s="351">
        <f t="shared" si="3"/>
        <v>0</v>
      </c>
      <c r="Y16" s="206"/>
      <c r="Z16" s="221" t="str">
        <f>"30"&amp;TEXT(ROWS(L$2:L12),"00")&amp;"A"</f>
        <v>3011A</v>
      </c>
      <c r="AA16" s="297"/>
      <c r="AB16" s="351">
        <f t="shared" si="4"/>
        <v>0</v>
      </c>
      <c r="AC16" s="206"/>
      <c r="AD16" s="221" t="str">
        <f>"40"&amp;TEXT(ROWS(O$2:O12),"00")&amp;"A"</f>
        <v>4011A</v>
      </c>
      <c r="AE16" s="297"/>
      <c r="AF16" s="351">
        <f t="shared" si="5"/>
        <v>0</v>
      </c>
      <c r="AH16" s="160">
        <f t="shared" si="6"/>
        <v>0</v>
      </c>
      <c r="AI16" s="160">
        <f t="shared" si="7"/>
        <v>0</v>
      </c>
      <c r="AJ16" s="160">
        <f t="shared" si="8"/>
        <v>0</v>
      </c>
      <c r="AK16" s="160">
        <f t="shared" si="9"/>
        <v>0</v>
      </c>
      <c r="AL16" s="160">
        <f t="shared" si="36"/>
        <v>0</v>
      </c>
      <c r="AM16" s="165"/>
      <c r="AN16" s="188">
        <f t="shared" si="10"/>
        <v>0</v>
      </c>
      <c r="AO16" s="188">
        <f t="shared" si="11"/>
        <v>0</v>
      </c>
      <c r="AP16" s="188">
        <f t="shared" si="12"/>
        <v>0</v>
      </c>
      <c r="AQ16" s="188">
        <f t="shared" si="13"/>
        <v>0</v>
      </c>
      <c r="AR16" s="188">
        <f t="shared" si="14"/>
        <v>0</v>
      </c>
      <c r="AS16" s="188">
        <f t="shared" si="15"/>
        <v>0</v>
      </c>
      <c r="AT16" s="188">
        <f t="shared" si="16"/>
        <v>0</v>
      </c>
      <c r="AU16" s="188">
        <f t="shared" si="17"/>
        <v>0</v>
      </c>
      <c r="AV16" s="188">
        <f t="shared" si="18"/>
        <v>0</v>
      </c>
      <c r="AW16" s="188">
        <f t="shared" si="19"/>
        <v>0</v>
      </c>
      <c r="AX16" s="188">
        <f t="shared" si="20"/>
        <v>0</v>
      </c>
      <c r="AY16" s="188">
        <f t="shared" si="21"/>
        <v>0</v>
      </c>
      <c r="AZ16" s="188">
        <f t="shared" si="22"/>
        <v>0</v>
      </c>
      <c r="BA16" s="188">
        <f t="shared" si="23"/>
        <v>0</v>
      </c>
      <c r="BB16" s="188">
        <f t="shared" si="24"/>
        <v>0</v>
      </c>
      <c r="BC16" s="188">
        <f t="shared" si="25"/>
        <v>0</v>
      </c>
      <c r="BD16" s="188">
        <f t="shared" si="26"/>
        <v>0</v>
      </c>
      <c r="BE16" s="188">
        <f t="shared" si="27"/>
        <v>0</v>
      </c>
      <c r="BF16" s="188">
        <f t="shared" si="28"/>
        <v>0</v>
      </c>
      <c r="BG16" s="188">
        <f t="shared" si="29"/>
        <v>0</v>
      </c>
      <c r="BH16" s="188">
        <f t="shared" si="30"/>
        <v>0</v>
      </c>
      <c r="BI16" s="188">
        <f t="shared" si="31"/>
        <v>0</v>
      </c>
      <c r="BJ16" s="188">
        <f t="shared" si="32"/>
        <v>0</v>
      </c>
      <c r="BK16" s="188">
        <f t="shared" si="33"/>
        <v>0</v>
      </c>
      <c r="BL16" s="188">
        <f t="shared" si="34"/>
        <v>0</v>
      </c>
      <c r="BM16" s="188">
        <f t="shared" si="35"/>
        <v>0</v>
      </c>
    </row>
    <row r="17" spans="3:65">
      <c r="C17" s="161" t="s">
        <v>1145</v>
      </c>
      <c r="D17" s="155">
        <v>1</v>
      </c>
      <c r="E17" s="84" t="s">
        <v>1125</v>
      </c>
      <c r="F17" s="156" t="s">
        <v>1146</v>
      </c>
      <c r="G17" s="245" t="s">
        <v>1147</v>
      </c>
      <c r="H17" s="248"/>
      <c r="I17" s="249">
        <v>30741</v>
      </c>
      <c r="J17" s="249">
        <v>6071</v>
      </c>
      <c r="K17" s="249">
        <v>30138</v>
      </c>
      <c r="L17" s="269">
        <f t="shared" si="0"/>
        <v>66950</v>
      </c>
      <c r="M17" s="206"/>
      <c r="N17" s="221" t="str">
        <f>"00"&amp;TEXT(ROWS(C$2:C13),"00")&amp;"A"</f>
        <v>0012A</v>
      </c>
      <c r="O17" s="297"/>
      <c r="P17" s="351">
        <f t="shared" si="1"/>
        <v>0</v>
      </c>
      <c r="Q17" s="206"/>
      <c r="R17" s="221" t="str">
        <f>"10"&amp;TEXT(ROWS(F$2:F13),"00")&amp;"A"</f>
        <v>1012A</v>
      </c>
      <c r="S17" s="297"/>
      <c r="T17" s="351">
        <f t="shared" si="2"/>
        <v>0</v>
      </c>
      <c r="U17" s="206"/>
      <c r="V17" s="221" t="str">
        <f>"20"&amp;TEXT(ROWS(J$2:J13),"00")&amp;"A"</f>
        <v>2012A</v>
      </c>
      <c r="W17" s="297"/>
      <c r="X17" s="351">
        <f t="shared" si="3"/>
        <v>0</v>
      </c>
      <c r="Y17" s="206"/>
      <c r="Z17" s="221" t="str">
        <f>"30"&amp;TEXT(ROWS(L$2:L13),"00")&amp;"A"</f>
        <v>3012A</v>
      </c>
      <c r="AA17" s="297"/>
      <c r="AB17" s="351">
        <f t="shared" si="4"/>
        <v>0</v>
      </c>
      <c r="AC17" s="206"/>
      <c r="AD17" s="221" t="str">
        <f>"40"&amp;TEXT(ROWS(O$2:O13),"00")&amp;"A"</f>
        <v>4012A</v>
      </c>
      <c r="AE17" s="297"/>
      <c r="AF17" s="351">
        <f t="shared" si="5"/>
        <v>0</v>
      </c>
      <c r="AH17" s="160">
        <f t="shared" si="6"/>
        <v>0</v>
      </c>
      <c r="AI17" s="160">
        <f t="shared" si="7"/>
        <v>0</v>
      </c>
      <c r="AJ17" s="160">
        <f t="shared" si="8"/>
        <v>0</v>
      </c>
      <c r="AK17" s="160">
        <f t="shared" si="9"/>
        <v>0</v>
      </c>
      <c r="AL17" s="160">
        <f t="shared" si="36"/>
        <v>0</v>
      </c>
      <c r="AM17" s="165"/>
      <c r="AN17" s="188">
        <f t="shared" si="10"/>
        <v>0</v>
      </c>
      <c r="AO17" s="188">
        <f t="shared" si="11"/>
        <v>0</v>
      </c>
      <c r="AP17" s="188">
        <f t="shared" si="12"/>
        <v>0</v>
      </c>
      <c r="AQ17" s="188">
        <f t="shared" si="13"/>
        <v>0</v>
      </c>
      <c r="AR17" s="188">
        <f t="shared" si="14"/>
        <v>0</v>
      </c>
      <c r="AS17" s="188">
        <f t="shared" si="15"/>
        <v>0</v>
      </c>
      <c r="AT17" s="188">
        <f t="shared" si="16"/>
        <v>0</v>
      </c>
      <c r="AU17" s="188">
        <f t="shared" si="17"/>
        <v>0</v>
      </c>
      <c r="AV17" s="188">
        <f t="shared" si="18"/>
        <v>0</v>
      </c>
      <c r="AW17" s="188">
        <f t="shared" si="19"/>
        <v>0</v>
      </c>
      <c r="AX17" s="188">
        <f t="shared" si="20"/>
        <v>0</v>
      </c>
      <c r="AY17" s="188">
        <f t="shared" si="21"/>
        <v>0</v>
      </c>
      <c r="AZ17" s="188">
        <f t="shared" si="22"/>
        <v>0</v>
      </c>
      <c r="BA17" s="188">
        <f t="shared" si="23"/>
        <v>0</v>
      </c>
      <c r="BB17" s="188">
        <f t="shared" si="24"/>
        <v>0</v>
      </c>
      <c r="BC17" s="188">
        <f t="shared" si="25"/>
        <v>0</v>
      </c>
      <c r="BD17" s="188">
        <f t="shared" si="26"/>
        <v>0</v>
      </c>
      <c r="BE17" s="188">
        <f t="shared" si="27"/>
        <v>0</v>
      </c>
      <c r="BF17" s="188">
        <f t="shared" si="28"/>
        <v>0</v>
      </c>
      <c r="BG17" s="188">
        <f t="shared" si="29"/>
        <v>0</v>
      </c>
      <c r="BH17" s="188">
        <f t="shared" si="30"/>
        <v>0</v>
      </c>
      <c r="BI17" s="188">
        <f t="shared" si="31"/>
        <v>0</v>
      </c>
      <c r="BJ17" s="188">
        <f t="shared" si="32"/>
        <v>0</v>
      </c>
      <c r="BK17" s="188">
        <f t="shared" si="33"/>
        <v>0</v>
      </c>
      <c r="BL17" s="188">
        <f t="shared" si="34"/>
        <v>0</v>
      </c>
      <c r="BM17" s="188">
        <f t="shared" si="35"/>
        <v>0</v>
      </c>
    </row>
    <row r="18" spans="3:65">
      <c r="C18" s="161" t="s">
        <v>1148</v>
      </c>
      <c r="D18" s="155">
        <v>1</v>
      </c>
      <c r="E18" s="84" t="s">
        <v>1125</v>
      </c>
      <c r="F18" s="156" t="s">
        <v>1149</v>
      </c>
      <c r="G18" s="385" t="s">
        <v>1150</v>
      </c>
      <c r="H18" s="386"/>
      <c r="I18" s="388">
        <v>2945</v>
      </c>
      <c r="J18" s="387">
        <v>3855</v>
      </c>
      <c r="K18" s="388">
        <v>3250</v>
      </c>
      <c r="L18" s="269">
        <f t="shared" si="0"/>
        <v>10050</v>
      </c>
      <c r="M18" s="206"/>
      <c r="N18" s="221" t="str">
        <f>"00"&amp;TEXT(ROWS(C$2:C14),"00")&amp;"A"</f>
        <v>0013A</v>
      </c>
      <c r="O18" s="297"/>
      <c r="P18" s="351">
        <f t="shared" si="1"/>
        <v>0</v>
      </c>
      <c r="Q18" s="206"/>
      <c r="R18" s="221" t="str">
        <f>"10"&amp;TEXT(ROWS(F$2:F14),"00")&amp;"A"</f>
        <v>1013A</v>
      </c>
      <c r="S18" s="297"/>
      <c r="T18" s="351">
        <f t="shared" si="2"/>
        <v>0</v>
      </c>
      <c r="U18" s="206"/>
      <c r="V18" s="221" t="str">
        <f>"20"&amp;TEXT(ROWS(J$2:J14),"00")&amp;"A"</f>
        <v>2013A</v>
      </c>
      <c r="W18" s="297"/>
      <c r="X18" s="351">
        <f t="shared" si="3"/>
        <v>0</v>
      </c>
      <c r="Y18" s="206"/>
      <c r="Z18" s="221" t="str">
        <f>"30"&amp;TEXT(ROWS(L$2:L14),"00")&amp;"A"</f>
        <v>3013A</v>
      </c>
      <c r="AA18" s="297"/>
      <c r="AB18" s="351">
        <f t="shared" si="4"/>
        <v>0</v>
      </c>
      <c r="AC18" s="206"/>
      <c r="AD18" s="221" t="str">
        <f>"40"&amp;TEXT(ROWS(O$2:O14),"00")&amp;"A"</f>
        <v>4013A</v>
      </c>
      <c r="AE18" s="297"/>
      <c r="AF18" s="351">
        <f t="shared" si="5"/>
        <v>0</v>
      </c>
      <c r="AH18" s="160">
        <f t="shared" si="6"/>
        <v>0</v>
      </c>
      <c r="AI18" s="160">
        <f t="shared" si="7"/>
        <v>0</v>
      </c>
      <c r="AJ18" s="160">
        <f t="shared" si="8"/>
        <v>0</v>
      </c>
      <c r="AK18" s="160">
        <f t="shared" si="9"/>
        <v>0</v>
      </c>
      <c r="AL18" s="160">
        <f t="shared" si="36"/>
        <v>0</v>
      </c>
      <c r="AM18" s="165"/>
      <c r="AN18" s="188">
        <f t="shared" si="10"/>
        <v>0</v>
      </c>
      <c r="AO18" s="188">
        <f t="shared" si="11"/>
        <v>0</v>
      </c>
      <c r="AP18" s="188">
        <f t="shared" si="12"/>
        <v>0</v>
      </c>
      <c r="AQ18" s="188">
        <f t="shared" si="13"/>
        <v>0</v>
      </c>
      <c r="AR18" s="188">
        <f t="shared" si="14"/>
        <v>0</v>
      </c>
      <c r="AS18" s="188">
        <f t="shared" si="15"/>
        <v>0</v>
      </c>
      <c r="AT18" s="188">
        <f t="shared" si="16"/>
        <v>0</v>
      </c>
      <c r="AU18" s="188">
        <f t="shared" si="17"/>
        <v>0</v>
      </c>
      <c r="AV18" s="188">
        <f t="shared" si="18"/>
        <v>0</v>
      </c>
      <c r="AW18" s="188">
        <f t="shared" si="19"/>
        <v>0</v>
      </c>
      <c r="AX18" s="188">
        <f t="shared" si="20"/>
        <v>0</v>
      </c>
      <c r="AY18" s="188">
        <f t="shared" si="21"/>
        <v>0</v>
      </c>
      <c r="AZ18" s="188">
        <f t="shared" si="22"/>
        <v>0</v>
      </c>
      <c r="BA18" s="188">
        <f t="shared" si="23"/>
        <v>0</v>
      </c>
      <c r="BB18" s="188">
        <f t="shared" si="24"/>
        <v>0</v>
      </c>
      <c r="BC18" s="188">
        <f t="shared" si="25"/>
        <v>0</v>
      </c>
      <c r="BD18" s="188">
        <f t="shared" si="26"/>
        <v>0</v>
      </c>
      <c r="BE18" s="188">
        <f t="shared" si="27"/>
        <v>0</v>
      </c>
      <c r="BF18" s="188">
        <f t="shared" si="28"/>
        <v>0</v>
      </c>
      <c r="BG18" s="188">
        <f t="shared" si="29"/>
        <v>0</v>
      </c>
      <c r="BH18" s="188">
        <f t="shared" si="30"/>
        <v>0</v>
      </c>
      <c r="BI18" s="188">
        <f t="shared" si="31"/>
        <v>0</v>
      </c>
      <c r="BJ18" s="188">
        <f t="shared" si="32"/>
        <v>0</v>
      </c>
      <c r="BK18" s="188">
        <f t="shared" si="33"/>
        <v>0</v>
      </c>
      <c r="BL18" s="188">
        <f t="shared" si="34"/>
        <v>0</v>
      </c>
      <c r="BM18" s="188">
        <f t="shared" si="35"/>
        <v>0</v>
      </c>
    </row>
    <row r="19" spans="3:65">
      <c r="C19" s="161" t="s">
        <v>1151</v>
      </c>
      <c r="D19" s="155">
        <v>1</v>
      </c>
      <c r="E19" s="84" t="s">
        <v>1113</v>
      </c>
      <c r="F19" s="156" t="s">
        <v>1152</v>
      </c>
      <c r="G19" s="385" t="s">
        <v>1153</v>
      </c>
      <c r="H19" s="386"/>
      <c r="I19" s="249">
        <v>0</v>
      </c>
      <c r="J19" s="387">
        <v>0</v>
      </c>
      <c r="K19" s="249">
        <v>850</v>
      </c>
      <c r="L19" s="269">
        <f t="shared" si="0"/>
        <v>850</v>
      </c>
      <c r="M19" s="206"/>
      <c r="N19" s="221" t="str">
        <f>"00"&amp;TEXT(ROWS(C$2:C15),"00")&amp;"A"</f>
        <v>0014A</v>
      </c>
      <c r="O19" s="297"/>
      <c r="P19" s="351">
        <f t="shared" si="1"/>
        <v>0</v>
      </c>
      <c r="Q19" s="206"/>
      <c r="R19" s="221" t="str">
        <f>"10"&amp;TEXT(ROWS(F$2:F15),"00")&amp;"A"</f>
        <v>1014A</v>
      </c>
      <c r="S19" s="297"/>
      <c r="T19" s="351">
        <f t="shared" si="2"/>
        <v>0</v>
      </c>
      <c r="U19" s="206"/>
      <c r="V19" s="221" t="str">
        <f>"20"&amp;TEXT(ROWS(J$2:J15),"00")&amp;"A"</f>
        <v>2014A</v>
      </c>
      <c r="W19" s="297"/>
      <c r="X19" s="351">
        <f t="shared" si="3"/>
        <v>0</v>
      </c>
      <c r="Y19" s="206"/>
      <c r="Z19" s="221" t="str">
        <f>"30"&amp;TEXT(ROWS(L$2:L15),"00")&amp;"A"</f>
        <v>3014A</v>
      </c>
      <c r="AA19" s="297"/>
      <c r="AB19" s="351">
        <f t="shared" si="4"/>
        <v>0</v>
      </c>
      <c r="AC19" s="206"/>
      <c r="AD19" s="221" t="str">
        <f>"40"&amp;TEXT(ROWS(O$2:O15),"00")&amp;"A"</f>
        <v>4014A</v>
      </c>
      <c r="AE19" s="297"/>
      <c r="AF19" s="351">
        <f t="shared" si="5"/>
        <v>0</v>
      </c>
      <c r="AH19" s="160">
        <f t="shared" si="6"/>
        <v>0</v>
      </c>
      <c r="AI19" s="160">
        <f t="shared" si="7"/>
        <v>0</v>
      </c>
      <c r="AJ19" s="160">
        <f t="shared" si="8"/>
        <v>0</v>
      </c>
      <c r="AK19" s="160">
        <f t="shared" si="9"/>
        <v>0</v>
      </c>
      <c r="AL19" s="160">
        <f t="shared" si="36"/>
        <v>0</v>
      </c>
      <c r="AM19" s="165"/>
      <c r="AN19" s="188">
        <f t="shared" si="10"/>
        <v>0</v>
      </c>
      <c r="AO19" s="188">
        <f t="shared" si="11"/>
        <v>0</v>
      </c>
      <c r="AP19" s="188">
        <f t="shared" si="12"/>
        <v>0</v>
      </c>
      <c r="AQ19" s="188">
        <f t="shared" si="13"/>
        <v>0</v>
      </c>
      <c r="AR19" s="188">
        <f t="shared" si="14"/>
        <v>0</v>
      </c>
      <c r="AS19" s="188">
        <f t="shared" si="15"/>
        <v>0</v>
      </c>
      <c r="AT19" s="188">
        <f t="shared" si="16"/>
        <v>0</v>
      </c>
      <c r="AU19" s="188">
        <f t="shared" si="17"/>
        <v>0</v>
      </c>
      <c r="AV19" s="188">
        <f t="shared" si="18"/>
        <v>0</v>
      </c>
      <c r="AW19" s="188">
        <f t="shared" si="19"/>
        <v>0</v>
      </c>
      <c r="AX19" s="188">
        <f t="shared" si="20"/>
        <v>0</v>
      </c>
      <c r="AY19" s="188">
        <f t="shared" si="21"/>
        <v>0</v>
      </c>
      <c r="AZ19" s="188">
        <f t="shared" si="22"/>
        <v>0</v>
      </c>
      <c r="BA19" s="188">
        <f t="shared" si="23"/>
        <v>0</v>
      </c>
      <c r="BB19" s="188">
        <f t="shared" si="24"/>
        <v>0</v>
      </c>
      <c r="BC19" s="188">
        <f t="shared" si="25"/>
        <v>0</v>
      </c>
      <c r="BD19" s="188">
        <f t="shared" si="26"/>
        <v>0</v>
      </c>
      <c r="BE19" s="188">
        <f t="shared" si="27"/>
        <v>0</v>
      </c>
      <c r="BF19" s="188">
        <f t="shared" si="28"/>
        <v>0</v>
      </c>
      <c r="BG19" s="188">
        <f t="shared" si="29"/>
        <v>0</v>
      </c>
      <c r="BH19" s="188">
        <f t="shared" si="30"/>
        <v>0</v>
      </c>
      <c r="BI19" s="188">
        <f t="shared" si="31"/>
        <v>0</v>
      </c>
      <c r="BJ19" s="188">
        <f t="shared" si="32"/>
        <v>0</v>
      </c>
      <c r="BK19" s="188">
        <f t="shared" si="33"/>
        <v>0</v>
      </c>
      <c r="BL19" s="188">
        <f t="shared" si="34"/>
        <v>0</v>
      </c>
      <c r="BM19" s="188">
        <f t="shared" si="35"/>
        <v>0</v>
      </c>
    </row>
    <row r="20" spans="3:65">
      <c r="C20" s="161" t="s">
        <v>1154</v>
      </c>
      <c r="D20" s="155">
        <v>1</v>
      </c>
      <c r="E20" s="84" t="s">
        <v>1125</v>
      </c>
      <c r="F20" s="156" t="s">
        <v>1155</v>
      </c>
      <c r="G20" s="385" t="s">
        <v>1156</v>
      </c>
      <c r="H20" s="386"/>
      <c r="I20" s="388">
        <v>21931</v>
      </c>
      <c r="J20" s="387">
        <v>27205</v>
      </c>
      <c r="K20" s="388">
        <v>89925</v>
      </c>
      <c r="L20" s="269">
        <f t="shared" si="0"/>
        <v>139061</v>
      </c>
      <c r="M20" s="206"/>
      <c r="N20" s="221" t="str">
        <f>"00"&amp;TEXT(ROWS(C$2:C16),"00")&amp;"A"</f>
        <v>0015A</v>
      </c>
      <c r="O20" s="297"/>
      <c r="P20" s="351">
        <f t="shared" si="1"/>
        <v>0</v>
      </c>
      <c r="Q20" s="206"/>
      <c r="R20" s="221" t="str">
        <f>"10"&amp;TEXT(ROWS(F$2:F16),"00")&amp;"A"</f>
        <v>1015A</v>
      </c>
      <c r="S20" s="297"/>
      <c r="T20" s="351">
        <f t="shared" si="2"/>
        <v>0</v>
      </c>
      <c r="U20" s="206"/>
      <c r="V20" s="221" t="str">
        <f>"20"&amp;TEXT(ROWS(J$2:J16),"00")&amp;"A"</f>
        <v>2015A</v>
      </c>
      <c r="W20" s="297"/>
      <c r="X20" s="351">
        <f t="shared" si="3"/>
        <v>0</v>
      </c>
      <c r="Y20" s="206"/>
      <c r="Z20" s="221" t="str">
        <f>"30"&amp;TEXT(ROWS(L$2:L16),"00")&amp;"A"</f>
        <v>3015A</v>
      </c>
      <c r="AA20" s="297"/>
      <c r="AB20" s="351">
        <f t="shared" si="4"/>
        <v>0</v>
      </c>
      <c r="AC20" s="206"/>
      <c r="AD20" s="221" t="str">
        <f>"40"&amp;TEXT(ROWS(O$2:O16),"00")&amp;"A"</f>
        <v>4015A</v>
      </c>
      <c r="AE20" s="297"/>
      <c r="AF20" s="351">
        <f t="shared" si="5"/>
        <v>0</v>
      </c>
      <c r="AH20" s="160">
        <f t="shared" si="6"/>
        <v>0</v>
      </c>
      <c r="AI20" s="160">
        <f t="shared" si="7"/>
        <v>0</v>
      </c>
      <c r="AJ20" s="160">
        <f t="shared" si="8"/>
        <v>0</v>
      </c>
      <c r="AK20" s="160">
        <f t="shared" si="9"/>
        <v>0</v>
      </c>
      <c r="AL20" s="160">
        <f t="shared" si="36"/>
        <v>0</v>
      </c>
      <c r="AM20" s="165"/>
      <c r="AN20" s="188">
        <f t="shared" si="10"/>
        <v>0</v>
      </c>
      <c r="AO20" s="188">
        <f t="shared" si="11"/>
        <v>0</v>
      </c>
      <c r="AP20" s="188">
        <f t="shared" si="12"/>
        <v>0</v>
      </c>
      <c r="AQ20" s="188">
        <f t="shared" si="13"/>
        <v>0</v>
      </c>
      <c r="AR20" s="188">
        <f t="shared" si="14"/>
        <v>0</v>
      </c>
      <c r="AS20" s="188">
        <f t="shared" si="15"/>
        <v>0</v>
      </c>
      <c r="AT20" s="188">
        <f t="shared" si="16"/>
        <v>0</v>
      </c>
      <c r="AU20" s="188">
        <f t="shared" si="17"/>
        <v>0</v>
      </c>
      <c r="AV20" s="188">
        <f t="shared" si="18"/>
        <v>0</v>
      </c>
      <c r="AW20" s="188">
        <f t="shared" si="19"/>
        <v>0</v>
      </c>
      <c r="AX20" s="188">
        <f t="shared" si="20"/>
        <v>0</v>
      </c>
      <c r="AY20" s="188">
        <f t="shared" si="21"/>
        <v>0</v>
      </c>
      <c r="AZ20" s="188">
        <f t="shared" si="22"/>
        <v>0</v>
      </c>
      <c r="BA20" s="188">
        <f t="shared" si="23"/>
        <v>0</v>
      </c>
      <c r="BB20" s="188">
        <f t="shared" si="24"/>
        <v>0</v>
      </c>
      <c r="BC20" s="188">
        <f t="shared" si="25"/>
        <v>0</v>
      </c>
      <c r="BD20" s="188">
        <f t="shared" si="26"/>
        <v>0</v>
      </c>
      <c r="BE20" s="188">
        <f t="shared" si="27"/>
        <v>0</v>
      </c>
      <c r="BF20" s="188">
        <f t="shared" si="28"/>
        <v>0</v>
      </c>
      <c r="BG20" s="188">
        <f t="shared" si="29"/>
        <v>0</v>
      </c>
      <c r="BH20" s="188">
        <f t="shared" si="30"/>
        <v>0</v>
      </c>
      <c r="BI20" s="188">
        <f t="shared" si="31"/>
        <v>0</v>
      </c>
      <c r="BJ20" s="188">
        <f t="shared" si="32"/>
        <v>0</v>
      </c>
      <c r="BK20" s="188">
        <f t="shared" si="33"/>
        <v>0</v>
      </c>
      <c r="BL20" s="188">
        <f t="shared" si="34"/>
        <v>0</v>
      </c>
      <c r="BM20" s="188">
        <f t="shared" si="35"/>
        <v>0</v>
      </c>
    </row>
    <row r="21" spans="3:65">
      <c r="C21" s="161" t="s">
        <v>1157</v>
      </c>
      <c r="D21" s="155">
        <v>1</v>
      </c>
      <c r="E21" s="84" t="s">
        <v>1102</v>
      </c>
      <c r="F21" s="156" t="s">
        <v>1158</v>
      </c>
      <c r="G21" s="245" t="s">
        <v>1159</v>
      </c>
      <c r="H21" s="248"/>
      <c r="I21" s="249">
        <v>752</v>
      </c>
      <c r="J21" s="249">
        <v>920</v>
      </c>
      <c r="K21" s="249">
        <v>838</v>
      </c>
      <c r="L21" s="269">
        <f t="shared" si="0"/>
        <v>2510</v>
      </c>
      <c r="M21" s="206"/>
      <c r="N21" s="221" t="str">
        <f>"00"&amp;TEXT(ROWS(C$2:C17),"00")&amp;"A"</f>
        <v>0016A</v>
      </c>
      <c r="O21" s="297"/>
      <c r="P21" s="351">
        <f t="shared" si="1"/>
        <v>0</v>
      </c>
      <c r="Q21" s="206"/>
      <c r="R21" s="221" t="str">
        <f>"10"&amp;TEXT(ROWS(F$2:F17),"00")&amp;"A"</f>
        <v>1016A</v>
      </c>
      <c r="S21" s="297"/>
      <c r="T21" s="351">
        <f t="shared" si="2"/>
        <v>0</v>
      </c>
      <c r="U21" s="206"/>
      <c r="V21" s="221" t="str">
        <f>"20"&amp;TEXT(ROWS(J$2:J17),"00")&amp;"A"</f>
        <v>2016A</v>
      </c>
      <c r="W21" s="297"/>
      <c r="X21" s="351">
        <f t="shared" si="3"/>
        <v>0</v>
      </c>
      <c r="Y21" s="206"/>
      <c r="Z21" s="221" t="str">
        <f>"30"&amp;TEXT(ROWS(L$2:L17),"00")&amp;"A"</f>
        <v>3016A</v>
      </c>
      <c r="AA21" s="297"/>
      <c r="AB21" s="351">
        <f t="shared" si="4"/>
        <v>0</v>
      </c>
      <c r="AC21" s="206"/>
      <c r="AD21" s="221" t="str">
        <f>"40"&amp;TEXT(ROWS(O$2:O17),"00")&amp;"A"</f>
        <v>4016A</v>
      </c>
      <c r="AE21" s="297"/>
      <c r="AF21" s="351">
        <f t="shared" si="5"/>
        <v>0</v>
      </c>
      <c r="AH21" s="160">
        <f t="shared" si="6"/>
        <v>0</v>
      </c>
      <c r="AI21" s="160">
        <f t="shared" si="7"/>
        <v>0</v>
      </c>
      <c r="AJ21" s="160">
        <f t="shared" si="8"/>
        <v>0</v>
      </c>
      <c r="AK21" s="160">
        <f t="shared" si="9"/>
        <v>0</v>
      </c>
      <c r="AL21" s="160">
        <f t="shared" si="36"/>
        <v>0</v>
      </c>
      <c r="AM21" s="165"/>
      <c r="AN21" s="188">
        <f t="shared" si="10"/>
        <v>0</v>
      </c>
      <c r="AO21" s="188">
        <f t="shared" si="11"/>
        <v>0</v>
      </c>
      <c r="AP21" s="188">
        <f t="shared" si="12"/>
        <v>0</v>
      </c>
      <c r="AQ21" s="188">
        <f t="shared" si="13"/>
        <v>0</v>
      </c>
      <c r="AR21" s="188">
        <f t="shared" si="14"/>
        <v>0</v>
      </c>
      <c r="AS21" s="188">
        <f t="shared" si="15"/>
        <v>0</v>
      </c>
      <c r="AT21" s="188">
        <f t="shared" si="16"/>
        <v>0</v>
      </c>
      <c r="AU21" s="188">
        <f t="shared" si="17"/>
        <v>0</v>
      </c>
      <c r="AV21" s="188">
        <f t="shared" si="18"/>
        <v>0</v>
      </c>
      <c r="AW21" s="188">
        <f t="shared" si="19"/>
        <v>0</v>
      </c>
      <c r="AX21" s="188">
        <f t="shared" si="20"/>
        <v>0</v>
      </c>
      <c r="AY21" s="188">
        <f t="shared" si="21"/>
        <v>0</v>
      </c>
      <c r="AZ21" s="188">
        <f t="shared" si="22"/>
        <v>0</v>
      </c>
      <c r="BA21" s="188">
        <f t="shared" si="23"/>
        <v>0</v>
      </c>
      <c r="BB21" s="188">
        <f t="shared" si="24"/>
        <v>0</v>
      </c>
      <c r="BC21" s="188">
        <f t="shared" si="25"/>
        <v>0</v>
      </c>
      <c r="BD21" s="188">
        <f t="shared" si="26"/>
        <v>0</v>
      </c>
      <c r="BE21" s="188">
        <f t="shared" si="27"/>
        <v>0</v>
      </c>
      <c r="BF21" s="188">
        <f t="shared" si="28"/>
        <v>0</v>
      </c>
      <c r="BG21" s="188">
        <f t="shared" si="29"/>
        <v>0</v>
      </c>
      <c r="BH21" s="188">
        <f t="shared" si="30"/>
        <v>0</v>
      </c>
      <c r="BI21" s="188">
        <f t="shared" si="31"/>
        <v>0</v>
      </c>
      <c r="BJ21" s="188">
        <f t="shared" si="32"/>
        <v>0</v>
      </c>
      <c r="BK21" s="188">
        <f t="shared" si="33"/>
        <v>0</v>
      </c>
      <c r="BL21" s="188">
        <f t="shared" si="34"/>
        <v>0</v>
      </c>
      <c r="BM21" s="188">
        <f t="shared" si="35"/>
        <v>0</v>
      </c>
    </row>
    <row r="22" spans="3:65">
      <c r="C22" s="161" t="s">
        <v>1160</v>
      </c>
      <c r="D22" s="155">
        <v>1</v>
      </c>
      <c r="E22" s="84" t="s">
        <v>1125</v>
      </c>
      <c r="F22" s="156" t="s">
        <v>1161</v>
      </c>
      <c r="G22" s="245" t="s">
        <v>1162</v>
      </c>
      <c r="H22" s="248"/>
      <c r="I22" s="249">
        <v>9633</v>
      </c>
      <c r="J22" s="249">
        <v>13693</v>
      </c>
      <c r="K22" s="249">
        <v>8068</v>
      </c>
      <c r="L22" s="269">
        <f t="shared" si="0"/>
        <v>31394</v>
      </c>
      <c r="M22" s="206"/>
      <c r="N22" s="221" t="str">
        <f>"00"&amp;TEXT(ROWS(C$2:C18),"00")&amp;"A"</f>
        <v>0017A</v>
      </c>
      <c r="O22" s="297"/>
      <c r="P22" s="351">
        <f t="shared" si="1"/>
        <v>0</v>
      </c>
      <c r="Q22" s="206"/>
      <c r="R22" s="221" t="str">
        <f>"10"&amp;TEXT(ROWS(F$2:F18),"00")&amp;"A"</f>
        <v>1017A</v>
      </c>
      <c r="S22" s="297"/>
      <c r="T22" s="351">
        <f t="shared" si="2"/>
        <v>0</v>
      </c>
      <c r="U22" s="206"/>
      <c r="V22" s="221" t="str">
        <f>"20"&amp;TEXT(ROWS(J$2:J18),"00")&amp;"A"</f>
        <v>2017A</v>
      </c>
      <c r="W22" s="297"/>
      <c r="X22" s="351">
        <f t="shared" si="3"/>
        <v>0</v>
      </c>
      <c r="Y22" s="206"/>
      <c r="Z22" s="221" t="str">
        <f>"30"&amp;TEXT(ROWS(L$2:L18),"00")&amp;"A"</f>
        <v>3017A</v>
      </c>
      <c r="AA22" s="297"/>
      <c r="AB22" s="351">
        <f t="shared" si="4"/>
        <v>0</v>
      </c>
      <c r="AC22" s="206"/>
      <c r="AD22" s="221" t="str">
        <f>"40"&amp;TEXT(ROWS(O$2:O18),"00")&amp;"A"</f>
        <v>4017A</v>
      </c>
      <c r="AE22" s="297"/>
      <c r="AF22" s="351">
        <f t="shared" si="5"/>
        <v>0</v>
      </c>
      <c r="AH22" s="160">
        <f t="shared" si="6"/>
        <v>0</v>
      </c>
      <c r="AI22" s="160">
        <f t="shared" si="7"/>
        <v>0</v>
      </c>
      <c r="AJ22" s="160">
        <f t="shared" si="8"/>
        <v>0</v>
      </c>
      <c r="AK22" s="160">
        <f t="shared" si="9"/>
        <v>0</v>
      </c>
      <c r="AL22" s="160">
        <f t="shared" si="36"/>
        <v>0</v>
      </c>
      <c r="AM22" s="165"/>
      <c r="AN22" s="188">
        <f t="shared" si="10"/>
        <v>0</v>
      </c>
      <c r="AO22" s="188">
        <f t="shared" si="11"/>
        <v>0</v>
      </c>
      <c r="AP22" s="188">
        <f t="shared" si="12"/>
        <v>0</v>
      </c>
      <c r="AQ22" s="188">
        <f t="shared" si="13"/>
        <v>0</v>
      </c>
      <c r="AR22" s="188">
        <f t="shared" si="14"/>
        <v>0</v>
      </c>
      <c r="AS22" s="188">
        <f t="shared" si="15"/>
        <v>0</v>
      </c>
      <c r="AT22" s="188">
        <f t="shared" si="16"/>
        <v>0</v>
      </c>
      <c r="AU22" s="188">
        <f t="shared" si="17"/>
        <v>0</v>
      </c>
      <c r="AV22" s="188">
        <f t="shared" si="18"/>
        <v>0</v>
      </c>
      <c r="AW22" s="188">
        <f t="shared" si="19"/>
        <v>0</v>
      </c>
      <c r="AX22" s="188">
        <f t="shared" si="20"/>
        <v>0</v>
      </c>
      <c r="AY22" s="188">
        <f t="shared" si="21"/>
        <v>0</v>
      </c>
      <c r="AZ22" s="188">
        <f t="shared" si="22"/>
        <v>0</v>
      </c>
      <c r="BA22" s="188">
        <f t="shared" si="23"/>
        <v>0</v>
      </c>
      <c r="BB22" s="188">
        <f t="shared" si="24"/>
        <v>0</v>
      </c>
      <c r="BC22" s="188">
        <f t="shared" si="25"/>
        <v>0</v>
      </c>
      <c r="BD22" s="188">
        <f t="shared" si="26"/>
        <v>0</v>
      </c>
      <c r="BE22" s="188">
        <f t="shared" si="27"/>
        <v>0</v>
      </c>
      <c r="BF22" s="188">
        <f t="shared" si="28"/>
        <v>0</v>
      </c>
      <c r="BG22" s="188">
        <f t="shared" si="29"/>
        <v>0</v>
      </c>
      <c r="BH22" s="188">
        <f t="shared" si="30"/>
        <v>0</v>
      </c>
      <c r="BI22" s="188">
        <f t="shared" si="31"/>
        <v>0</v>
      </c>
      <c r="BJ22" s="188">
        <f t="shared" si="32"/>
        <v>0</v>
      </c>
      <c r="BK22" s="188">
        <f t="shared" si="33"/>
        <v>0</v>
      </c>
      <c r="BL22" s="188">
        <f t="shared" si="34"/>
        <v>0</v>
      </c>
      <c r="BM22" s="188">
        <f t="shared" si="35"/>
        <v>0</v>
      </c>
    </row>
    <row r="23" spans="3:65">
      <c r="C23" s="161" t="s">
        <v>1163</v>
      </c>
      <c r="D23" s="155">
        <v>1</v>
      </c>
      <c r="E23" s="84" t="s">
        <v>1113</v>
      </c>
      <c r="F23" s="156" t="s">
        <v>2655</v>
      </c>
      <c r="G23" s="245" t="s">
        <v>1164</v>
      </c>
      <c r="H23" s="248"/>
      <c r="I23" s="249">
        <v>0</v>
      </c>
      <c r="J23" s="249">
        <v>9770</v>
      </c>
      <c r="K23" s="249">
        <v>6954</v>
      </c>
      <c r="L23" s="269">
        <f t="shared" si="0"/>
        <v>16724</v>
      </c>
      <c r="M23" s="206"/>
      <c r="N23" s="221" t="str">
        <f>"00"&amp;TEXT(ROWS(C$2:C19),"00")&amp;"A"</f>
        <v>0018A</v>
      </c>
      <c r="O23" s="297"/>
      <c r="P23" s="351">
        <f t="shared" si="1"/>
        <v>0</v>
      </c>
      <c r="Q23" s="206"/>
      <c r="R23" s="221" t="str">
        <f>"10"&amp;TEXT(ROWS(F$2:F19),"00")&amp;"A"</f>
        <v>1018A</v>
      </c>
      <c r="S23" s="297"/>
      <c r="T23" s="351">
        <f t="shared" si="2"/>
        <v>0</v>
      </c>
      <c r="U23" s="206"/>
      <c r="V23" s="221" t="str">
        <f>"20"&amp;TEXT(ROWS(J$2:J19),"00")&amp;"A"</f>
        <v>2018A</v>
      </c>
      <c r="W23" s="297"/>
      <c r="X23" s="351">
        <f t="shared" si="3"/>
        <v>0</v>
      </c>
      <c r="Y23" s="206"/>
      <c r="Z23" s="221" t="str">
        <f>"30"&amp;TEXT(ROWS(L$2:L19),"00")&amp;"A"</f>
        <v>3018A</v>
      </c>
      <c r="AA23" s="297"/>
      <c r="AB23" s="351">
        <f t="shared" si="4"/>
        <v>0</v>
      </c>
      <c r="AC23" s="206"/>
      <c r="AD23" s="221" t="str">
        <f>"40"&amp;TEXT(ROWS(O$2:O19),"00")&amp;"A"</f>
        <v>4018A</v>
      </c>
      <c r="AE23" s="297"/>
      <c r="AF23" s="351">
        <f t="shared" si="5"/>
        <v>0</v>
      </c>
      <c r="AH23" s="160">
        <f t="shared" si="6"/>
        <v>0</v>
      </c>
      <c r="AI23" s="160">
        <f t="shared" si="7"/>
        <v>0</v>
      </c>
      <c r="AJ23" s="160">
        <f t="shared" si="8"/>
        <v>0</v>
      </c>
      <c r="AK23" s="160">
        <f t="shared" si="9"/>
        <v>0</v>
      </c>
      <c r="AL23" s="160">
        <f t="shared" si="36"/>
        <v>0</v>
      </c>
      <c r="AM23" s="165"/>
      <c r="AN23" s="188">
        <f t="shared" si="10"/>
        <v>0</v>
      </c>
      <c r="AO23" s="188">
        <f t="shared" si="11"/>
        <v>0</v>
      </c>
      <c r="AP23" s="188">
        <f t="shared" si="12"/>
        <v>0</v>
      </c>
      <c r="AQ23" s="188">
        <f t="shared" si="13"/>
        <v>0</v>
      </c>
      <c r="AR23" s="188">
        <f t="shared" si="14"/>
        <v>0</v>
      </c>
      <c r="AS23" s="188">
        <f t="shared" si="15"/>
        <v>0</v>
      </c>
      <c r="AT23" s="188">
        <f t="shared" si="16"/>
        <v>0</v>
      </c>
      <c r="AU23" s="188">
        <f t="shared" si="17"/>
        <v>0</v>
      </c>
      <c r="AV23" s="188">
        <f t="shared" si="18"/>
        <v>0</v>
      </c>
      <c r="AW23" s="188">
        <f t="shared" si="19"/>
        <v>0</v>
      </c>
      <c r="AX23" s="188">
        <f t="shared" si="20"/>
        <v>0</v>
      </c>
      <c r="AY23" s="188">
        <f t="shared" si="21"/>
        <v>0</v>
      </c>
      <c r="AZ23" s="188">
        <f t="shared" si="22"/>
        <v>0</v>
      </c>
      <c r="BA23" s="188">
        <f t="shared" si="23"/>
        <v>0</v>
      </c>
      <c r="BB23" s="188">
        <f t="shared" si="24"/>
        <v>0</v>
      </c>
      <c r="BC23" s="188">
        <f t="shared" si="25"/>
        <v>0</v>
      </c>
      <c r="BD23" s="188">
        <f t="shared" si="26"/>
        <v>0</v>
      </c>
      <c r="BE23" s="188">
        <f t="shared" si="27"/>
        <v>0</v>
      </c>
      <c r="BF23" s="188">
        <f t="shared" si="28"/>
        <v>0</v>
      </c>
      <c r="BG23" s="188">
        <f t="shared" si="29"/>
        <v>0</v>
      </c>
      <c r="BH23" s="188">
        <f t="shared" si="30"/>
        <v>0</v>
      </c>
      <c r="BI23" s="188">
        <f t="shared" si="31"/>
        <v>0</v>
      </c>
      <c r="BJ23" s="188">
        <f t="shared" si="32"/>
        <v>0</v>
      </c>
      <c r="BK23" s="188">
        <f t="shared" si="33"/>
        <v>0</v>
      </c>
      <c r="BL23" s="188">
        <f t="shared" si="34"/>
        <v>0</v>
      </c>
      <c r="BM23" s="188">
        <f t="shared" si="35"/>
        <v>0</v>
      </c>
    </row>
    <row r="24" spans="3:65">
      <c r="C24" s="161" t="s">
        <v>1165</v>
      </c>
      <c r="D24" s="155">
        <v>1</v>
      </c>
      <c r="E24" s="84" t="s">
        <v>1125</v>
      </c>
      <c r="F24" s="156" t="s">
        <v>1166</v>
      </c>
      <c r="G24" s="245" t="s">
        <v>1167</v>
      </c>
      <c r="H24" s="248"/>
      <c r="I24" s="249">
        <v>9225</v>
      </c>
      <c r="J24" s="249">
        <v>8498</v>
      </c>
      <c r="K24" s="249">
        <v>3550</v>
      </c>
      <c r="L24" s="269">
        <f t="shared" si="0"/>
        <v>21273</v>
      </c>
      <c r="M24" s="206"/>
      <c r="N24" s="221" t="str">
        <f>"00"&amp;TEXT(ROWS(C$2:C20),"00")&amp;"A"</f>
        <v>0019A</v>
      </c>
      <c r="O24" s="297"/>
      <c r="P24" s="351">
        <f t="shared" si="1"/>
        <v>0</v>
      </c>
      <c r="Q24" s="206"/>
      <c r="R24" s="221" t="str">
        <f>"10"&amp;TEXT(ROWS(F$2:F20),"00")&amp;"A"</f>
        <v>1019A</v>
      </c>
      <c r="S24" s="297"/>
      <c r="T24" s="351">
        <f t="shared" si="2"/>
        <v>0</v>
      </c>
      <c r="U24" s="206"/>
      <c r="V24" s="221" t="str">
        <f>"20"&amp;TEXT(ROWS(J$2:J20),"00")&amp;"A"</f>
        <v>2019A</v>
      </c>
      <c r="W24" s="297"/>
      <c r="X24" s="351">
        <f t="shared" si="3"/>
        <v>0</v>
      </c>
      <c r="Y24" s="206"/>
      <c r="Z24" s="221" t="str">
        <f>"30"&amp;TEXT(ROWS(L$2:L20),"00")&amp;"A"</f>
        <v>3019A</v>
      </c>
      <c r="AA24" s="297"/>
      <c r="AB24" s="351">
        <f t="shared" si="4"/>
        <v>0</v>
      </c>
      <c r="AC24" s="206"/>
      <c r="AD24" s="221" t="str">
        <f>"40"&amp;TEXT(ROWS(O$2:O20),"00")&amp;"A"</f>
        <v>4019A</v>
      </c>
      <c r="AE24" s="297"/>
      <c r="AF24" s="351">
        <f t="shared" si="5"/>
        <v>0</v>
      </c>
      <c r="AH24" s="160">
        <f t="shared" si="6"/>
        <v>0</v>
      </c>
      <c r="AI24" s="160">
        <f t="shared" si="7"/>
        <v>0</v>
      </c>
      <c r="AJ24" s="160">
        <f t="shared" si="8"/>
        <v>0</v>
      </c>
      <c r="AK24" s="160">
        <f t="shared" si="9"/>
        <v>0</v>
      </c>
      <c r="AL24" s="160">
        <f t="shared" si="36"/>
        <v>0</v>
      </c>
      <c r="AM24" s="165"/>
      <c r="AN24" s="188">
        <f t="shared" si="10"/>
        <v>0</v>
      </c>
      <c r="AO24" s="188">
        <f t="shared" si="11"/>
        <v>0</v>
      </c>
      <c r="AP24" s="188">
        <f t="shared" si="12"/>
        <v>0</v>
      </c>
      <c r="AQ24" s="188">
        <f t="shared" si="13"/>
        <v>0</v>
      </c>
      <c r="AR24" s="188">
        <f t="shared" si="14"/>
        <v>0</v>
      </c>
      <c r="AS24" s="188">
        <f t="shared" si="15"/>
        <v>0</v>
      </c>
      <c r="AT24" s="188">
        <f t="shared" si="16"/>
        <v>0</v>
      </c>
      <c r="AU24" s="188">
        <f t="shared" si="17"/>
        <v>0</v>
      </c>
      <c r="AV24" s="188">
        <f t="shared" si="18"/>
        <v>0</v>
      </c>
      <c r="AW24" s="188">
        <f t="shared" si="19"/>
        <v>0</v>
      </c>
      <c r="AX24" s="188">
        <f t="shared" si="20"/>
        <v>0</v>
      </c>
      <c r="AY24" s="188">
        <f t="shared" si="21"/>
        <v>0</v>
      </c>
      <c r="AZ24" s="188">
        <f t="shared" si="22"/>
        <v>0</v>
      </c>
      <c r="BA24" s="188">
        <f t="shared" si="23"/>
        <v>0</v>
      </c>
      <c r="BB24" s="188">
        <f t="shared" si="24"/>
        <v>0</v>
      </c>
      <c r="BC24" s="188">
        <f t="shared" si="25"/>
        <v>0</v>
      </c>
      <c r="BD24" s="188">
        <f t="shared" si="26"/>
        <v>0</v>
      </c>
      <c r="BE24" s="188">
        <f t="shared" si="27"/>
        <v>0</v>
      </c>
      <c r="BF24" s="188">
        <f t="shared" si="28"/>
        <v>0</v>
      </c>
      <c r="BG24" s="188">
        <f t="shared" si="29"/>
        <v>0</v>
      </c>
      <c r="BH24" s="188">
        <f t="shared" si="30"/>
        <v>0</v>
      </c>
      <c r="BI24" s="188">
        <f t="shared" si="31"/>
        <v>0</v>
      </c>
      <c r="BJ24" s="188">
        <f t="shared" si="32"/>
        <v>0</v>
      </c>
      <c r="BK24" s="188">
        <f t="shared" si="33"/>
        <v>0</v>
      </c>
      <c r="BL24" s="188">
        <f t="shared" si="34"/>
        <v>0</v>
      </c>
      <c r="BM24" s="188">
        <f t="shared" si="35"/>
        <v>0</v>
      </c>
    </row>
    <row r="25" spans="3:65">
      <c r="C25" s="161" t="s">
        <v>1168</v>
      </c>
      <c r="D25" s="155">
        <v>1</v>
      </c>
      <c r="E25" s="84" t="s">
        <v>1135</v>
      </c>
      <c r="F25" s="156" t="s">
        <v>1169</v>
      </c>
      <c r="G25" s="245" t="s">
        <v>1170</v>
      </c>
      <c r="H25" s="248">
        <v>27007.200000000001</v>
      </c>
      <c r="I25" s="249">
        <v>0</v>
      </c>
      <c r="J25" s="249">
        <v>3255</v>
      </c>
      <c r="K25" s="249">
        <v>26103</v>
      </c>
      <c r="L25" s="269">
        <f t="shared" si="0"/>
        <v>56365.2</v>
      </c>
      <c r="M25" s="206"/>
      <c r="N25" s="221" t="str">
        <f>"00"&amp;TEXT(ROWS(C$2:C21),"00")&amp;"A"</f>
        <v>0020A</v>
      </c>
      <c r="O25" s="297"/>
      <c r="P25" s="351">
        <f t="shared" si="1"/>
        <v>0</v>
      </c>
      <c r="Q25" s="206"/>
      <c r="R25" s="221" t="str">
        <f>"10"&amp;TEXT(ROWS(F$2:F21),"00")&amp;"A"</f>
        <v>1020A</v>
      </c>
      <c r="S25" s="297"/>
      <c r="T25" s="351">
        <f t="shared" si="2"/>
        <v>0</v>
      </c>
      <c r="U25" s="206"/>
      <c r="V25" s="221" t="str">
        <f>"20"&amp;TEXT(ROWS(J$2:J21),"00")&amp;"A"</f>
        <v>2020A</v>
      </c>
      <c r="W25" s="297"/>
      <c r="X25" s="351">
        <f t="shared" si="3"/>
        <v>0</v>
      </c>
      <c r="Y25" s="206"/>
      <c r="Z25" s="221" t="str">
        <f>"30"&amp;TEXT(ROWS(L$2:L21),"00")&amp;"A"</f>
        <v>3020A</v>
      </c>
      <c r="AA25" s="297"/>
      <c r="AB25" s="351">
        <f t="shared" si="4"/>
        <v>0</v>
      </c>
      <c r="AC25" s="206"/>
      <c r="AD25" s="221" t="str">
        <f>"40"&amp;TEXT(ROWS(O$2:O21),"00")&amp;"A"</f>
        <v>4020A</v>
      </c>
      <c r="AE25" s="297"/>
      <c r="AF25" s="351">
        <f t="shared" si="5"/>
        <v>0</v>
      </c>
      <c r="AH25" s="160">
        <f t="shared" si="6"/>
        <v>0</v>
      </c>
      <c r="AI25" s="160">
        <f t="shared" si="7"/>
        <v>0</v>
      </c>
      <c r="AJ25" s="160">
        <f t="shared" si="8"/>
        <v>0</v>
      </c>
      <c r="AK25" s="160">
        <f t="shared" si="9"/>
        <v>0</v>
      </c>
      <c r="AL25" s="160">
        <f t="shared" si="36"/>
        <v>0</v>
      </c>
      <c r="AM25" s="165"/>
      <c r="AN25" s="188">
        <f t="shared" si="10"/>
        <v>0</v>
      </c>
      <c r="AO25" s="188">
        <f t="shared" si="11"/>
        <v>0</v>
      </c>
      <c r="AP25" s="188">
        <f t="shared" si="12"/>
        <v>0</v>
      </c>
      <c r="AQ25" s="188">
        <f t="shared" si="13"/>
        <v>0</v>
      </c>
      <c r="AR25" s="188">
        <f t="shared" si="14"/>
        <v>0</v>
      </c>
      <c r="AS25" s="188">
        <f t="shared" si="15"/>
        <v>0</v>
      </c>
      <c r="AT25" s="188">
        <f t="shared" si="16"/>
        <v>0</v>
      </c>
      <c r="AU25" s="188">
        <f t="shared" si="17"/>
        <v>0</v>
      </c>
      <c r="AV25" s="188">
        <f t="shared" si="18"/>
        <v>0</v>
      </c>
      <c r="AW25" s="188">
        <f t="shared" si="19"/>
        <v>0</v>
      </c>
      <c r="AX25" s="188">
        <f t="shared" si="20"/>
        <v>0</v>
      </c>
      <c r="AY25" s="188">
        <f t="shared" si="21"/>
        <v>0</v>
      </c>
      <c r="AZ25" s="188">
        <f t="shared" si="22"/>
        <v>0</v>
      </c>
      <c r="BA25" s="188">
        <f t="shared" si="23"/>
        <v>0</v>
      </c>
      <c r="BB25" s="188">
        <f t="shared" si="24"/>
        <v>0</v>
      </c>
      <c r="BC25" s="188">
        <f t="shared" si="25"/>
        <v>0</v>
      </c>
      <c r="BD25" s="188">
        <f t="shared" si="26"/>
        <v>0</v>
      </c>
      <c r="BE25" s="188">
        <f t="shared" si="27"/>
        <v>0</v>
      </c>
      <c r="BF25" s="188">
        <f t="shared" si="28"/>
        <v>0</v>
      </c>
      <c r="BG25" s="188">
        <f t="shared" si="29"/>
        <v>0</v>
      </c>
      <c r="BH25" s="188">
        <f t="shared" si="30"/>
        <v>0</v>
      </c>
      <c r="BI25" s="188">
        <f t="shared" si="31"/>
        <v>0</v>
      </c>
      <c r="BJ25" s="188">
        <f t="shared" si="32"/>
        <v>0</v>
      </c>
      <c r="BK25" s="188">
        <f t="shared" si="33"/>
        <v>0</v>
      </c>
      <c r="BL25" s="188">
        <f t="shared" si="34"/>
        <v>0</v>
      </c>
      <c r="BM25" s="188">
        <f t="shared" si="35"/>
        <v>0</v>
      </c>
    </row>
    <row r="26" spans="3:65">
      <c r="C26" s="161" t="s">
        <v>1171</v>
      </c>
      <c r="D26" s="155">
        <v>1</v>
      </c>
      <c r="E26" s="84" t="s">
        <v>1113</v>
      </c>
      <c r="F26" s="156" t="s">
        <v>2656</v>
      </c>
      <c r="G26" s="245" t="s">
        <v>1172</v>
      </c>
      <c r="H26" s="248"/>
      <c r="I26" s="249">
        <v>0</v>
      </c>
      <c r="J26" s="249"/>
      <c r="K26" s="249">
        <v>3011</v>
      </c>
      <c r="L26" s="269">
        <f t="shared" si="0"/>
        <v>3011</v>
      </c>
      <c r="M26" s="206"/>
      <c r="N26" s="221" t="str">
        <f>"00"&amp;TEXT(ROWS(C$2:C22),"00")&amp;"A"</f>
        <v>0021A</v>
      </c>
      <c r="O26" s="297"/>
      <c r="P26" s="351">
        <f t="shared" si="1"/>
        <v>0</v>
      </c>
      <c r="Q26" s="206"/>
      <c r="R26" s="221" t="str">
        <f>"10"&amp;TEXT(ROWS(F$2:F22),"00")&amp;"A"</f>
        <v>1021A</v>
      </c>
      <c r="S26" s="297"/>
      <c r="T26" s="351">
        <f t="shared" si="2"/>
        <v>0</v>
      </c>
      <c r="U26" s="206"/>
      <c r="V26" s="221" t="str">
        <f>"20"&amp;TEXT(ROWS(J$2:J22),"00")&amp;"A"</f>
        <v>2021A</v>
      </c>
      <c r="W26" s="297"/>
      <c r="X26" s="351">
        <f t="shared" si="3"/>
        <v>0</v>
      </c>
      <c r="Y26" s="206"/>
      <c r="Z26" s="221" t="str">
        <f>"30"&amp;TEXT(ROWS(L$2:L22),"00")&amp;"A"</f>
        <v>3021A</v>
      </c>
      <c r="AA26" s="297"/>
      <c r="AB26" s="351">
        <f t="shared" si="4"/>
        <v>0</v>
      </c>
      <c r="AC26" s="206"/>
      <c r="AD26" s="221" t="str">
        <f>"40"&amp;TEXT(ROWS(O$2:O22),"00")&amp;"A"</f>
        <v>4021A</v>
      </c>
      <c r="AE26" s="297"/>
      <c r="AF26" s="351">
        <f t="shared" si="5"/>
        <v>0</v>
      </c>
      <c r="AH26" s="160">
        <f t="shared" si="6"/>
        <v>0</v>
      </c>
      <c r="AI26" s="160">
        <f t="shared" si="7"/>
        <v>0</v>
      </c>
      <c r="AJ26" s="160">
        <f t="shared" si="8"/>
        <v>0</v>
      </c>
      <c r="AK26" s="160">
        <f t="shared" si="9"/>
        <v>0</v>
      </c>
      <c r="AL26" s="160">
        <f t="shared" si="36"/>
        <v>0</v>
      </c>
      <c r="AM26" s="165"/>
      <c r="AN26" s="188">
        <f t="shared" si="10"/>
        <v>0</v>
      </c>
      <c r="AO26" s="188">
        <f t="shared" si="11"/>
        <v>0</v>
      </c>
      <c r="AP26" s="188">
        <f t="shared" si="12"/>
        <v>0</v>
      </c>
      <c r="AQ26" s="188">
        <f t="shared" si="13"/>
        <v>0</v>
      </c>
      <c r="AR26" s="188">
        <f t="shared" si="14"/>
        <v>0</v>
      </c>
      <c r="AS26" s="188">
        <f t="shared" si="15"/>
        <v>0</v>
      </c>
      <c r="AT26" s="188">
        <f t="shared" si="16"/>
        <v>0</v>
      </c>
      <c r="AU26" s="188">
        <f t="shared" si="17"/>
        <v>0</v>
      </c>
      <c r="AV26" s="188">
        <f t="shared" si="18"/>
        <v>0</v>
      </c>
      <c r="AW26" s="188">
        <f t="shared" si="19"/>
        <v>0</v>
      </c>
      <c r="AX26" s="188">
        <f t="shared" si="20"/>
        <v>0</v>
      </c>
      <c r="AY26" s="188">
        <f t="shared" si="21"/>
        <v>0</v>
      </c>
      <c r="AZ26" s="188">
        <f t="shared" si="22"/>
        <v>0</v>
      </c>
      <c r="BA26" s="188">
        <f t="shared" si="23"/>
        <v>0</v>
      </c>
      <c r="BB26" s="188">
        <f t="shared" si="24"/>
        <v>0</v>
      </c>
      <c r="BC26" s="188">
        <f t="shared" si="25"/>
        <v>0</v>
      </c>
      <c r="BD26" s="188">
        <f t="shared" si="26"/>
        <v>0</v>
      </c>
      <c r="BE26" s="188">
        <f t="shared" si="27"/>
        <v>0</v>
      </c>
      <c r="BF26" s="188">
        <f t="shared" si="28"/>
        <v>0</v>
      </c>
      <c r="BG26" s="188">
        <f t="shared" si="29"/>
        <v>0</v>
      </c>
      <c r="BH26" s="188">
        <f t="shared" si="30"/>
        <v>0</v>
      </c>
      <c r="BI26" s="188">
        <f t="shared" si="31"/>
        <v>0</v>
      </c>
      <c r="BJ26" s="188">
        <f t="shared" si="32"/>
        <v>0</v>
      </c>
      <c r="BK26" s="188">
        <f t="shared" si="33"/>
        <v>0</v>
      </c>
      <c r="BL26" s="188">
        <f t="shared" si="34"/>
        <v>0</v>
      </c>
      <c r="BM26" s="188">
        <f t="shared" si="35"/>
        <v>0</v>
      </c>
    </row>
    <row r="27" spans="3:65">
      <c r="C27" s="161" t="s">
        <v>1173</v>
      </c>
      <c r="D27" s="155">
        <v>1</v>
      </c>
      <c r="E27" s="84" t="s">
        <v>1135</v>
      </c>
      <c r="F27" s="156" t="s">
        <v>1174</v>
      </c>
      <c r="G27" s="245" t="s">
        <v>1074</v>
      </c>
      <c r="H27" s="248"/>
      <c r="I27" s="249">
        <v>0</v>
      </c>
      <c r="J27" s="249">
        <v>22980</v>
      </c>
      <c r="K27" s="249">
        <v>104863</v>
      </c>
      <c r="L27" s="269">
        <f t="shared" si="0"/>
        <v>127843</v>
      </c>
      <c r="M27" s="206"/>
      <c r="N27" s="221" t="str">
        <f>"00"&amp;TEXT(ROWS(C$2:C23),"00")&amp;"A"</f>
        <v>0022A</v>
      </c>
      <c r="O27" s="297"/>
      <c r="P27" s="351">
        <f t="shared" si="1"/>
        <v>0</v>
      </c>
      <c r="Q27" s="206"/>
      <c r="R27" s="221" t="str">
        <f>"10"&amp;TEXT(ROWS(F$2:F23),"00")&amp;"A"</f>
        <v>1022A</v>
      </c>
      <c r="S27" s="297"/>
      <c r="T27" s="351">
        <f t="shared" si="2"/>
        <v>0</v>
      </c>
      <c r="U27" s="206"/>
      <c r="V27" s="221" t="str">
        <f>"20"&amp;TEXT(ROWS(J$2:J23),"00")&amp;"A"</f>
        <v>2022A</v>
      </c>
      <c r="W27" s="297"/>
      <c r="X27" s="351">
        <f t="shared" si="3"/>
        <v>0</v>
      </c>
      <c r="Y27" s="206"/>
      <c r="Z27" s="221" t="str">
        <f>"30"&amp;TEXT(ROWS(L$2:L23),"00")&amp;"A"</f>
        <v>3022A</v>
      </c>
      <c r="AA27" s="297"/>
      <c r="AB27" s="351">
        <f t="shared" si="4"/>
        <v>0</v>
      </c>
      <c r="AC27" s="206"/>
      <c r="AD27" s="221" t="str">
        <f>"40"&amp;TEXT(ROWS(O$2:O23),"00")&amp;"A"</f>
        <v>4022A</v>
      </c>
      <c r="AE27" s="297"/>
      <c r="AF27" s="351">
        <f t="shared" si="5"/>
        <v>0</v>
      </c>
      <c r="AH27" s="160">
        <f t="shared" si="6"/>
        <v>0</v>
      </c>
      <c r="AI27" s="160">
        <f t="shared" si="7"/>
        <v>0</v>
      </c>
      <c r="AJ27" s="160">
        <f t="shared" si="8"/>
        <v>0</v>
      </c>
      <c r="AK27" s="160">
        <f t="shared" si="9"/>
        <v>0</v>
      </c>
      <c r="AL27" s="160">
        <f t="shared" si="36"/>
        <v>0</v>
      </c>
      <c r="AM27" s="165"/>
      <c r="AN27" s="188">
        <f t="shared" si="10"/>
        <v>0</v>
      </c>
      <c r="AO27" s="188">
        <f t="shared" si="11"/>
        <v>0</v>
      </c>
      <c r="AP27" s="188">
        <f t="shared" si="12"/>
        <v>0</v>
      </c>
      <c r="AQ27" s="188">
        <f t="shared" si="13"/>
        <v>0</v>
      </c>
      <c r="AR27" s="188">
        <f t="shared" si="14"/>
        <v>0</v>
      </c>
      <c r="AS27" s="188">
        <f t="shared" si="15"/>
        <v>0</v>
      </c>
      <c r="AT27" s="188">
        <f t="shared" si="16"/>
        <v>0</v>
      </c>
      <c r="AU27" s="188">
        <f t="shared" si="17"/>
        <v>0</v>
      </c>
      <c r="AV27" s="188">
        <f t="shared" si="18"/>
        <v>0</v>
      </c>
      <c r="AW27" s="188">
        <f t="shared" si="19"/>
        <v>0</v>
      </c>
      <c r="AX27" s="188">
        <f t="shared" si="20"/>
        <v>0</v>
      </c>
      <c r="AY27" s="188">
        <f t="shared" si="21"/>
        <v>0</v>
      </c>
      <c r="AZ27" s="188">
        <f t="shared" si="22"/>
        <v>0</v>
      </c>
      <c r="BA27" s="188">
        <f t="shared" si="23"/>
        <v>0</v>
      </c>
      <c r="BB27" s="188">
        <f t="shared" si="24"/>
        <v>0</v>
      </c>
      <c r="BC27" s="188">
        <f t="shared" si="25"/>
        <v>0</v>
      </c>
      <c r="BD27" s="188">
        <f t="shared" si="26"/>
        <v>0</v>
      </c>
      <c r="BE27" s="188">
        <f t="shared" si="27"/>
        <v>0</v>
      </c>
      <c r="BF27" s="188">
        <f t="shared" si="28"/>
        <v>0</v>
      </c>
      <c r="BG27" s="188">
        <f t="shared" si="29"/>
        <v>0</v>
      </c>
      <c r="BH27" s="188">
        <f t="shared" si="30"/>
        <v>0</v>
      </c>
      <c r="BI27" s="188">
        <f t="shared" si="31"/>
        <v>0</v>
      </c>
      <c r="BJ27" s="188">
        <f t="shared" si="32"/>
        <v>0</v>
      </c>
      <c r="BK27" s="188">
        <f t="shared" si="33"/>
        <v>0</v>
      </c>
      <c r="BL27" s="188">
        <f t="shared" si="34"/>
        <v>0</v>
      </c>
      <c r="BM27" s="188">
        <f t="shared" si="35"/>
        <v>0</v>
      </c>
    </row>
    <row r="28" spans="3:65">
      <c r="C28" s="161" t="s">
        <v>1175</v>
      </c>
      <c r="D28" s="155">
        <v>1</v>
      </c>
      <c r="E28" s="84" t="s">
        <v>1113</v>
      </c>
      <c r="F28" s="156" t="s">
        <v>1176</v>
      </c>
      <c r="G28" s="245" t="s">
        <v>1176</v>
      </c>
      <c r="H28" s="248"/>
      <c r="I28" s="249">
        <v>0</v>
      </c>
      <c r="J28" s="249">
        <v>61</v>
      </c>
      <c r="K28" s="249">
        <v>7773</v>
      </c>
      <c r="L28" s="269">
        <f t="shared" si="0"/>
        <v>7834</v>
      </c>
      <c r="M28" s="206"/>
      <c r="N28" s="221" t="str">
        <f>"00"&amp;TEXT(ROWS(C$2:C24),"00")&amp;"A"</f>
        <v>0023A</v>
      </c>
      <c r="O28" s="297"/>
      <c r="P28" s="351">
        <f t="shared" si="1"/>
        <v>0</v>
      </c>
      <c r="Q28" s="206"/>
      <c r="R28" s="221" t="str">
        <f>"10"&amp;TEXT(ROWS(F$2:F24),"00")&amp;"A"</f>
        <v>1023A</v>
      </c>
      <c r="S28" s="297"/>
      <c r="T28" s="351">
        <f t="shared" si="2"/>
        <v>0</v>
      </c>
      <c r="U28" s="206"/>
      <c r="V28" s="221" t="str">
        <f>"20"&amp;TEXT(ROWS(J$2:J24),"00")&amp;"A"</f>
        <v>2023A</v>
      </c>
      <c r="W28" s="297"/>
      <c r="X28" s="351">
        <f t="shared" si="3"/>
        <v>0</v>
      </c>
      <c r="Y28" s="206"/>
      <c r="Z28" s="221" t="str">
        <f>"30"&amp;TEXT(ROWS(L$2:L24),"00")&amp;"A"</f>
        <v>3023A</v>
      </c>
      <c r="AA28" s="297"/>
      <c r="AB28" s="351">
        <f t="shared" si="4"/>
        <v>0</v>
      </c>
      <c r="AC28" s="206"/>
      <c r="AD28" s="221" t="str">
        <f>"40"&amp;TEXT(ROWS(O$2:O24),"00")&amp;"A"</f>
        <v>4023A</v>
      </c>
      <c r="AE28" s="297"/>
      <c r="AF28" s="351">
        <f t="shared" si="5"/>
        <v>0</v>
      </c>
      <c r="AH28" s="160">
        <f t="shared" si="6"/>
        <v>0</v>
      </c>
      <c r="AI28" s="160">
        <f t="shared" si="7"/>
        <v>0</v>
      </c>
      <c r="AJ28" s="160">
        <f t="shared" si="8"/>
        <v>0</v>
      </c>
      <c r="AK28" s="160">
        <f t="shared" si="9"/>
        <v>0</v>
      </c>
      <c r="AL28" s="160">
        <f t="shared" si="36"/>
        <v>0</v>
      </c>
      <c r="AM28" s="165"/>
      <c r="AN28" s="188">
        <f t="shared" si="10"/>
        <v>0</v>
      </c>
      <c r="AO28" s="188">
        <f t="shared" si="11"/>
        <v>0</v>
      </c>
      <c r="AP28" s="188">
        <f t="shared" si="12"/>
        <v>0</v>
      </c>
      <c r="AQ28" s="188">
        <f t="shared" si="13"/>
        <v>0</v>
      </c>
      <c r="AR28" s="188">
        <f t="shared" si="14"/>
        <v>0</v>
      </c>
      <c r="AS28" s="188">
        <f t="shared" si="15"/>
        <v>0</v>
      </c>
      <c r="AT28" s="188">
        <f t="shared" si="16"/>
        <v>0</v>
      </c>
      <c r="AU28" s="188">
        <f t="shared" si="17"/>
        <v>0</v>
      </c>
      <c r="AV28" s="188">
        <f t="shared" si="18"/>
        <v>0</v>
      </c>
      <c r="AW28" s="188">
        <f t="shared" si="19"/>
        <v>0</v>
      </c>
      <c r="AX28" s="188">
        <f t="shared" si="20"/>
        <v>0</v>
      </c>
      <c r="AY28" s="188">
        <f t="shared" si="21"/>
        <v>0</v>
      </c>
      <c r="AZ28" s="188">
        <f t="shared" si="22"/>
        <v>0</v>
      </c>
      <c r="BA28" s="188">
        <f t="shared" si="23"/>
        <v>0</v>
      </c>
      <c r="BB28" s="188">
        <f t="shared" si="24"/>
        <v>0</v>
      </c>
      <c r="BC28" s="188">
        <f t="shared" si="25"/>
        <v>0</v>
      </c>
      <c r="BD28" s="188">
        <f t="shared" si="26"/>
        <v>0</v>
      </c>
      <c r="BE28" s="188">
        <f t="shared" si="27"/>
        <v>0</v>
      </c>
      <c r="BF28" s="188">
        <f t="shared" si="28"/>
        <v>0</v>
      </c>
      <c r="BG28" s="188">
        <f t="shared" si="29"/>
        <v>0</v>
      </c>
      <c r="BH28" s="188">
        <f t="shared" si="30"/>
        <v>0</v>
      </c>
      <c r="BI28" s="188">
        <f t="shared" si="31"/>
        <v>0</v>
      </c>
      <c r="BJ28" s="188">
        <f t="shared" si="32"/>
        <v>0</v>
      </c>
      <c r="BK28" s="188">
        <f t="shared" si="33"/>
        <v>0</v>
      </c>
      <c r="BL28" s="188">
        <f t="shared" si="34"/>
        <v>0</v>
      </c>
      <c r="BM28" s="188">
        <f t="shared" si="35"/>
        <v>0</v>
      </c>
    </row>
    <row r="29" spans="3:65">
      <c r="C29" s="161" t="s">
        <v>1177</v>
      </c>
      <c r="D29" s="155">
        <v>1</v>
      </c>
      <c r="E29" s="84" t="s">
        <v>1135</v>
      </c>
      <c r="F29" s="156" t="s">
        <v>1178</v>
      </c>
      <c r="G29" s="245" t="s">
        <v>1179</v>
      </c>
      <c r="H29" s="248">
        <v>32234.400000000001</v>
      </c>
      <c r="I29" s="249">
        <v>0</v>
      </c>
      <c r="J29" s="249">
        <v>12862</v>
      </c>
      <c r="K29" s="249">
        <v>57438</v>
      </c>
      <c r="L29" s="269">
        <f t="shared" si="0"/>
        <v>102534.39999999999</v>
      </c>
      <c r="M29" s="206"/>
      <c r="N29" s="221" t="str">
        <f>"00"&amp;TEXT(ROWS(C$2:C25),"00")&amp;"A"</f>
        <v>0024A</v>
      </c>
      <c r="O29" s="297"/>
      <c r="P29" s="351">
        <f t="shared" si="1"/>
        <v>0</v>
      </c>
      <c r="Q29" s="206"/>
      <c r="R29" s="221" t="str">
        <f>"10"&amp;TEXT(ROWS(F$2:F25),"00")&amp;"A"</f>
        <v>1024A</v>
      </c>
      <c r="S29" s="297"/>
      <c r="T29" s="351">
        <f t="shared" si="2"/>
        <v>0</v>
      </c>
      <c r="U29" s="206"/>
      <c r="V29" s="221" t="str">
        <f>"20"&amp;TEXT(ROWS(J$2:J25),"00")&amp;"A"</f>
        <v>2024A</v>
      </c>
      <c r="W29" s="297"/>
      <c r="X29" s="351">
        <f t="shared" si="3"/>
        <v>0</v>
      </c>
      <c r="Y29" s="206"/>
      <c r="Z29" s="221" t="str">
        <f>"30"&amp;TEXT(ROWS(L$2:L25),"00")&amp;"A"</f>
        <v>3024A</v>
      </c>
      <c r="AA29" s="297"/>
      <c r="AB29" s="351">
        <f t="shared" si="4"/>
        <v>0</v>
      </c>
      <c r="AC29" s="206"/>
      <c r="AD29" s="221" t="str">
        <f>"40"&amp;TEXT(ROWS(O$2:O25),"00")&amp;"A"</f>
        <v>4024A</v>
      </c>
      <c r="AE29" s="297"/>
      <c r="AF29" s="351">
        <f t="shared" si="5"/>
        <v>0</v>
      </c>
      <c r="AH29" s="160">
        <f t="shared" si="6"/>
        <v>0</v>
      </c>
      <c r="AI29" s="160">
        <f t="shared" si="7"/>
        <v>0</v>
      </c>
      <c r="AJ29" s="160">
        <f t="shared" si="8"/>
        <v>0</v>
      </c>
      <c r="AK29" s="160">
        <f t="shared" si="9"/>
        <v>0</v>
      </c>
      <c r="AL29" s="160">
        <f t="shared" si="36"/>
        <v>0</v>
      </c>
      <c r="AM29" s="165"/>
      <c r="AN29" s="188">
        <f t="shared" si="10"/>
        <v>0</v>
      </c>
      <c r="AO29" s="188">
        <f t="shared" si="11"/>
        <v>0</v>
      </c>
      <c r="AP29" s="188">
        <f t="shared" si="12"/>
        <v>0</v>
      </c>
      <c r="AQ29" s="188">
        <f t="shared" si="13"/>
        <v>0</v>
      </c>
      <c r="AR29" s="188">
        <f t="shared" si="14"/>
        <v>0</v>
      </c>
      <c r="AS29" s="188">
        <f t="shared" si="15"/>
        <v>0</v>
      </c>
      <c r="AT29" s="188">
        <f t="shared" si="16"/>
        <v>0</v>
      </c>
      <c r="AU29" s="188">
        <f t="shared" si="17"/>
        <v>0</v>
      </c>
      <c r="AV29" s="188">
        <f t="shared" si="18"/>
        <v>0</v>
      </c>
      <c r="AW29" s="188">
        <f t="shared" si="19"/>
        <v>0</v>
      </c>
      <c r="AX29" s="188">
        <f t="shared" si="20"/>
        <v>0</v>
      </c>
      <c r="AY29" s="188">
        <f t="shared" si="21"/>
        <v>0</v>
      </c>
      <c r="AZ29" s="188">
        <f t="shared" si="22"/>
        <v>0</v>
      </c>
      <c r="BA29" s="188">
        <f t="shared" si="23"/>
        <v>0</v>
      </c>
      <c r="BB29" s="188">
        <f t="shared" si="24"/>
        <v>0</v>
      </c>
      <c r="BC29" s="188">
        <f t="shared" si="25"/>
        <v>0</v>
      </c>
      <c r="BD29" s="188">
        <f t="shared" si="26"/>
        <v>0</v>
      </c>
      <c r="BE29" s="188">
        <f t="shared" si="27"/>
        <v>0</v>
      </c>
      <c r="BF29" s="188">
        <f t="shared" si="28"/>
        <v>0</v>
      </c>
      <c r="BG29" s="188">
        <f t="shared" si="29"/>
        <v>0</v>
      </c>
      <c r="BH29" s="188">
        <f t="shared" si="30"/>
        <v>0</v>
      </c>
      <c r="BI29" s="188">
        <f t="shared" si="31"/>
        <v>0</v>
      </c>
      <c r="BJ29" s="188">
        <f t="shared" si="32"/>
        <v>0</v>
      </c>
      <c r="BK29" s="188">
        <f t="shared" si="33"/>
        <v>0</v>
      </c>
      <c r="BL29" s="188">
        <f t="shared" si="34"/>
        <v>0</v>
      </c>
      <c r="BM29" s="188">
        <f t="shared" si="35"/>
        <v>0</v>
      </c>
    </row>
    <row r="30" spans="3:65">
      <c r="C30" s="163" t="s">
        <v>1180</v>
      </c>
      <c r="D30" s="163">
        <v>1</v>
      </c>
      <c r="E30" s="84" t="s">
        <v>1135</v>
      </c>
      <c r="F30" s="162" t="s">
        <v>1181</v>
      </c>
      <c r="G30" s="246" t="s">
        <v>1182</v>
      </c>
      <c r="H30" s="250"/>
      <c r="I30" s="388">
        <v>0</v>
      </c>
      <c r="J30" s="251">
        <v>13320</v>
      </c>
      <c r="K30" s="388">
        <v>9326</v>
      </c>
      <c r="L30" s="269">
        <f t="shared" si="0"/>
        <v>22646</v>
      </c>
      <c r="M30" s="206"/>
      <c r="N30" s="221" t="str">
        <f>"00"&amp;TEXT(ROWS(C$2:C26),"00")&amp;"A"</f>
        <v>0025A</v>
      </c>
      <c r="O30" s="297"/>
      <c r="P30" s="351">
        <f t="shared" si="1"/>
        <v>0</v>
      </c>
      <c r="Q30" s="206"/>
      <c r="R30" s="221" t="str">
        <f>"10"&amp;TEXT(ROWS(F$2:F26),"00")&amp;"A"</f>
        <v>1025A</v>
      </c>
      <c r="S30" s="297"/>
      <c r="T30" s="351">
        <f t="shared" si="2"/>
        <v>0</v>
      </c>
      <c r="U30" s="206"/>
      <c r="V30" s="221" t="str">
        <f>"20"&amp;TEXT(ROWS(J$2:J26),"00")&amp;"A"</f>
        <v>2025A</v>
      </c>
      <c r="W30" s="297"/>
      <c r="X30" s="351">
        <f t="shared" si="3"/>
        <v>0</v>
      </c>
      <c r="Y30" s="206"/>
      <c r="Z30" s="221" t="str">
        <f>"30"&amp;TEXT(ROWS(L$2:L26),"00")&amp;"A"</f>
        <v>3025A</v>
      </c>
      <c r="AA30" s="297"/>
      <c r="AB30" s="351">
        <f t="shared" si="4"/>
        <v>0</v>
      </c>
      <c r="AC30" s="206"/>
      <c r="AD30" s="221" t="str">
        <f>"40"&amp;TEXT(ROWS(O$2:O26),"00")&amp;"A"</f>
        <v>4025A</v>
      </c>
      <c r="AE30" s="297"/>
      <c r="AF30" s="351">
        <f t="shared" si="5"/>
        <v>0</v>
      </c>
      <c r="AH30" s="160">
        <f t="shared" si="6"/>
        <v>0</v>
      </c>
      <c r="AI30" s="160">
        <f t="shared" si="7"/>
        <v>0</v>
      </c>
      <c r="AJ30" s="160">
        <f t="shared" si="8"/>
        <v>0</v>
      </c>
      <c r="AK30" s="160">
        <f t="shared" si="9"/>
        <v>0</v>
      </c>
      <c r="AL30" s="160">
        <f t="shared" si="36"/>
        <v>0</v>
      </c>
      <c r="AM30" s="165"/>
      <c r="AN30" s="188">
        <f t="shared" si="10"/>
        <v>0</v>
      </c>
      <c r="AO30" s="188">
        <f t="shared" si="11"/>
        <v>0</v>
      </c>
      <c r="AP30" s="188">
        <f t="shared" si="12"/>
        <v>0</v>
      </c>
      <c r="AQ30" s="188">
        <f t="shared" si="13"/>
        <v>0</v>
      </c>
      <c r="AR30" s="188">
        <f t="shared" si="14"/>
        <v>0</v>
      </c>
      <c r="AS30" s="188">
        <f t="shared" si="15"/>
        <v>0</v>
      </c>
      <c r="AT30" s="188">
        <f t="shared" si="16"/>
        <v>0</v>
      </c>
      <c r="AU30" s="188">
        <f t="shared" si="17"/>
        <v>0</v>
      </c>
      <c r="AV30" s="188">
        <f t="shared" si="18"/>
        <v>0</v>
      </c>
      <c r="AW30" s="188">
        <f t="shared" si="19"/>
        <v>0</v>
      </c>
      <c r="AX30" s="188">
        <f t="shared" si="20"/>
        <v>0</v>
      </c>
      <c r="AY30" s="188">
        <f t="shared" si="21"/>
        <v>0</v>
      </c>
      <c r="AZ30" s="188">
        <f t="shared" si="22"/>
        <v>0</v>
      </c>
      <c r="BA30" s="188">
        <f t="shared" si="23"/>
        <v>0</v>
      </c>
      <c r="BB30" s="188">
        <f t="shared" si="24"/>
        <v>0</v>
      </c>
      <c r="BC30" s="188">
        <f t="shared" si="25"/>
        <v>0</v>
      </c>
      <c r="BD30" s="188">
        <f t="shared" si="26"/>
        <v>0</v>
      </c>
      <c r="BE30" s="188">
        <f t="shared" si="27"/>
        <v>0</v>
      </c>
      <c r="BF30" s="188">
        <f t="shared" si="28"/>
        <v>0</v>
      </c>
      <c r="BG30" s="188">
        <f t="shared" si="29"/>
        <v>0</v>
      </c>
      <c r="BH30" s="188">
        <f t="shared" si="30"/>
        <v>0</v>
      </c>
      <c r="BI30" s="188">
        <f t="shared" si="31"/>
        <v>0</v>
      </c>
      <c r="BJ30" s="188">
        <f t="shared" si="32"/>
        <v>0</v>
      </c>
      <c r="BK30" s="188">
        <f t="shared" si="33"/>
        <v>0</v>
      </c>
      <c r="BL30" s="188">
        <f t="shared" si="34"/>
        <v>0</v>
      </c>
      <c r="BM30" s="188">
        <f t="shared" si="35"/>
        <v>0</v>
      </c>
    </row>
    <row r="31" spans="3:65">
      <c r="C31" s="161" t="s">
        <v>1183</v>
      </c>
      <c r="D31" s="155">
        <v>1</v>
      </c>
      <c r="E31" s="84" t="s">
        <v>1113</v>
      </c>
      <c r="F31" s="156" t="s">
        <v>1184</v>
      </c>
      <c r="G31" s="245" t="s">
        <v>1185</v>
      </c>
      <c r="H31" s="248"/>
      <c r="I31" s="249">
        <v>0</v>
      </c>
      <c r="J31" s="249">
        <v>252</v>
      </c>
      <c r="K31" s="249">
        <v>8068</v>
      </c>
      <c r="L31" s="269">
        <f t="shared" si="0"/>
        <v>8320</v>
      </c>
      <c r="M31" s="206"/>
      <c r="N31" s="221" t="str">
        <f>"00"&amp;TEXT(ROWS(C$2:C27),"00")&amp;"A"</f>
        <v>0026A</v>
      </c>
      <c r="O31" s="297"/>
      <c r="P31" s="351">
        <f t="shared" si="1"/>
        <v>0</v>
      </c>
      <c r="Q31" s="206"/>
      <c r="R31" s="221" t="str">
        <f>"10"&amp;TEXT(ROWS(F$2:F27),"00")&amp;"A"</f>
        <v>1026A</v>
      </c>
      <c r="S31" s="297"/>
      <c r="T31" s="351">
        <f t="shared" si="2"/>
        <v>0</v>
      </c>
      <c r="U31" s="206"/>
      <c r="V31" s="221" t="str">
        <f>"20"&amp;TEXT(ROWS(J$2:J27),"00")&amp;"A"</f>
        <v>2026A</v>
      </c>
      <c r="W31" s="297"/>
      <c r="X31" s="351">
        <f t="shared" si="3"/>
        <v>0</v>
      </c>
      <c r="Y31" s="206"/>
      <c r="Z31" s="221" t="str">
        <f>"30"&amp;TEXT(ROWS(L$2:L27),"00")&amp;"A"</f>
        <v>3026A</v>
      </c>
      <c r="AA31" s="297"/>
      <c r="AB31" s="351">
        <f t="shared" si="4"/>
        <v>0</v>
      </c>
      <c r="AC31" s="206"/>
      <c r="AD31" s="221" t="str">
        <f>"40"&amp;TEXT(ROWS(O$2:O27),"00")&amp;"A"</f>
        <v>4026A</v>
      </c>
      <c r="AE31" s="297"/>
      <c r="AF31" s="351">
        <f t="shared" si="5"/>
        <v>0</v>
      </c>
      <c r="AH31" s="160">
        <f t="shared" si="6"/>
        <v>0</v>
      </c>
      <c r="AI31" s="160">
        <f t="shared" si="7"/>
        <v>0</v>
      </c>
      <c r="AJ31" s="160">
        <f t="shared" si="8"/>
        <v>0</v>
      </c>
      <c r="AK31" s="160">
        <f t="shared" si="9"/>
        <v>0</v>
      </c>
      <c r="AL31" s="160">
        <f t="shared" si="36"/>
        <v>0</v>
      </c>
      <c r="AM31" s="165"/>
      <c r="AN31" s="188">
        <f t="shared" si="10"/>
        <v>0</v>
      </c>
      <c r="AO31" s="188">
        <f t="shared" si="11"/>
        <v>0</v>
      </c>
      <c r="AP31" s="188">
        <f t="shared" si="12"/>
        <v>0</v>
      </c>
      <c r="AQ31" s="188">
        <f t="shared" si="13"/>
        <v>0</v>
      </c>
      <c r="AR31" s="188">
        <f t="shared" si="14"/>
        <v>0</v>
      </c>
      <c r="AS31" s="188">
        <f t="shared" si="15"/>
        <v>0</v>
      </c>
      <c r="AT31" s="188">
        <f t="shared" si="16"/>
        <v>0</v>
      </c>
      <c r="AU31" s="188">
        <f t="shared" si="17"/>
        <v>0</v>
      </c>
      <c r="AV31" s="188">
        <f t="shared" si="18"/>
        <v>0</v>
      </c>
      <c r="AW31" s="188">
        <f t="shared" si="19"/>
        <v>0</v>
      </c>
      <c r="AX31" s="188">
        <f t="shared" si="20"/>
        <v>0</v>
      </c>
      <c r="AY31" s="188">
        <f t="shared" si="21"/>
        <v>0</v>
      </c>
      <c r="AZ31" s="188">
        <f t="shared" si="22"/>
        <v>0</v>
      </c>
      <c r="BA31" s="188">
        <f t="shared" si="23"/>
        <v>0</v>
      </c>
      <c r="BB31" s="188">
        <f t="shared" si="24"/>
        <v>0</v>
      </c>
      <c r="BC31" s="188">
        <f t="shared" si="25"/>
        <v>0</v>
      </c>
      <c r="BD31" s="188">
        <f t="shared" si="26"/>
        <v>0</v>
      </c>
      <c r="BE31" s="188">
        <f t="shared" si="27"/>
        <v>0</v>
      </c>
      <c r="BF31" s="188">
        <f t="shared" si="28"/>
        <v>0</v>
      </c>
      <c r="BG31" s="188">
        <f t="shared" si="29"/>
        <v>0</v>
      </c>
      <c r="BH31" s="188">
        <f t="shared" si="30"/>
        <v>0</v>
      </c>
      <c r="BI31" s="188">
        <f t="shared" si="31"/>
        <v>0</v>
      </c>
      <c r="BJ31" s="188">
        <f t="shared" si="32"/>
        <v>0</v>
      </c>
      <c r="BK31" s="188">
        <f t="shared" si="33"/>
        <v>0</v>
      </c>
      <c r="BL31" s="188">
        <f t="shared" si="34"/>
        <v>0</v>
      </c>
      <c r="BM31" s="188">
        <f t="shared" si="35"/>
        <v>0</v>
      </c>
    </row>
    <row r="32" spans="3:65">
      <c r="C32" s="161" t="s">
        <v>1186</v>
      </c>
      <c r="D32" s="155">
        <v>1</v>
      </c>
      <c r="E32" s="84" t="s">
        <v>1113</v>
      </c>
      <c r="F32" s="156" t="s">
        <v>1187</v>
      </c>
      <c r="G32" s="245" t="s">
        <v>1188</v>
      </c>
      <c r="H32" s="248"/>
      <c r="I32" s="249">
        <v>0</v>
      </c>
      <c r="J32" s="249"/>
      <c r="K32" s="249">
        <v>871</v>
      </c>
      <c r="L32" s="269">
        <f t="shared" si="0"/>
        <v>871</v>
      </c>
      <c r="M32" s="206"/>
      <c r="N32" s="221" t="str">
        <f>"00"&amp;TEXT(ROWS(C$2:C28),"00")&amp;"A"</f>
        <v>0027A</v>
      </c>
      <c r="O32" s="297"/>
      <c r="P32" s="351">
        <f t="shared" si="1"/>
        <v>0</v>
      </c>
      <c r="Q32" s="206"/>
      <c r="R32" s="221" t="str">
        <f>"10"&amp;TEXT(ROWS(F$2:F28),"00")&amp;"A"</f>
        <v>1027A</v>
      </c>
      <c r="S32" s="297"/>
      <c r="T32" s="351">
        <f t="shared" si="2"/>
        <v>0</v>
      </c>
      <c r="U32" s="206"/>
      <c r="V32" s="221" t="str">
        <f>"20"&amp;TEXT(ROWS(J$2:J28),"00")&amp;"A"</f>
        <v>2027A</v>
      </c>
      <c r="W32" s="297"/>
      <c r="X32" s="351">
        <f t="shared" si="3"/>
        <v>0</v>
      </c>
      <c r="Y32" s="206"/>
      <c r="Z32" s="221" t="str">
        <f>"30"&amp;TEXT(ROWS(L$2:L28),"00")&amp;"A"</f>
        <v>3027A</v>
      </c>
      <c r="AA32" s="297"/>
      <c r="AB32" s="351">
        <f t="shared" si="4"/>
        <v>0</v>
      </c>
      <c r="AC32" s="206"/>
      <c r="AD32" s="221" t="str">
        <f>"40"&amp;TEXT(ROWS(O$2:O28),"00")&amp;"A"</f>
        <v>4027A</v>
      </c>
      <c r="AE32" s="297"/>
      <c r="AF32" s="351">
        <f t="shared" si="5"/>
        <v>0</v>
      </c>
      <c r="AH32" s="160">
        <f t="shared" si="6"/>
        <v>0</v>
      </c>
      <c r="AI32" s="160">
        <f t="shared" si="7"/>
        <v>0</v>
      </c>
      <c r="AJ32" s="160">
        <f t="shared" si="8"/>
        <v>0</v>
      </c>
      <c r="AK32" s="160">
        <f t="shared" si="9"/>
        <v>0</v>
      </c>
      <c r="AL32" s="160">
        <f t="shared" si="36"/>
        <v>0</v>
      </c>
      <c r="AM32" s="165"/>
      <c r="AN32" s="188">
        <f t="shared" si="10"/>
        <v>0</v>
      </c>
      <c r="AO32" s="188">
        <f t="shared" si="11"/>
        <v>0</v>
      </c>
      <c r="AP32" s="188">
        <f t="shared" si="12"/>
        <v>0</v>
      </c>
      <c r="AQ32" s="188">
        <f t="shared" si="13"/>
        <v>0</v>
      </c>
      <c r="AR32" s="188">
        <f t="shared" si="14"/>
        <v>0</v>
      </c>
      <c r="AS32" s="188">
        <f t="shared" si="15"/>
        <v>0</v>
      </c>
      <c r="AT32" s="188">
        <f t="shared" si="16"/>
        <v>0</v>
      </c>
      <c r="AU32" s="188">
        <f t="shared" si="17"/>
        <v>0</v>
      </c>
      <c r="AV32" s="188">
        <f t="shared" si="18"/>
        <v>0</v>
      </c>
      <c r="AW32" s="188">
        <f t="shared" si="19"/>
        <v>0</v>
      </c>
      <c r="AX32" s="188">
        <f t="shared" si="20"/>
        <v>0</v>
      </c>
      <c r="AY32" s="188">
        <f t="shared" si="21"/>
        <v>0</v>
      </c>
      <c r="AZ32" s="188">
        <f t="shared" si="22"/>
        <v>0</v>
      </c>
      <c r="BA32" s="188">
        <f t="shared" si="23"/>
        <v>0</v>
      </c>
      <c r="BB32" s="188">
        <f t="shared" si="24"/>
        <v>0</v>
      </c>
      <c r="BC32" s="188">
        <f t="shared" si="25"/>
        <v>0</v>
      </c>
      <c r="BD32" s="188">
        <f t="shared" si="26"/>
        <v>0</v>
      </c>
      <c r="BE32" s="188">
        <f t="shared" si="27"/>
        <v>0</v>
      </c>
      <c r="BF32" s="188">
        <f t="shared" si="28"/>
        <v>0</v>
      </c>
      <c r="BG32" s="188">
        <f t="shared" si="29"/>
        <v>0</v>
      </c>
      <c r="BH32" s="188">
        <f t="shared" si="30"/>
        <v>0</v>
      </c>
      <c r="BI32" s="188">
        <f t="shared" si="31"/>
        <v>0</v>
      </c>
      <c r="BJ32" s="188">
        <f t="shared" si="32"/>
        <v>0</v>
      </c>
      <c r="BK32" s="188">
        <f t="shared" si="33"/>
        <v>0</v>
      </c>
      <c r="BL32" s="188">
        <f t="shared" si="34"/>
        <v>0</v>
      </c>
      <c r="BM32" s="188">
        <f t="shared" si="35"/>
        <v>0</v>
      </c>
    </row>
    <row r="33" spans="3:65">
      <c r="C33" s="161" t="s">
        <v>1189</v>
      </c>
      <c r="D33" s="155">
        <v>1</v>
      </c>
      <c r="E33" s="84" t="s">
        <v>1135</v>
      </c>
      <c r="F33" s="156" t="s">
        <v>2657</v>
      </c>
      <c r="G33" s="245" t="s">
        <v>1190</v>
      </c>
      <c r="H33" s="248"/>
      <c r="I33" s="249">
        <v>0</v>
      </c>
      <c r="J33" s="249">
        <v>8555</v>
      </c>
      <c r="K33" s="249">
        <v>13153</v>
      </c>
      <c r="L33" s="269">
        <f t="shared" si="0"/>
        <v>21708</v>
      </c>
      <c r="M33" s="206"/>
      <c r="N33" s="221" t="str">
        <f>"00"&amp;TEXT(ROWS(C$2:C29),"00")&amp;"A"</f>
        <v>0028A</v>
      </c>
      <c r="O33" s="297"/>
      <c r="P33" s="351">
        <f t="shared" si="1"/>
        <v>0</v>
      </c>
      <c r="Q33" s="206"/>
      <c r="R33" s="221" t="str">
        <f>"10"&amp;TEXT(ROWS(F$2:F29),"00")&amp;"A"</f>
        <v>1028A</v>
      </c>
      <c r="S33" s="297"/>
      <c r="T33" s="351">
        <f t="shared" si="2"/>
        <v>0</v>
      </c>
      <c r="U33" s="206"/>
      <c r="V33" s="221" t="str">
        <f>"20"&amp;TEXT(ROWS(J$2:J29),"00")&amp;"A"</f>
        <v>2028A</v>
      </c>
      <c r="W33" s="297"/>
      <c r="X33" s="351">
        <f t="shared" si="3"/>
        <v>0</v>
      </c>
      <c r="Y33" s="206"/>
      <c r="Z33" s="221" t="str">
        <f>"30"&amp;TEXT(ROWS(L$2:L29),"00")&amp;"A"</f>
        <v>3028A</v>
      </c>
      <c r="AA33" s="297"/>
      <c r="AB33" s="351">
        <f t="shared" si="4"/>
        <v>0</v>
      </c>
      <c r="AC33" s="206"/>
      <c r="AD33" s="221" t="str">
        <f>"40"&amp;TEXT(ROWS(O$2:O29),"00")&amp;"A"</f>
        <v>4028A</v>
      </c>
      <c r="AE33" s="297"/>
      <c r="AF33" s="351">
        <f t="shared" si="5"/>
        <v>0</v>
      </c>
      <c r="AH33" s="160">
        <f t="shared" si="6"/>
        <v>0</v>
      </c>
      <c r="AI33" s="160">
        <f t="shared" si="7"/>
        <v>0</v>
      </c>
      <c r="AJ33" s="160">
        <f t="shared" si="8"/>
        <v>0</v>
      </c>
      <c r="AK33" s="160">
        <f t="shared" si="9"/>
        <v>0</v>
      </c>
      <c r="AL33" s="160">
        <f t="shared" si="36"/>
        <v>0</v>
      </c>
      <c r="AM33" s="165"/>
      <c r="AN33" s="188">
        <f t="shared" si="10"/>
        <v>0</v>
      </c>
      <c r="AO33" s="188">
        <f t="shared" si="11"/>
        <v>0</v>
      </c>
      <c r="AP33" s="188">
        <f t="shared" si="12"/>
        <v>0</v>
      </c>
      <c r="AQ33" s="188">
        <f t="shared" si="13"/>
        <v>0</v>
      </c>
      <c r="AR33" s="188">
        <f t="shared" si="14"/>
        <v>0</v>
      </c>
      <c r="AS33" s="188">
        <f t="shared" si="15"/>
        <v>0</v>
      </c>
      <c r="AT33" s="188">
        <f t="shared" si="16"/>
        <v>0</v>
      </c>
      <c r="AU33" s="188">
        <f t="shared" si="17"/>
        <v>0</v>
      </c>
      <c r="AV33" s="188">
        <f t="shared" si="18"/>
        <v>0</v>
      </c>
      <c r="AW33" s="188">
        <f t="shared" si="19"/>
        <v>0</v>
      </c>
      <c r="AX33" s="188">
        <f t="shared" si="20"/>
        <v>0</v>
      </c>
      <c r="AY33" s="188">
        <f t="shared" si="21"/>
        <v>0</v>
      </c>
      <c r="AZ33" s="188">
        <f t="shared" si="22"/>
        <v>0</v>
      </c>
      <c r="BA33" s="188">
        <f t="shared" si="23"/>
        <v>0</v>
      </c>
      <c r="BB33" s="188">
        <f t="shared" si="24"/>
        <v>0</v>
      </c>
      <c r="BC33" s="188">
        <f t="shared" si="25"/>
        <v>0</v>
      </c>
      <c r="BD33" s="188">
        <f t="shared" si="26"/>
        <v>0</v>
      </c>
      <c r="BE33" s="188">
        <f t="shared" si="27"/>
        <v>0</v>
      </c>
      <c r="BF33" s="188">
        <f t="shared" si="28"/>
        <v>0</v>
      </c>
      <c r="BG33" s="188">
        <f t="shared" si="29"/>
        <v>0</v>
      </c>
      <c r="BH33" s="188">
        <f t="shared" si="30"/>
        <v>0</v>
      </c>
      <c r="BI33" s="188">
        <f t="shared" si="31"/>
        <v>0</v>
      </c>
      <c r="BJ33" s="188">
        <f t="shared" si="32"/>
        <v>0</v>
      </c>
      <c r="BK33" s="188">
        <f t="shared" si="33"/>
        <v>0</v>
      </c>
      <c r="BL33" s="188">
        <f t="shared" si="34"/>
        <v>0</v>
      </c>
      <c r="BM33" s="188">
        <f t="shared" si="35"/>
        <v>0</v>
      </c>
    </row>
    <row r="34" spans="3:65">
      <c r="C34" s="161" t="s">
        <v>1191</v>
      </c>
      <c r="D34" s="155">
        <v>1</v>
      </c>
      <c r="E34" s="84" t="s">
        <v>1135</v>
      </c>
      <c r="F34" s="156" t="s">
        <v>1192</v>
      </c>
      <c r="G34" s="245" t="s">
        <v>1193</v>
      </c>
      <c r="H34" s="248">
        <v>48787.199999999997</v>
      </c>
      <c r="I34" s="249">
        <v>19044</v>
      </c>
      <c r="J34" s="249">
        <v>6514</v>
      </c>
      <c r="K34" s="249">
        <v>55048</v>
      </c>
      <c r="L34" s="269">
        <f t="shared" si="0"/>
        <v>129393.2</v>
      </c>
      <c r="M34" s="206"/>
      <c r="N34" s="221" t="str">
        <f>"00"&amp;TEXT(ROWS(C$2:C30),"00")&amp;"A"</f>
        <v>0029A</v>
      </c>
      <c r="O34" s="297"/>
      <c r="P34" s="351">
        <f t="shared" si="1"/>
        <v>0</v>
      </c>
      <c r="Q34" s="206"/>
      <c r="R34" s="221" t="str">
        <f>"10"&amp;TEXT(ROWS(F$2:F30),"00")&amp;"A"</f>
        <v>1029A</v>
      </c>
      <c r="S34" s="297"/>
      <c r="T34" s="351">
        <f t="shared" si="2"/>
        <v>0</v>
      </c>
      <c r="U34" s="206"/>
      <c r="V34" s="221" t="str">
        <f>"20"&amp;TEXT(ROWS(J$2:J30),"00")&amp;"A"</f>
        <v>2029A</v>
      </c>
      <c r="W34" s="297"/>
      <c r="X34" s="351">
        <f t="shared" si="3"/>
        <v>0</v>
      </c>
      <c r="Y34" s="206"/>
      <c r="Z34" s="221" t="str">
        <f>"30"&amp;TEXT(ROWS(L$2:L30),"00")&amp;"A"</f>
        <v>3029A</v>
      </c>
      <c r="AA34" s="297"/>
      <c r="AB34" s="351">
        <f t="shared" si="4"/>
        <v>0</v>
      </c>
      <c r="AC34" s="206"/>
      <c r="AD34" s="221" t="str">
        <f>"40"&amp;TEXT(ROWS(O$2:O30),"00")&amp;"A"</f>
        <v>4029A</v>
      </c>
      <c r="AE34" s="297"/>
      <c r="AF34" s="351">
        <f t="shared" si="5"/>
        <v>0</v>
      </c>
      <c r="AH34" s="160">
        <f t="shared" si="6"/>
        <v>0</v>
      </c>
      <c r="AI34" s="160">
        <f t="shared" si="7"/>
        <v>0</v>
      </c>
      <c r="AJ34" s="160">
        <f t="shared" si="8"/>
        <v>0</v>
      </c>
      <c r="AK34" s="160">
        <f t="shared" si="9"/>
        <v>0</v>
      </c>
      <c r="AL34" s="160">
        <f t="shared" si="36"/>
        <v>0</v>
      </c>
      <c r="AM34" s="165"/>
      <c r="AN34" s="188">
        <f t="shared" si="10"/>
        <v>0</v>
      </c>
      <c r="AO34" s="188">
        <f t="shared" si="11"/>
        <v>0</v>
      </c>
      <c r="AP34" s="188">
        <f t="shared" si="12"/>
        <v>0</v>
      </c>
      <c r="AQ34" s="188">
        <f t="shared" si="13"/>
        <v>0</v>
      </c>
      <c r="AR34" s="188">
        <f t="shared" si="14"/>
        <v>0</v>
      </c>
      <c r="AS34" s="188">
        <f t="shared" si="15"/>
        <v>0</v>
      </c>
      <c r="AT34" s="188">
        <f t="shared" si="16"/>
        <v>0</v>
      </c>
      <c r="AU34" s="188">
        <f t="shared" si="17"/>
        <v>0</v>
      </c>
      <c r="AV34" s="188">
        <f t="shared" si="18"/>
        <v>0</v>
      </c>
      <c r="AW34" s="188">
        <f t="shared" si="19"/>
        <v>0</v>
      </c>
      <c r="AX34" s="188">
        <f t="shared" si="20"/>
        <v>0</v>
      </c>
      <c r="AY34" s="188">
        <f t="shared" si="21"/>
        <v>0</v>
      </c>
      <c r="AZ34" s="188">
        <f t="shared" si="22"/>
        <v>0</v>
      </c>
      <c r="BA34" s="188">
        <f t="shared" si="23"/>
        <v>0</v>
      </c>
      <c r="BB34" s="188">
        <f t="shared" si="24"/>
        <v>0</v>
      </c>
      <c r="BC34" s="188">
        <f t="shared" si="25"/>
        <v>0</v>
      </c>
      <c r="BD34" s="188">
        <f t="shared" si="26"/>
        <v>0</v>
      </c>
      <c r="BE34" s="188">
        <f t="shared" si="27"/>
        <v>0</v>
      </c>
      <c r="BF34" s="188">
        <f t="shared" si="28"/>
        <v>0</v>
      </c>
      <c r="BG34" s="188">
        <f t="shared" si="29"/>
        <v>0</v>
      </c>
      <c r="BH34" s="188">
        <f t="shared" si="30"/>
        <v>0</v>
      </c>
      <c r="BI34" s="188">
        <f t="shared" si="31"/>
        <v>0</v>
      </c>
      <c r="BJ34" s="188">
        <f t="shared" si="32"/>
        <v>0</v>
      </c>
      <c r="BK34" s="188">
        <f t="shared" si="33"/>
        <v>0</v>
      </c>
      <c r="BL34" s="188">
        <f t="shared" si="34"/>
        <v>0</v>
      </c>
      <c r="BM34" s="188">
        <f t="shared" si="35"/>
        <v>0</v>
      </c>
    </row>
    <row r="35" spans="3:65">
      <c r="C35" s="161" t="s">
        <v>1194</v>
      </c>
      <c r="D35" s="155">
        <v>1</v>
      </c>
      <c r="E35" s="84" t="s">
        <v>1135</v>
      </c>
      <c r="F35" s="156" t="s">
        <v>1195</v>
      </c>
      <c r="G35" s="245" t="s">
        <v>1196</v>
      </c>
      <c r="H35" s="248"/>
      <c r="I35" s="249">
        <v>5839</v>
      </c>
      <c r="J35" s="249">
        <v>11857</v>
      </c>
      <c r="K35" s="249">
        <v>7719</v>
      </c>
      <c r="L35" s="269">
        <f t="shared" si="0"/>
        <v>25415</v>
      </c>
      <c r="M35" s="206"/>
      <c r="N35" s="221" t="str">
        <f>"00"&amp;TEXT(ROWS(C$2:C31),"00")&amp;"A"</f>
        <v>0030A</v>
      </c>
      <c r="O35" s="297"/>
      <c r="P35" s="351">
        <f t="shared" si="1"/>
        <v>0</v>
      </c>
      <c r="Q35" s="206"/>
      <c r="R35" s="221" t="str">
        <f>"10"&amp;TEXT(ROWS(F$2:F31),"00")&amp;"A"</f>
        <v>1030A</v>
      </c>
      <c r="S35" s="297"/>
      <c r="T35" s="351">
        <f t="shared" si="2"/>
        <v>0</v>
      </c>
      <c r="U35" s="206"/>
      <c r="V35" s="221" t="str">
        <f>"20"&amp;TEXT(ROWS(J$2:J31),"00")&amp;"A"</f>
        <v>2030A</v>
      </c>
      <c r="W35" s="297"/>
      <c r="X35" s="351">
        <f t="shared" si="3"/>
        <v>0</v>
      </c>
      <c r="Y35" s="206"/>
      <c r="Z35" s="221" t="str">
        <f>"30"&amp;TEXT(ROWS(L$2:L31),"00")&amp;"A"</f>
        <v>3030A</v>
      </c>
      <c r="AA35" s="297"/>
      <c r="AB35" s="351">
        <f t="shared" si="4"/>
        <v>0</v>
      </c>
      <c r="AC35" s="206"/>
      <c r="AD35" s="221" t="str">
        <f>"40"&amp;TEXT(ROWS(O$2:O31),"00")&amp;"A"</f>
        <v>4030A</v>
      </c>
      <c r="AE35" s="297"/>
      <c r="AF35" s="351">
        <f t="shared" si="5"/>
        <v>0</v>
      </c>
      <c r="AH35" s="160">
        <f t="shared" si="6"/>
        <v>0</v>
      </c>
      <c r="AI35" s="160">
        <f t="shared" si="7"/>
        <v>0</v>
      </c>
      <c r="AJ35" s="160">
        <f t="shared" si="8"/>
        <v>0</v>
      </c>
      <c r="AK35" s="160">
        <f t="shared" si="9"/>
        <v>0</v>
      </c>
      <c r="AL35" s="160">
        <f t="shared" si="36"/>
        <v>0</v>
      </c>
      <c r="AM35" s="165"/>
      <c r="AN35" s="188">
        <f t="shared" si="10"/>
        <v>0</v>
      </c>
      <c r="AO35" s="188">
        <f t="shared" si="11"/>
        <v>0</v>
      </c>
      <c r="AP35" s="188">
        <f t="shared" si="12"/>
        <v>0</v>
      </c>
      <c r="AQ35" s="188">
        <f t="shared" si="13"/>
        <v>0</v>
      </c>
      <c r="AR35" s="188">
        <f t="shared" si="14"/>
        <v>0</v>
      </c>
      <c r="AS35" s="188">
        <f t="shared" si="15"/>
        <v>0</v>
      </c>
      <c r="AT35" s="188">
        <f t="shared" si="16"/>
        <v>0</v>
      </c>
      <c r="AU35" s="188">
        <f t="shared" si="17"/>
        <v>0</v>
      </c>
      <c r="AV35" s="188">
        <f t="shared" si="18"/>
        <v>0</v>
      </c>
      <c r="AW35" s="188">
        <f t="shared" si="19"/>
        <v>0</v>
      </c>
      <c r="AX35" s="188">
        <f t="shared" si="20"/>
        <v>0</v>
      </c>
      <c r="AY35" s="188">
        <f t="shared" si="21"/>
        <v>0</v>
      </c>
      <c r="AZ35" s="188">
        <f t="shared" si="22"/>
        <v>0</v>
      </c>
      <c r="BA35" s="188">
        <f t="shared" si="23"/>
        <v>0</v>
      </c>
      <c r="BB35" s="188">
        <f t="shared" si="24"/>
        <v>0</v>
      </c>
      <c r="BC35" s="188">
        <f t="shared" si="25"/>
        <v>0</v>
      </c>
      <c r="BD35" s="188">
        <f t="shared" si="26"/>
        <v>0</v>
      </c>
      <c r="BE35" s="188">
        <f t="shared" si="27"/>
        <v>0</v>
      </c>
      <c r="BF35" s="188">
        <f t="shared" si="28"/>
        <v>0</v>
      </c>
      <c r="BG35" s="188">
        <f t="shared" si="29"/>
        <v>0</v>
      </c>
      <c r="BH35" s="188">
        <f t="shared" si="30"/>
        <v>0</v>
      </c>
      <c r="BI35" s="188">
        <f t="shared" si="31"/>
        <v>0</v>
      </c>
      <c r="BJ35" s="188">
        <f t="shared" si="32"/>
        <v>0</v>
      </c>
      <c r="BK35" s="188">
        <f t="shared" si="33"/>
        <v>0</v>
      </c>
      <c r="BL35" s="188">
        <f t="shared" si="34"/>
        <v>0</v>
      </c>
      <c r="BM35" s="188">
        <f t="shared" si="35"/>
        <v>0</v>
      </c>
    </row>
    <row r="36" spans="3:65">
      <c r="C36" s="161" t="s">
        <v>1197</v>
      </c>
      <c r="D36" s="155">
        <v>1</v>
      </c>
      <c r="E36" s="84" t="s">
        <v>1200</v>
      </c>
      <c r="F36" s="156" t="s">
        <v>1198</v>
      </c>
      <c r="G36" s="245" t="s">
        <v>1199</v>
      </c>
      <c r="H36" s="248"/>
      <c r="I36" s="249">
        <v>21703</v>
      </c>
      <c r="J36" s="249">
        <v>3288</v>
      </c>
      <c r="K36" s="249">
        <v>1278</v>
      </c>
      <c r="L36" s="269">
        <f t="shared" si="0"/>
        <v>26269</v>
      </c>
      <c r="M36" s="206"/>
      <c r="N36" s="221" t="str">
        <f>"00"&amp;TEXT(ROWS(C$2:C32),"00")&amp;"A"</f>
        <v>0031A</v>
      </c>
      <c r="O36" s="297"/>
      <c r="P36" s="351">
        <f t="shared" si="1"/>
        <v>0</v>
      </c>
      <c r="Q36" s="206"/>
      <c r="R36" s="221" t="str">
        <f>"10"&amp;TEXT(ROWS(F$2:F32),"00")&amp;"A"</f>
        <v>1031A</v>
      </c>
      <c r="S36" s="297"/>
      <c r="T36" s="351">
        <f t="shared" si="2"/>
        <v>0</v>
      </c>
      <c r="U36" s="206"/>
      <c r="V36" s="221" t="str">
        <f>"20"&amp;TEXT(ROWS(J$2:J32),"00")&amp;"A"</f>
        <v>2031A</v>
      </c>
      <c r="W36" s="297"/>
      <c r="X36" s="351">
        <f t="shared" si="3"/>
        <v>0</v>
      </c>
      <c r="Y36" s="206"/>
      <c r="Z36" s="221" t="str">
        <f>"30"&amp;TEXT(ROWS(L$2:L32),"00")&amp;"A"</f>
        <v>3031A</v>
      </c>
      <c r="AA36" s="297"/>
      <c r="AB36" s="351">
        <f t="shared" si="4"/>
        <v>0</v>
      </c>
      <c r="AC36" s="206"/>
      <c r="AD36" s="221" t="str">
        <f>"40"&amp;TEXT(ROWS(O$2:O32),"00")&amp;"A"</f>
        <v>4031A</v>
      </c>
      <c r="AE36" s="297"/>
      <c r="AF36" s="351">
        <f t="shared" si="5"/>
        <v>0</v>
      </c>
      <c r="AH36" s="160">
        <f t="shared" si="6"/>
        <v>0</v>
      </c>
      <c r="AI36" s="160">
        <f t="shared" si="7"/>
        <v>0</v>
      </c>
      <c r="AJ36" s="160">
        <f t="shared" si="8"/>
        <v>0</v>
      </c>
      <c r="AK36" s="160">
        <f t="shared" si="9"/>
        <v>0</v>
      </c>
      <c r="AL36" s="160">
        <f t="shared" si="36"/>
        <v>0</v>
      </c>
      <c r="AM36" s="165"/>
      <c r="AN36" s="188">
        <f t="shared" si="10"/>
        <v>0</v>
      </c>
      <c r="AO36" s="188">
        <f t="shared" si="11"/>
        <v>0</v>
      </c>
      <c r="AP36" s="188">
        <f t="shared" si="12"/>
        <v>0</v>
      </c>
      <c r="AQ36" s="188">
        <f t="shared" si="13"/>
        <v>0</v>
      </c>
      <c r="AR36" s="188">
        <f t="shared" si="14"/>
        <v>0</v>
      </c>
      <c r="AS36" s="188">
        <f t="shared" si="15"/>
        <v>0</v>
      </c>
      <c r="AT36" s="188">
        <f t="shared" si="16"/>
        <v>0</v>
      </c>
      <c r="AU36" s="188">
        <f t="shared" si="17"/>
        <v>0</v>
      </c>
      <c r="AV36" s="188">
        <f t="shared" si="18"/>
        <v>0</v>
      </c>
      <c r="AW36" s="188">
        <f t="shared" si="19"/>
        <v>0</v>
      </c>
      <c r="AX36" s="188">
        <f t="shared" si="20"/>
        <v>0</v>
      </c>
      <c r="AY36" s="188">
        <f t="shared" si="21"/>
        <v>0</v>
      </c>
      <c r="AZ36" s="188">
        <f t="shared" si="22"/>
        <v>0</v>
      </c>
      <c r="BA36" s="188">
        <f t="shared" si="23"/>
        <v>0</v>
      </c>
      <c r="BB36" s="188">
        <f t="shared" si="24"/>
        <v>0</v>
      </c>
      <c r="BC36" s="188">
        <f t="shared" si="25"/>
        <v>0</v>
      </c>
      <c r="BD36" s="188">
        <f t="shared" si="26"/>
        <v>0</v>
      </c>
      <c r="BE36" s="188">
        <f t="shared" si="27"/>
        <v>0</v>
      </c>
      <c r="BF36" s="188">
        <f t="shared" si="28"/>
        <v>0</v>
      </c>
      <c r="BG36" s="188">
        <f t="shared" si="29"/>
        <v>0</v>
      </c>
      <c r="BH36" s="188">
        <f t="shared" si="30"/>
        <v>0</v>
      </c>
      <c r="BI36" s="188">
        <f t="shared" si="31"/>
        <v>0</v>
      </c>
      <c r="BJ36" s="188">
        <f t="shared" si="32"/>
        <v>0</v>
      </c>
      <c r="BK36" s="188">
        <f t="shared" si="33"/>
        <v>0</v>
      </c>
      <c r="BL36" s="188">
        <f t="shared" si="34"/>
        <v>0</v>
      </c>
      <c r="BM36" s="188">
        <f t="shared" si="35"/>
        <v>0</v>
      </c>
    </row>
    <row r="37" spans="3:65" ht="30">
      <c r="C37" s="161" t="s">
        <v>1201</v>
      </c>
      <c r="D37" s="155">
        <v>1</v>
      </c>
      <c r="E37" s="84" t="s">
        <v>1113</v>
      </c>
      <c r="F37" s="156" t="s">
        <v>1202</v>
      </c>
      <c r="G37" s="245" t="s">
        <v>1203</v>
      </c>
      <c r="H37" s="248"/>
      <c r="I37" s="249">
        <v>0</v>
      </c>
      <c r="J37" s="249">
        <v>2606</v>
      </c>
      <c r="K37" s="249">
        <v>811</v>
      </c>
      <c r="L37" s="269">
        <f t="shared" si="0"/>
        <v>3417</v>
      </c>
      <c r="M37" s="206"/>
      <c r="N37" s="221" t="str">
        <f>"00"&amp;TEXT(ROWS(C$2:C33),"00")&amp;"A"</f>
        <v>0032A</v>
      </c>
      <c r="O37" s="297"/>
      <c r="P37" s="351">
        <f t="shared" si="1"/>
        <v>0</v>
      </c>
      <c r="Q37" s="206"/>
      <c r="R37" s="221" t="str">
        <f>"10"&amp;TEXT(ROWS(F$2:F33),"00")&amp;"A"</f>
        <v>1032A</v>
      </c>
      <c r="S37" s="297"/>
      <c r="T37" s="351">
        <f t="shared" si="2"/>
        <v>0</v>
      </c>
      <c r="U37" s="206"/>
      <c r="V37" s="221" t="str">
        <f>"20"&amp;TEXT(ROWS(J$2:J33),"00")&amp;"A"</f>
        <v>2032A</v>
      </c>
      <c r="W37" s="297"/>
      <c r="X37" s="351">
        <f t="shared" si="3"/>
        <v>0</v>
      </c>
      <c r="Y37" s="206"/>
      <c r="Z37" s="221" t="str">
        <f>"30"&amp;TEXT(ROWS(L$2:L33),"00")&amp;"A"</f>
        <v>3032A</v>
      </c>
      <c r="AA37" s="297"/>
      <c r="AB37" s="351">
        <f t="shared" si="4"/>
        <v>0</v>
      </c>
      <c r="AC37" s="206"/>
      <c r="AD37" s="221" t="str">
        <f>"40"&amp;TEXT(ROWS(O$2:O33),"00")&amp;"A"</f>
        <v>4032A</v>
      </c>
      <c r="AE37" s="297"/>
      <c r="AF37" s="351">
        <f t="shared" si="5"/>
        <v>0</v>
      </c>
      <c r="AH37" s="160">
        <f t="shared" si="6"/>
        <v>0</v>
      </c>
      <c r="AI37" s="160">
        <f t="shared" si="7"/>
        <v>0</v>
      </c>
      <c r="AJ37" s="160">
        <f t="shared" si="8"/>
        <v>0</v>
      </c>
      <c r="AK37" s="160">
        <f t="shared" si="9"/>
        <v>0</v>
      </c>
      <c r="AL37" s="160">
        <f t="shared" si="36"/>
        <v>0</v>
      </c>
      <c r="AM37" s="165"/>
      <c r="AN37" s="188">
        <f t="shared" si="10"/>
        <v>0</v>
      </c>
      <c r="AO37" s="188">
        <f t="shared" si="11"/>
        <v>0</v>
      </c>
      <c r="AP37" s="188">
        <f t="shared" si="12"/>
        <v>0</v>
      </c>
      <c r="AQ37" s="188">
        <f t="shared" si="13"/>
        <v>0</v>
      </c>
      <c r="AR37" s="188">
        <f t="shared" si="14"/>
        <v>0</v>
      </c>
      <c r="AS37" s="188">
        <f t="shared" si="15"/>
        <v>0</v>
      </c>
      <c r="AT37" s="188">
        <f t="shared" si="16"/>
        <v>0</v>
      </c>
      <c r="AU37" s="188">
        <f t="shared" si="17"/>
        <v>0</v>
      </c>
      <c r="AV37" s="188">
        <f t="shared" si="18"/>
        <v>0</v>
      </c>
      <c r="AW37" s="188">
        <f t="shared" si="19"/>
        <v>0</v>
      </c>
      <c r="AX37" s="188">
        <f t="shared" si="20"/>
        <v>0</v>
      </c>
      <c r="AY37" s="188">
        <f t="shared" si="21"/>
        <v>0</v>
      </c>
      <c r="AZ37" s="188">
        <f t="shared" si="22"/>
        <v>0</v>
      </c>
      <c r="BA37" s="188">
        <f t="shared" si="23"/>
        <v>0</v>
      </c>
      <c r="BB37" s="188">
        <f t="shared" si="24"/>
        <v>0</v>
      </c>
      <c r="BC37" s="188">
        <f t="shared" si="25"/>
        <v>0</v>
      </c>
      <c r="BD37" s="188">
        <f t="shared" si="26"/>
        <v>0</v>
      </c>
      <c r="BE37" s="188">
        <f t="shared" si="27"/>
        <v>0</v>
      </c>
      <c r="BF37" s="188">
        <f t="shared" si="28"/>
        <v>0</v>
      </c>
      <c r="BG37" s="188">
        <f t="shared" si="29"/>
        <v>0</v>
      </c>
      <c r="BH37" s="188">
        <f t="shared" si="30"/>
        <v>0</v>
      </c>
      <c r="BI37" s="188">
        <f t="shared" si="31"/>
        <v>0</v>
      </c>
      <c r="BJ37" s="188">
        <f t="shared" si="32"/>
        <v>0</v>
      </c>
      <c r="BK37" s="188">
        <f t="shared" si="33"/>
        <v>0</v>
      </c>
      <c r="BL37" s="188">
        <f t="shared" si="34"/>
        <v>0</v>
      </c>
      <c r="BM37" s="188">
        <f t="shared" si="35"/>
        <v>0</v>
      </c>
    </row>
    <row r="38" spans="3:65">
      <c r="C38" s="161" t="s">
        <v>1204</v>
      </c>
      <c r="D38" s="155">
        <v>1</v>
      </c>
      <c r="E38" s="84" t="s">
        <v>1113</v>
      </c>
      <c r="F38" s="156" t="s">
        <v>1205</v>
      </c>
      <c r="G38" s="245" t="s">
        <v>1206</v>
      </c>
      <c r="H38" s="248"/>
      <c r="I38" s="249">
        <v>0</v>
      </c>
      <c r="J38" s="249">
        <v>0</v>
      </c>
      <c r="K38" s="249">
        <v>1106</v>
      </c>
      <c r="L38" s="269">
        <f t="shared" si="0"/>
        <v>1106</v>
      </c>
      <c r="M38" s="206"/>
      <c r="N38" s="221" t="str">
        <f>"00"&amp;TEXT(ROWS(C$2:C34),"00")&amp;"A"</f>
        <v>0033A</v>
      </c>
      <c r="O38" s="297"/>
      <c r="P38" s="351">
        <f t="shared" si="1"/>
        <v>0</v>
      </c>
      <c r="Q38" s="206"/>
      <c r="R38" s="221" t="str">
        <f>"10"&amp;TEXT(ROWS(F$2:F34),"00")&amp;"A"</f>
        <v>1033A</v>
      </c>
      <c r="S38" s="297"/>
      <c r="T38" s="351">
        <f t="shared" si="2"/>
        <v>0</v>
      </c>
      <c r="U38" s="206"/>
      <c r="V38" s="221" t="str">
        <f>"20"&amp;TEXT(ROWS(J$2:J34),"00")&amp;"A"</f>
        <v>2033A</v>
      </c>
      <c r="W38" s="297"/>
      <c r="X38" s="351">
        <f t="shared" si="3"/>
        <v>0</v>
      </c>
      <c r="Y38" s="206"/>
      <c r="Z38" s="221" t="str">
        <f>"30"&amp;TEXT(ROWS(L$2:L34),"00")&amp;"A"</f>
        <v>3033A</v>
      </c>
      <c r="AA38" s="297"/>
      <c r="AB38" s="351">
        <f t="shared" si="4"/>
        <v>0</v>
      </c>
      <c r="AC38" s="206"/>
      <c r="AD38" s="221" t="str">
        <f>"40"&amp;TEXT(ROWS(O$2:O34),"00")&amp;"A"</f>
        <v>4033A</v>
      </c>
      <c r="AE38" s="297"/>
      <c r="AF38" s="351">
        <f t="shared" si="5"/>
        <v>0</v>
      </c>
      <c r="AH38" s="160">
        <f t="shared" si="6"/>
        <v>0</v>
      </c>
      <c r="AI38" s="160">
        <f t="shared" si="7"/>
        <v>0</v>
      </c>
      <c r="AJ38" s="160">
        <f t="shared" si="8"/>
        <v>0</v>
      </c>
      <c r="AK38" s="160">
        <f t="shared" si="9"/>
        <v>0</v>
      </c>
      <c r="AL38" s="160">
        <f t="shared" si="36"/>
        <v>0</v>
      </c>
      <c r="AM38" s="165"/>
      <c r="AN38" s="188">
        <f t="shared" si="10"/>
        <v>0</v>
      </c>
      <c r="AO38" s="188">
        <f t="shared" si="11"/>
        <v>0</v>
      </c>
      <c r="AP38" s="188">
        <f t="shared" si="12"/>
        <v>0</v>
      </c>
      <c r="AQ38" s="188">
        <f t="shared" si="13"/>
        <v>0</v>
      </c>
      <c r="AR38" s="188">
        <f t="shared" si="14"/>
        <v>0</v>
      </c>
      <c r="AS38" s="188">
        <f t="shared" si="15"/>
        <v>0</v>
      </c>
      <c r="AT38" s="188">
        <f t="shared" si="16"/>
        <v>0</v>
      </c>
      <c r="AU38" s="188">
        <f t="shared" si="17"/>
        <v>0</v>
      </c>
      <c r="AV38" s="188">
        <f t="shared" si="18"/>
        <v>0</v>
      </c>
      <c r="AW38" s="188">
        <f t="shared" si="19"/>
        <v>0</v>
      </c>
      <c r="AX38" s="188">
        <f t="shared" si="20"/>
        <v>0</v>
      </c>
      <c r="AY38" s="188">
        <f t="shared" si="21"/>
        <v>0</v>
      </c>
      <c r="AZ38" s="188">
        <f t="shared" si="22"/>
        <v>0</v>
      </c>
      <c r="BA38" s="188">
        <f t="shared" si="23"/>
        <v>0</v>
      </c>
      <c r="BB38" s="188">
        <f t="shared" si="24"/>
        <v>0</v>
      </c>
      <c r="BC38" s="188">
        <f t="shared" si="25"/>
        <v>0</v>
      </c>
      <c r="BD38" s="188">
        <f t="shared" si="26"/>
        <v>0</v>
      </c>
      <c r="BE38" s="188">
        <f t="shared" si="27"/>
        <v>0</v>
      </c>
      <c r="BF38" s="188">
        <f t="shared" si="28"/>
        <v>0</v>
      </c>
      <c r="BG38" s="188">
        <f t="shared" si="29"/>
        <v>0</v>
      </c>
      <c r="BH38" s="188">
        <f t="shared" si="30"/>
        <v>0</v>
      </c>
      <c r="BI38" s="188">
        <f t="shared" si="31"/>
        <v>0</v>
      </c>
      <c r="BJ38" s="188">
        <f t="shared" si="32"/>
        <v>0</v>
      </c>
      <c r="BK38" s="188">
        <f t="shared" si="33"/>
        <v>0</v>
      </c>
      <c r="BL38" s="188">
        <f t="shared" si="34"/>
        <v>0</v>
      </c>
      <c r="BM38" s="188">
        <f t="shared" si="35"/>
        <v>0</v>
      </c>
    </row>
    <row r="39" spans="3:65">
      <c r="C39" s="161" t="s">
        <v>1207</v>
      </c>
      <c r="D39" s="155">
        <v>1</v>
      </c>
      <c r="E39" s="84" t="s">
        <v>1113</v>
      </c>
      <c r="F39" s="156" t="s">
        <v>1202</v>
      </c>
      <c r="G39" s="245" t="s">
        <v>1208</v>
      </c>
      <c r="H39" s="248"/>
      <c r="I39" s="249">
        <v>0</v>
      </c>
      <c r="J39" s="249">
        <v>684</v>
      </c>
      <c r="K39" s="249">
        <v>1304</v>
      </c>
      <c r="L39" s="269">
        <f t="shared" si="0"/>
        <v>1988</v>
      </c>
      <c r="M39" s="206"/>
      <c r="N39" s="221" t="str">
        <f>"00"&amp;TEXT(ROWS(C$2:C35),"00")&amp;"A"</f>
        <v>0034A</v>
      </c>
      <c r="O39" s="297"/>
      <c r="P39" s="351">
        <f t="shared" si="1"/>
        <v>0</v>
      </c>
      <c r="Q39" s="206"/>
      <c r="R39" s="221" t="str">
        <f>"10"&amp;TEXT(ROWS(F$2:F35),"00")&amp;"A"</f>
        <v>1034A</v>
      </c>
      <c r="S39" s="297"/>
      <c r="T39" s="351">
        <f t="shared" si="2"/>
        <v>0</v>
      </c>
      <c r="U39" s="206"/>
      <c r="V39" s="221" t="str">
        <f>"20"&amp;TEXT(ROWS(J$2:J35),"00")&amp;"A"</f>
        <v>2034A</v>
      </c>
      <c r="W39" s="297"/>
      <c r="X39" s="351">
        <f t="shared" si="3"/>
        <v>0</v>
      </c>
      <c r="Y39" s="206"/>
      <c r="Z39" s="221" t="str">
        <f>"30"&amp;TEXT(ROWS(L$2:L35),"00")&amp;"A"</f>
        <v>3034A</v>
      </c>
      <c r="AA39" s="297"/>
      <c r="AB39" s="351">
        <f t="shared" si="4"/>
        <v>0</v>
      </c>
      <c r="AC39" s="206"/>
      <c r="AD39" s="221" t="str">
        <f>"40"&amp;TEXT(ROWS(O$2:O35),"00")&amp;"A"</f>
        <v>4034A</v>
      </c>
      <c r="AE39" s="297"/>
      <c r="AF39" s="351">
        <f t="shared" si="5"/>
        <v>0</v>
      </c>
      <c r="AH39" s="160">
        <f t="shared" si="6"/>
        <v>0</v>
      </c>
      <c r="AI39" s="160">
        <f t="shared" si="7"/>
        <v>0</v>
      </c>
      <c r="AJ39" s="160">
        <f t="shared" si="8"/>
        <v>0</v>
      </c>
      <c r="AK39" s="160">
        <f t="shared" si="9"/>
        <v>0</v>
      </c>
      <c r="AL39" s="160">
        <f t="shared" si="36"/>
        <v>0</v>
      </c>
      <c r="AM39" s="165"/>
      <c r="AN39" s="188">
        <f t="shared" si="10"/>
        <v>0</v>
      </c>
      <c r="AO39" s="188">
        <f t="shared" si="11"/>
        <v>0</v>
      </c>
      <c r="AP39" s="188">
        <f t="shared" si="12"/>
        <v>0</v>
      </c>
      <c r="AQ39" s="188">
        <f t="shared" si="13"/>
        <v>0</v>
      </c>
      <c r="AR39" s="188">
        <f t="shared" si="14"/>
        <v>0</v>
      </c>
      <c r="AS39" s="188">
        <f t="shared" si="15"/>
        <v>0</v>
      </c>
      <c r="AT39" s="188">
        <f t="shared" si="16"/>
        <v>0</v>
      </c>
      <c r="AU39" s="188">
        <f t="shared" si="17"/>
        <v>0</v>
      </c>
      <c r="AV39" s="188">
        <f t="shared" si="18"/>
        <v>0</v>
      </c>
      <c r="AW39" s="188">
        <f t="shared" si="19"/>
        <v>0</v>
      </c>
      <c r="AX39" s="188">
        <f t="shared" si="20"/>
        <v>0</v>
      </c>
      <c r="AY39" s="188">
        <f t="shared" si="21"/>
        <v>0</v>
      </c>
      <c r="AZ39" s="188">
        <f t="shared" si="22"/>
        <v>0</v>
      </c>
      <c r="BA39" s="188">
        <f t="shared" si="23"/>
        <v>0</v>
      </c>
      <c r="BB39" s="188">
        <f t="shared" si="24"/>
        <v>0</v>
      </c>
      <c r="BC39" s="188">
        <f t="shared" si="25"/>
        <v>0</v>
      </c>
      <c r="BD39" s="188">
        <f t="shared" si="26"/>
        <v>0</v>
      </c>
      <c r="BE39" s="188">
        <f t="shared" si="27"/>
        <v>0</v>
      </c>
      <c r="BF39" s="188">
        <f t="shared" si="28"/>
        <v>0</v>
      </c>
      <c r="BG39" s="188">
        <f t="shared" si="29"/>
        <v>0</v>
      </c>
      <c r="BH39" s="188">
        <f t="shared" si="30"/>
        <v>0</v>
      </c>
      <c r="BI39" s="188">
        <f t="shared" si="31"/>
        <v>0</v>
      </c>
      <c r="BJ39" s="188">
        <f t="shared" si="32"/>
        <v>0</v>
      </c>
      <c r="BK39" s="188">
        <f t="shared" si="33"/>
        <v>0</v>
      </c>
      <c r="BL39" s="188">
        <f t="shared" si="34"/>
        <v>0</v>
      </c>
      <c r="BM39" s="188">
        <f t="shared" si="35"/>
        <v>0</v>
      </c>
    </row>
    <row r="40" spans="3:65">
      <c r="C40" s="161" t="s">
        <v>1209</v>
      </c>
      <c r="D40" s="155">
        <v>1</v>
      </c>
      <c r="E40" s="84" t="s">
        <v>1113</v>
      </c>
      <c r="F40" s="156" t="s">
        <v>1202</v>
      </c>
      <c r="G40" s="245" t="s">
        <v>1210</v>
      </c>
      <c r="H40" s="248"/>
      <c r="I40" s="249">
        <v>0</v>
      </c>
      <c r="J40" s="249">
        <v>4545</v>
      </c>
      <c r="K40" s="249">
        <v>1378</v>
      </c>
      <c r="L40" s="269">
        <f t="shared" si="0"/>
        <v>5923</v>
      </c>
      <c r="M40" s="206"/>
      <c r="N40" s="221" t="str">
        <f>"00"&amp;TEXT(ROWS(C$2:C36),"00")&amp;"A"</f>
        <v>0035A</v>
      </c>
      <c r="O40" s="297"/>
      <c r="P40" s="351">
        <f t="shared" si="1"/>
        <v>0</v>
      </c>
      <c r="Q40" s="206"/>
      <c r="R40" s="221" t="str">
        <f>"10"&amp;TEXT(ROWS(F$2:F36),"00")&amp;"A"</f>
        <v>1035A</v>
      </c>
      <c r="S40" s="297"/>
      <c r="T40" s="351">
        <f t="shared" si="2"/>
        <v>0</v>
      </c>
      <c r="U40" s="206"/>
      <c r="V40" s="221" t="str">
        <f>"20"&amp;TEXT(ROWS(J$2:J36),"00")&amp;"A"</f>
        <v>2035A</v>
      </c>
      <c r="W40" s="297"/>
      <c r="X40" s="351">
        <f t="shared" si="3"/>
        <v>0</v>
      </c>
      <c r="Y40" s="206"/>
      <c r="Z40" s="221" t="str">
        <f>"30"&amp;TEXT(ROWS(L$2:L36),"00")&amp;"A"</f>
        <v>3035A</v>
      </c>
      <c r="AA40" s="297"/>
      <c r="AB40" s="351">
        <f t="shared" si="4"/>
        <v>0</v>
      </c>
      <c r="AC40" s="206"/>
      <c r="AD40" s="221" t="str">
        <f>"40"&amp;TEXT(ROWS(O$2:O36),"00")&amp;"A"</f>
        <v>4035A</v>
      </c>
      <c r="AE40" s="297"/>
      <c r="AF40" s="351">
        <f t="shared" si="5"/>
        <v>0</v>
      </c>
      <c r="AH40" s="160">
        <f t="shared" si="6"/>
        <v>0</v>
      </c>
      <c r="AI40" s="160">
        <f t="shared" si="7"/>
        <v>0</v>
      </c>
      <c r="AJ40" s="160">
        <f t="shared" si="8"/>
        <v>0</v>
      </c>
      <c r="AK40" s="160">
        <f t="shared" si="9"/>
        <v>0</v>
      </c>
      <c r="AL40" s="160">
        <f t="shared" si="36"/>
        <v>0</v>
      </c>
      <c r="AM40" s="165"/>
      <c r="AN40" s="188">
        <f t="shared" si="10"/>
        <v>0</v>
      </c>
      <c r="AO40" s="188">
        <f t="shared" si="11"/>
        <v>0</v>
      </c>
      <c r="AP40" s="188">
        <f t="shared" si="12"/>
        <v>0</v>
      </c>
      <c r="AQ40" s="188">
        <f t="shared" si="13"/>
        <v>0</v>
      </c>
      <c r="AR40" s="188">
        <f t="shared" si="14"/>
        <v>0</v>
      </c>
      <c r="AS40" s="188">
        <f t="shared" si="15"/>
        <v>0</v>
      </c>
      <c r="AT40" s="188">
        <f t="shared" si="16"/>
        <v>0</v>
      </c>
      <c r="AU40" s="188">
        <f t="shared" si="17"/>
        <v>0</v>
      </c>
      <c r="AV40" s="188">
        <f t="shared" si="18"/>
        <v>0</v>
      </c>
      <c r="AW40" s="188">
        <f t="shared" si="19"/>
        <v>0</v>
      </c>
      <c r="AX40" s="188">
        <f t="shared" si="20"/>
        <v>0</v>
      </c>
      <c r="AY40" s="188">
        <f t="shared" si="21"/>
        <v>0</v>
      </c>
      <c r="AZ40" s="188">
        <f t="shared" si="22"/>
        <v>0</v>
      </c>
      <c r="BA40" s="188">
        <f t="shared" si="23"/>
        <v>0</v>
      </c>
      <c r="BB40" s="188">
        <f t="shared" si="24"/>
        <v>0</v>
      </c>
      <c r="BC40" s="188">
        <f t="shared" si="25"/>
        <v>0</v>
      </c>
      <c r="BD40" s="188">
        <f t="shared" si="26"/>
        <v>0</v>
      </c>
      <c r="BE40" s="188">
        <f t="shared" si="27"/>
        <v>0</v>
      </c>
      <c r="BF40" s="188">
        <f t="shared" si="28"/>
        <v>0</v>
      </c>
      <c r="BG40" s="188">
        <f t="shared" si="29"/>
        <v>0</v>
      </c>
      <c r="BH40" s="188">
        <f t="shared" si="30"/>
        <v>0</v>
      </c>
      <c r="BI40" s="188">
        <f t="shared" si="31"/>
        <v>0</v>
      </c>
      <c r="BJ40" s="188">
        <f t="shared" si="32"/>
        <v>0</v>
      </c>
      <c r="BK40" s="188">
        <f t="shared" si="33"/>
        <v>0</v>
      </c>
      <c r="BL40" s="188">
        <f t="shared" si="34"/>
        <v>0</v>
      </c>
      <c r="BM40" s="188">
        <f t="shared" si="35"/>
        <v>0</v>
      </c>
    </row>
    <row r="41" spans="3:65">
      <c r="C41" s="161" t="s">
        <v>1211</v>
      </c>
      <c r="D41" s="155">
        <v>1</v>
      </c>
      <c r="E41" s="84" t="s">
        <v>1113</v>
      </c>
      <c r="F41" s="156" t="s">
        <v>1202</v>
      </c>
      <c r="G41" s="245" t="s">
        <v>1212</v>
      </c>
      <c r="H41" s="248"/>
      <c r="I41" s="249">
        <v>0</v>
      </c>
      <c r="J41" s="249">
        <v>6806</v>
      </c>
      <c r="K41" s="249">
        <v>1522</v>
      </c>
      <c r="L41" s="269">
        <f t="shared" si="0"/>
        <v>8328</v>
      </c>
      <c r="M41" s="206"/>
      <c r="N41" s="221" t="str">
        <f>"00"&amp;TEXT(ROWS(C$2:C37),"00")&amp;"A"</f>
        <v>0036A</v>
      </c>
      <c r="O41" s="297"/>
      <c r="P41" s="351">
        <f t="shared" si="1"/>
        <v>0</v>
      </c>
      <c r="Q41" s="206"/>
      <c r="R41" s="221" t="str">
        <f>"10"&amp;TEXT(ROWS(F$2:F37),"00")&amp;"A"</f>
        <v>1036A</v>
      </c>
      <c r="S41" s="297"/>
      <c r="T41" s="351">
        <f t="shared" si="2"/>
        <v>0</v>
      </c>
      <c r="U41" s="206"/>
      <c r="V41" s="221" t="str">
        <f>"20"&amp;TEXT(ROWS(J$2:J37),"00")&amp;"A"</f>
        <v>2036A</v>
      </c>
      <c r="W41" s="297"/>
      <c r="X41" s="351">
        <f t="shared" si="3"/>
        <v>0</v>
      </c>
      <c r="Y41" s="206"/>
      <c r="Z41" s="221" t="str">
        <f>"30"&amp;TEXT(ROWS(L$2:L37),"00")&amp;"A"</f>
        <v>3036A</v>
      </c>
      <c r="AA41" s="297"/>
      <c r="AB41" s="351">
        <f t="shared" si="4"/>
        <v>0</v>
      </c>
      <c r="AC41" s="206"/>
      <c r="AD41" s="221" t="str">
        <f>"40"&amp;TEXT(ROWS(O$2:O37),"00")&amp;"A"</f>
        <v>4036A</v>
      </c>
      <c r="AE41" s="297"/>
      <c r="AF41" s="351">
        <f t="shared" si="5"/>
        <v>0</v>
      </c>
      <c r="AH41" s="160">
        <f t="shared" si="6"/>
        <v>0</v>
      </c>
      <c r="AI41" s="160">
        <f t="shared" si="7"/>
        <v>0</v>
      </c>
      <c r="AJ41" s="160">
        <f t="shared" si="8"/>
        <v>0</v>
      </c>
      <c r="AK41" s="160">
        <f t="shared" si="9"/>
        <v>0</v>
      </c>
      <c r="AL41" s="160">
        <f t="shared" si="36"/>
        <v>0</v>
      </c>
      <c r="AM41" s="165"/>
      <c r="AN41" s="188">
        <f t="shared" si="10"/>
        <v>0</v>
      </c>
      <c r="AO41" s="188">
        <f t="shared" si="11"/>
        <v>0</v>
      </c>
      <c r="AP41" s="188">
        <f t="shared" si="12"/>
        <v>0</v>
      </c>
      <c r="AQ41" s="188">
        <f t="shared" si="13"/>
        <v>0</v>
      </c>
      <c r="AR41" s="188">
        <f t="shared" si="14"/>
        <v>0</v>
      </c>
      <c r="AS41" s="188">
        <f t="shared" si="15"/>
        <v>0</v>
      </c>
      <c r="AT41" s="188">
        <f t="shared" si="16"/>
        <v>0</v>
      </c>
      <c r="AU41" s="188">
        <f t="shared" si="17"/>
        <v>0</v>
      </c>
      <c r="AV41" s="188">
        <f t="shared" si="18"/>
        <v>0</v>
      </c>
      <c r="AW41" s="188">
        <f t="shared" si="19"/>
        <v>0</v>
      </c>
      <c r="AX41" s="188">
        <f t="shared" si="20"/>
        <v>0</v>
      </c>
      <c r="AY41" s="188">
        <f t="shared" si="21"/>
        <v>0</v>
      </c>
      <c r="AZ41" s="188">
        <f t="shared" si="22"/>
        <v>0</v>
      </c>
      <c r="BA41" s="188">
        <f t="shared" si="23"/>
        <v>0</v>
      </c>
      <c r="BB41" s="188">
        <f t="shared" si="24"/>
        <v>0</v>
      </c>
      <c r="BC41" s="188">
        <f t="shared" si="25"/>
        <v>0</v>
      </c>
      <c r="BD41" s="188">
        <f t="shared" si="26"/>
        <v>0</v>
      </c>
      <c r="BE41" s="188">
        <f t="shared" si="27"/>
        <v>0</v>
      </c>
      <c r="BF41" s="188">
        <f t="shared" si="28"/>
        <v>0</v>
      </c>
      <c r="BG41" s="188">
        <f t="shared" si="29"/>
        <v>0</v>
      </c>
      <c r="BH41" s="188">
        <f t="shared" si="30"/>
        <v>0</v>
      </c>
      <c r="BI41" s="188">
        <f t="shared" si="31"/>
        <v>0</v>
      </c>
      <c r="BJ41" s="188">
        <f t="shared" si="32"/>
        <v>0</v>
      </c>
      <c r="BK41" s="188">
        <f t="shared" si="33"/>
        <v>0</v>
      </c>
      <c r="BL41" s="188">
        <f t="shared" si="34"/>
        <v>0</v>
      </c>
      <c r="BM41" s="188">
        <f t="shared" si="35"/>
        <v>0</v>
      </c>
    </row>
    <row r="42" spans="3:65">
      <c r="C42" s="161" t="s">
        <v>1213</v>
      </c>
      <c r="D42" s="155">
        <v>1</v>
      </c>
      <c r="E42" s="84" t="s">
        <v>1113</v>
      </c>
      <c r="F42" s="156" t="s">
        <v>1202</v>
      </c>
      <c r="G42" s="245" t="s">
        <v>1214</v>
      </c>
      <c r="H42" s="248"/>
      <c r="I42" s="249">
        <v>0</v>
      </c>
      <c r="J42" s="249">
        <v>0</v>
      </c>
      <c r="K42" s="249">
        <v>2415</v>
      </c>
      <c r="L42" s="269">
        <f t="shared" si="0"/>
        <v>2415</v>
      </c>
      <c r="M42" s="206"/>
      <c r="N42" s="221" t="str">
        <f>"00"&amp;TEXT(ROWS(C$2:C38),"00")&amp;"A"</f>
        <v>0037A</v>
      </c>
      <c r="O42" s="297"/>
      <c r="P42" s="351">
        <f t="shared" si="1"/>
        <v>0</v>
      </c>
      <c r="Q42" s="206"/>
      <c r="R42" s="221" t="str">
        <f>"10"&amp;TEXT(ROWS(F$2:F38),"00")&amp;"A"</f>
        <v>1037A</v>
      </c>
      <c r="S42" s="297"/>
      <c r="T42" s="351">
        <f t="shared" si="2"/>
        <v>0</v>
      </c>
      <c r="U42" s="206"/>
      <c r="V42" s="221" t="str">
        <f>"20"&amp;TEXT(ROWS(J$2:J38),"00")&amp;"A"</f>
        <v>2037A</v>
      </c>
      <c r="W42" s="297"/>
      <c r="X42" s="351">
        <f t="shared" si="3"/>
        <v>0</v>
      </c>
      <c r="Y42" s="206"/>
      <c r="Z42" s="221" t="str">
        <f>"30"&amp;TEXT(ROWS(L$2:L38),"00")&amp;"A"</f>
        <v>3037A</v>
      </c>
      <c r="AA42" s="297"/>
      <c r="AB42" s="351">
        <f t="shared" si="4"/>
        <v>0</v>
      </c>
      <c r="AC42" s="206"/>
      <c r="AD42" s="221" t="str">
        <f>"40"&amp;TEXT(ROWS(O$2:O38),"00")&amp;"A"</f>
        <v>4037A</v>
      </c>
      <c r="AE42" s="297"/>
      <c r="AF42" s="351">
        <f t="shared" si="5"/>
        <v>0</v>
      </c>
      <c r="AH42" s="160">
        <f t="shared" si="6"/>
        <v>0</v>
      </c>
      <c r="AI42" s="160">
        <f t="shared" si="7"/>
        <v>0</v>
      </c>
      <c r="AJ42" s="160">
        <f t="shared" si="8"/>
        <v>0</v>
      </c>
      <c r="AK42" s="160">
        <f t="shared" si="9"/>
        <v>0</v>
      </c>
      <c r="AL42" s="160">
        <f t="shared" si="36"/>
        <v>0</v>
      </c>
      <c r="AM42" s="165"/>
      <c r="AN42" s="188">
        <f t="shared" si="10"/>
        <v>0</v>
      </c>
      <c r="AO42" s="188">
        <f t="shared" si="11"/>
        <v>0</v>
      </c>
      <c r="AP42" s="188">
        <f t="shared" si="12"/>
        <v>0</v>
      </c>
      <c r="AQ42" s="188">
        <f t="shared" si="13"/>
        <v>0</v>
      </c>
      <c r="AR42" s="188">
        <f t="shared" si="14"/>
        <v>0</v>
      </c>
      <c r="AS42" s="188">
        <f t="shared" si="15"/>
        <v>0</v>
      </c>
      <c r="AT42" s="188">
        <f t="shared" si="16"/>
        <v>0</v>
      </c>
      <c r="AU42" s="188">
        <f t="shared" si="17"/>
        <v>0</v>
      </c>
      <c r="AV42" s="188">
        <f t="shared" si="18"/>
        <v>0</v>
      </c>
      <c r="AW42" s="188">
        <f t="shared" si="19"/>
        <v>0</v>
      </c>
      <c r="AX42" s="188">
        <f t="shared" si="20"/>
        <v>0</v>
      </c>
      <c r="AY42" s="188">
        <f t="shared" si="21"/>
        <v>0</v>
      </c>
      <c r="AZ42" s="188">
        <f t="shared" si="22"/>
        <v>0</v>
      </c>
      <c r="BA42" s="188">
        <f t="shared" si="23"/>
        <v>0</v>
      </c>
      <c r="BB42" s="188">
        <f t="shared" si="24"/>
        <v>0</v>
      </c>
      <c r="BC42" s="188">
        <f t="shared" si="25"/>
        <v>0</v>
      </c>
      <c r="BD42" s="188">
        <f t="shared" si="26"/>
        <v>0</v>
      </c>
      <c r="BE42" s="188">
        <f t="shared" si="27"/>
        <v>0</v>
      </c>
      <c r="BF42" s="188">
        <f t="shared" si="28"/>
        <v>0</v>
      </c>
      <c r="BG42" s="188">
        <f t="shared" si="29"/>
        <v>0</v>
      </c>
      <c r="BH42" s="188">
        <f t="shared" si="30"/>
        <v>0</v>
      </c>
      <c r="BI42" s="188">
        <f t="shared" si="31"/>
        <v>0</v>
      </c>
      <c r="BJ42" s="188">
        <f t="shared" si="32"/>
        <v>0</v>
      </c>
      <c r="BK42" s="188">
        <f t="shared" si="33"/>
        <v>0</v>
      </c>
      <c r="BL42" s="188">
        <f t="shared" si="34"/>
        <v>0</v>
      </c>
      <c r="BM42" s="188">
        <f t="shared" si="35"/>
        <v>0</v>
      </c>
    </row>
    <row r="43" spans="3:65">
      <c r="C43" s="161" t="s">
        <v>1215</v>
      </c>
      <c r="D43" s="155">
        <v>1</v>
      </c>
      <c r="E43" s="84" t="s">
        <v>1113</v>
      </c>
      <c r="F43" s="156" t="s">
        <v>1202</v>
      </c>
      <c r="G43" s="245" t="s">
        <v>1216</v>
      </c>
      <c r="H43" s="248"/>
      <c r="I43" s="249">
        <v>0</v>
      </c>
      <c r="J43" s="249">
        <v>1826</v>
      </c>
      <c r="K43" s="249">
        <v>2988</v>
      </c>
      <c r="L43" s="269">
        <f t="shared" si="0"/>
        <v>4814</v>
      </c>
      <c r="M43" s="206"/>
      <c r="N43" s="221" t="str">
        <f>"00"&amp;TEXT(ROWS(C$2:C39),"00")&amp;"A"</f>
        <v>0038A</v>
      </c>
      <c r="O43" s="297"/>
      <c r="P43" s="351">
        <f t="shared" si="1"/>
        <v>0</v>
      </c>
      <c r="Q43" s="206"/>
      <c r="R43" s="221" t="str">
        <f>"10"&amp;TEXT(ROWS(F$2:F39),"00")&amp;"A"</f>
        <v>1038A</v>
      </c>
      <c r="S43" s="297"/>
      <c r="T43" s="351">
        <f t="shared" si="2"/>
        <v>0</v>
      </c>
      <c r="U43" s="206"/>
      <c r="V43" s="221" t="str">
        <f>"20"&amp;TEXT(ROWS(J$2:J39),"00")&amp;"A"</f>
        <v>2038A</v>
      </c>
      <c r="W43" s="297"/>
      <c r="X43" s="351">
        <f t="shared" si="3"/>
        <v>0</v>
      </c>
      <c r="Y43" s="206"/>
      <c r="Z43" s="221" t="str">
        <f>"30"&amp;TEXT(ROWS(L$2:L39),"00")&amp;"A"</f>
        <v>3038A</v>
      </c>
      <c r="AA43" s="297"/>
      <c r="AB43" s="351">
        <f t="shared" si="4"/>
        <v>0</v>
      </c>
      <c r="AC43" s="206"/>
      <c r="AD43" s="221" t="str">
        <f>"40"&amp;TEXT(ROWS(O$2:O39),"00")&amp;"A"</f>
        <v>4038A</v>
      </c>
      <c r="AE43" s="297"/>
      <c r="AF43" s="351">
        <f t="shared" si="5"/>
        <v>0</v>
      </c>
      <c r="AH43" s="160">
        <f t="shared" si="6"/>
        <v>0</v>
      </c>
      <c r="AI43" s="160">
        <f t="shared" si="7"/>
        <v>0</v>
      </c>
      <c r="AJ43" s="160">
        <f t="shared" si="8"/>
        <v>0</v>
      </c>
      <c r="AK43" s="160">
        <f t="shared" si="9"/>
        <v>0</v>
      </c>
      <c r="AL43" s="160">
        <f t="shared" si="36"/>
        <v>0</v>
      </c>
      <c r="AM43" s="165"/>
      <c r="AN43" s="188">
        <f t="shared" si="10"/>
        <v>0</v>
      </c>
      <c r="AO43" s="188">
        <f t="shared" si="11"/>
        <v>0</v>
      </c>
      <c r="AP43" s="188">
        <f t="shared" si="12"/>
        <v>0</v>
      </c>
      <c r="AQ43" s="188">
        <f t="shared" si="13"/>
        <v>0</v>
      </c>
      <c r="AR43" s="188">
        <f t="shared" si="14"/>
        <v>0</v>
      </c>
      <c r="AS43" s="188">
        <f t="shared" si="15"/>
        <v>0</v>
      </c>
      <c r="AT43" s="188">
        <f t="shared" si="16"/>
        <v>0</v>
      </c>
      <c r="AU43" s="188">
        <f t="shared" si="17"/>
        <v>0</v>
      </c>
      <c r="AV43" s="188">
        <f t="shared" si="18"/>
        <v>0</v>
      </c>
      <c r="AW43" s="188">
        <f t="shared" si="19"/>
        <v>0</v>
      </c>
      <c r="AX43" s="188">
        <f t="shared" si="20"/>
        <v>0</v>
      </c>
      <c r="AY43" s="188">
        <f t="shared" si="21"/>
        <v>0</v>
      </c>
      <c r="AZ43" s="188">
        <f t="shared" si="22"/>
        <v>0</v>
      </c>
      <c r="BA43" s="188">
        <f t="shared" si="23"/>
        <v>0</v>
      </c>
      <c r="BB43" s="188">
        <f t="shared" si="24"/>
        <v>0</v>
      </c>
      <c r="BC43" s="188">
        <f t="shared" si="25"/>
        <v>0</v>
      </c>
      <c r="BD43" s="188">
        <f t="shared" si="26"/>
        <v>0</v>
      </c>
      <c r="BE43" s="188">
        <f t="shared" si="27"/>
        <v>0</v>
      </c>
      <c r="BF43" s="188">
        <f t="shared" si="28"/>
        <v>0</v>
      </c>
      <c r="BG43" s="188">
        <f t="shared" si="29"/>
        <v>0</v>
      </c>
      <c r="BH43" s="188">
        <f t="shared" si="30"/>
        <v>0</v>
      </c>
      <c r="BI43" s="188">
        <f t="shared" si="31"/>
        <v>0</v>
      </c>
      <c r="BJ43" s="188">
        <f t="shared" si="32"/>
        <v>0</v>
      </c>
      <c r="BK43" s="188">
        <f t="shared" si="33"/>
        <v>0</v>
      </c>
      <c r="BL43" s="188">
        <f t="shared" si="34"/>
        <v>0</v>
      </c>
      <c r="BM43" s="188">
        <f t="shared" si="35"/>
        <v>0</v>
      </c>
    </row>
    <row r="44" spans="3:65">
      <c r="C44" s="161" t="s">
        <v>1217</v>
      </c>
      <c r="D44" s="155">
        <v>1</v>
      </c>
      <c r="E44" s="84" t="s">
        <v>1113</v>
      </c>
      <c r="F44" s="156" t="s">
        <v>1218</v>
      </c>
      <c r="G44" s="245" t="s">
        <v>1219</v>
      </c>
      <c r="H44" s="248"/>
      <c r="I44" s="249">
        <v>0</v>
      </c>
      <c r="J44" s="249">
        <v>958</v>
      </c>
      <c r="K44" s="249">
        <v>5790</v>
      </c>
      <c r="L44" s="269">
        <f t="shared" si="0"/>
        <v>6748</v>
      </c>
      <c r="M44" s="206"/>
      <c r="N44" s="221" t="str">
        <f>"00"&amp;TEXT(ROWS(C$2:C40),"00")&amp;"A"</f>
        <v>0039A</v>
      </c>
      <c r="O44" s="297"/>
      <c r="P44" s="351">
        <f t="shared" si="1"/>
        <v>0</v>
      </c>
      <c r="Q44" s="206"/>
      <c r="R44" s="221" t="str">
        <f>"10"&amp;TEXT(ROWS(F$2:F40),"00")&amp;"A"</f>
        <v>1039A</v>
      </c>
      <c r="S44" s="297"/>
      <c r="T44" s="351">
        <f t="shared" si="2"/>
        <v>0</v>
      </c>
      <c r="U44" s="206"/>
      <c r="V44" s="221" t="str">
        <f>"20"&amp;TEXT(ROWS(J$2:J40),"00")&amp;"A"</f>
        <v>2039A</v>
      </c>
      <c r="W44" s="297"/>
      <c r="X44" s="351">
        <f t="shared" si="3"/>
        <v>0</v>
      </c>
      <c r="Y44" s="206"/>
      <c r="Z44" s="221" t="str">
        <f>"30"&amp;TEXT(ROWS(L$2:L40),"00")&amp;"A"</f>
        <v>3039A</v>
      </c>
      <c r="AA44" s="297"/>
      <c r="AB44" s="351">
        <f t="shared" si="4"/>
        <v>0</v>
      </c>
      <c r="AC44" s="206"/>
      <c r="AD44" s="221" t="str">
        <f>"40"&amp;TEXT(ROWS(O$2:O40),"00")&amp;"A"</f>
        <v>4039A</v>
      </c>
      <c r="AE44" s="297"/>
      <c r="AF44" s="351">
        <f t="shared" si="5"/>
        <v>0</v>
      </c>
      <c r="AH44" s="160">
        <f t="shared" si="6"/>
        <v>0</v>
      </c>
      <c r="AI44" s="160">
        <f t="shared" si="7"/>
        <v>0</v>
      </c>
      <c r="AJ44" s="160">
        <f t="shared" si="8"/>
        <v>0</v>
      </c>
      <c r="AK44" s="160">
        <f t="shared" si="9"/>
        <v>0</v>
      </c>
      <c r="AL44" s="160">
        <f t="shared" si="36"/>
        <v>0</v>
      </c>
      <c r="AM44" s="165"/>
      <c r="AN44" s="188">
        <f t="shared" si="10"/>
        <v>0</v>
      </c>
      <c r="AO44" s="188">
        <f t="shared" si="11"/>
        <v>0</v>
      </c>
      <c r="AP44" s="188">
        <f t="shared" si="12"/>
        <v>0</v>
      </c>
      <c r="AQ44" s="188">
        <f t="shared" si="13"/>
        <v>0</v>
      </c>
      <c r="AR44" s="188">
        <f t="shared" si="14"/>
        <v>0</v>
      </c>
      <c r="AS44" s="188">
        <f t="shared" si="15"/>
        <v>0</v>
      </c>
      <c r="AT44" s="188">
        <f t="shared" si="16"/>
        <v>0</v>
      </c>
      <c r="AU44" s="188">
        <f t="shared" si="17"/>
        <v>0</v>
      </c>
      <c r="AV44" s="188">
        <f t="shared" si="18"/>
        <v>0</v>
      </c>
      <c r="AW44" s="188">
        <f t="shared" si="19"/>
        <v>0</v>
      </c>
      <c r="AX44" s="188">
        <f t="shared" si="20"/>
        <v>0</v>
      </c>
      <c r="AY44" s="188">
        <f t="shared" si="21"/>
        <v>0</v>
      </c>
      <c r="AZ44" s="188">
        <f t="shared" si="22"/>
        <v>0</v>
      </c>
      <c r="BA44" s="188">
        <f t="shared" si="23"/>
        <v>0</v>
      </c>
      <c r="BB44" s="188">
        <f t="shared" si="24"/>
        <v>0</v>
      </c>
      <c r="BC44" s="188">
        <f t="shared" si="25"/>
        <v>0</v>
      </c>
      <c r="BD44" s="188">
        <f t="shared" si="26"/>
        <v>0</v>
      </c>
      <c r="BE44" s="188">
        <f t="shared" si="27"/>
        <v>0</v>
      </c>
      <c r="BF44" s="188">
        <f t="shared" si="28"/>
        <v>0</v>
      </c>
      <c r="BG44" s="188">
        <f t="shared" si="29"/>
        <v>0</v>
      </c>
      <c r="BH44" s="188">
        <f t="shared" si="30"/>
        <v>0</v>
      </c>
      <c r="BI44" s="188">
        <f t="shared" si="31"/>
        <v>0</v>
      </c>
      <c r="BJ44" s="188">
        <f t="shared" si="32"/>
        <v>0</v>
      </c>
      <c r="BK44" s="188">
        <f t="shared" si="33"/>
        <v>0</v>
      </c>
      <c r="BL44" s="188">
        <f t="shared" si="34"/>
        <v>0</v>
      </c>
      <c r="BM44" s="188">
        <f t="shared" si="35"/>
        <v>0</v>
      </c>
    </row>
    <row r="45" spans="3:65" ht="30">
      <c r="C45" s="161" t="s">
        <v>1220</v>
      </c>
      <c r="D45" s="155">
        <v>1</v>
      </c>
      <c r="E45" s="84" t="s">
        <v>1113</v>
      </c>
      <c r="F45" s="156" t="s">
        <v>1202</v>
      </c>
      <c r="G45" s="245" t="s">
        <v>1221</v>
      </c>
      <c r="H45" s="248"/>
      <c r="I45" s="249">
        <v>0</v>
      </c>
      <c r="J45" s="249">
        <v>3041</v>
      </c>
      <c r="K45" s="249">
        <v>8437</v>
      </c>
      <c r="L45" s="269">
        <f t="shared" si="0"/>
        <v>11478</v>
      </c>
      <c r="M45" s="206"/>
      <c r="N45" s="221" t="str">
        <f>"00"&amp;TEXT(ROWS(C$2:C41),"00")&amp;"A"</f>
        <v>0040A</v>
      </c>
      <c r="O45" s="297"/>
      <c r="P45" s="351">
        <f t="shared" si="1"/>
        <v>0</v>
      </c>
      <c r="Q45" s="206"/>
      <c r="R45" s="221" t="str">
        <f>"10"&amp;TEXT(ROWS(F$2:F41),"00")&amp;"A"</f>
        <v>1040A</v>
      </c>
      <c r="S45" s="297"/>
      <c r="T45" s="351">
        <f t="shared" si="2"/>
        <v>0</v>
      </c>
      <c r="U45" s="206"/>
      <c r="V45" s="221" t="str">
        <f>"20"&amp;TEXT(ROWS(J$2:J41),"00")&amp;"A"</f>
        <v>2040A</v>
      </c>
      <c r="W45" s="297"/>
      <c r="X45" s="351">
        <f t="shared" si="3"/>
        <v>0</v>
      </c>
      <c r="Y45" s="206"/>
      <c r="Z45" s="221" t="str">
        <f>"30"&amp;TEXT(ROWS(L$2:L41),"00")&amp;"A"</f>
        <v>3040A</v>
      </c>
      <c r="AA45" s="297"/>
      <c r="AB45" s="351">
        <f t="shared" si="4"/>
        <v>0</v>
      </c>
      <c r="AC45" s="206"/>
      <c r="AD45" s="221" t="str">
        <f>"40"&amp;TEXT(ROWS(O$2:O41),"00")&amp;"A"</f>
        <v>4040A</v>
      </c>
      <c r="AE45" s="297"/>
      <c r="AF45" s="351">
        <f t="shared" si="5"/>
        <v>0</v>
      </c>
      <c r="AH45" s="160">
        <f t="shared" si="6"/>
        <v>0</v>
      </c>
      <c r="AI45" s="160">
        <f t="shared" si="7"/>
        <v>0</v>
      </c>
      <c r="AJ45" s="160">
        <f t="shared" si="8"/>
        <v>0</v>
      </c>
      <c r="AK45" s="160">
        <f t="shared" si="9"/>
        <v>0</v>
      </c>
      <c r="AL45" s="160">
        <f t="shared" si="36"/>
        <v>0</v>
      </c>
      <c r="AM45" s="165"/>
      <c r="AN45" s="188">
        <f t="shared" si="10"/>
        <v>0</v>
      </c>
      <c r="AO45" s="188">
        <f t="shared" si="11"/>
        <v>0</v>
      </c>
      <c r="AP45" s="188">
        <f t="shared" si="12"/>
        <v>0</v>
      </c>
      <c r="AQ45" s="188">
        <f t="shared" si="13"/>
        <v>0</v>
      </c>
      <c r="AR45" s="188">
        <f t="shared" si="14"/>
        <v>0</v>
      </c>
      <c r="AS45" s="188">
        <f t="shared" si="15"/>
        <v>0</v>
      </c>
      <c r="AT45" s="188">
        <f t="shared" si="16"/>
        <v>0</v>
      </c>
      <c r="AU45" s="188">
        <f t="shared" si="17"/>
        <v>0</v>
      </c>
      <c r="AV45" s="188">
        <f t="shared" si="18"/>
        <v>0</v>
      </c>
      <c r="AW45" s="188">
        <f t="shared" si="19"/>
        <v>0</v>
      </c>
      <c r="AX45" s="188">
        <f t="shared" si="20"/>
        <v>0</v>
      </c>
      <c r="AY45" s="188">
        <f t="shared" si="21"/>
        <v>0</v>
      </c>
      <c r="AZ45" s="188">
        <f t="shared" si="22"/>
        <v>0</v>
      </c>
      <c r="BA45" s="188">
        <f t="shared" si="23"/>
        <v>0</v>
      </c>
      <c r="BB45" s="188">
        <f t="shared" si="24"/>
        <v>0</v>
      </c>
      <c r="BC45" s="188">
        <f t="shared" si="25"/>
        <v>0</v>
      </c>
      <c r="BD45" s="188">
        <f t="shared" si="26"/>
        <v>0</v>
      </c>
      <c r="BE45" s="188">
        <f t="shared" si="27"/>
        <v>0</v>
      </c>
      <c r="BF45" s="188">
        <f t="shared" si="28"/>
        <v>0</v>
      </c>
      <c r="BG45" s="188">
        <f t="shared" si="29"/>
        <v>0</v>
      </c>
      <c r="BH45" s="188">
        <f t="shared" si="30"/>
        <v>0</v>
      </c>
      <c r="BI45" s="188">
        <f t="shared" si="31"/>
        <v>0</v>
      </c>
      <c r="BJ45" s="188">
        <f t="shared" si="32"/>
        <v>0</v>
      </c>
      <c r="BK45" s="188">
        <f t="shared" si="33"/>
        <v>0</v>
      </c>
      <c r="BL45" s="188">
        <f t="shared" si="34"/>
        <v>0</v>
      </c>
      <c r="BM45" s="188">
        <f t="shared" si="35"/>
        <v>0</v>
      </c>
    </row>
    <row r="46" spans="3:65">
      <c r="C46" s="161" t="s">
        <v>1222</v>
      </c>
      <c r="D46" s="155">
        <v>1</v>
      </c>
      <c r="E46" s="84" t="s">
        <v>1113</v>
      </c>
      <c r="F46" s="156" t="s">
        <v>1202</v>
      </c>
      <c r="G46" s="245" t="s">
        <v>1223</v>
      </c>
      <c r="H46" s="248"/>
      <c r="I46" s="249">
        <v>0</v>
      </c>
      <c r="J46" s="249">
        <v>3000</v>
      </c>
      <c r="K46" s="249">
        <v>21629</v>
      </c>
      <c r="L46" s="269">
        <f t="shared" si="0"/>
        <v>24629</v>
      </c>
      <c r="M46" s="206"/>
      <c r="N46" s="221" t="str">
        <f>"00"&amp;TEXT(ROWS(C$2:C42),"00")&amp;"A"</f>
        <v>0041A</v>
      </c>
      <c r="O46" s="297"/>
      <c r="P46" s="351">
        <f t="shared" si="1"/>
        <v>0</v>
      </c>
      <c r="Q46" s="206"/>
      <c r="R46" s="221" t="str">
        <f>"10"&amp;TEXT(ROWS(F$2:F42),"00")&amp;"A"</f>
        <v>1041A</v>
      </c>
      <c r="S46" s="297"/>
      <c r="T46" s="351">
        <f t="shared" si="2"/>
        <v>0</v>
      </c>
      <c r="U46" s="206"/>
      <c r="V46" s="221" t="str">
        <f>"20"&amp;TEXT(ROWS(J$2:J42),"00")&amp;"A"</f>
        <v>2041A</v>
      </c>
      <c r="W46" s="297"/>
      <c r="X46" s="351">
        <f t="shared" si="3"/>
        <v>0</v>
      </c>
      <c r="Y46" s="206"/>
      <c r="Z46" s="221" t="str">
        <f>"30"&amp;TEXT(ROWS(L$2:L42),"00")&amp;"A"</f>
        <v>3041A</v>
      </c>
      <c r="AA46" s="297"/>
      <c r="AB46" s="351">
        <f t="shared" si="4"/>
        <v>0</v>
      </c>
      <c r="AC46" s="206"/>
      <c r="AD46" s="221" t="str">
        <f>"40"&amp;TEXT(ROWS(O$2:O42),"00")&amp;"A"</f>
        <v>4041A</v>
      </c>
      <c r="AE46" s="297"/>
      <c r="AF46" s="351">
        <f t="shared" si="5"/>
        <v>0</v>
      </c>
      <c r="AH46" s="160">
        <f t="shared" si="6"/>
        <v>0</v>
      </c>
      <c r="AI46" s="160">
        <f t="shared" si="7"/>
        <v>0</v>
      </c>
      <c r="AJ46" s="160">
        <f t="shared" si="8"/>
        <v>0</v>
      </c>
      <c r="AK46" s="160">
        <f t="shared" si="9"/>
        <v>0</v>
      </c>
      <c r="AL46" s="160">
        <f t="shared" si="36"/>
        <v>0</v>
      </c>
      <c r="AM46" s="165"/>
      <c r="AN46" s="188">
        <f t="shared" si="10"/>
        <v>0</v>
      </c>
      <c r="AO46" s="188">
        <f t="shared" si="11"/>
        <v>0</v>
      </c>
      <c r="AP46" s="188">
        <f t="shared" si="12"/>
        <v>0</v>
      </c>
      <c r="AQ46" s="188">
        <f t="shared" si="13"/>
        <v>0</v>
      </c>
      <c r="AR46" s="188">
        <f t="shared" si="14"/>
        <v>0</v>
      </c>
      <c r="AS46" s="188">
        <f t="shared" si="15"/>
        <v>0</v>
      </c>
      <c r="AT46" s="188">
        <f t="shared" si="16"/>
        <v>0</v>
      </c>
      <c r="AU46" s="188">
        <f t="shared" si="17"/>
        <v>0</v>
      </c>
      <c r="AV46" s="188">
        <f t="shared" si="18"/>
        <v>0</v>
      </c>
      <c r="AW46" s="188">
        <f t="shared" si="19"/>
        <v>0</v>
      </c>
      <c r="AX46" s="188">
        <f t="shared" si="20"/>
        <v>0</v>
      </c>
      <c r="AY46" s="188">
        <f t="shared" si="21"/>
        <v>0</v>
      </c>
      <c r="AZ46" s="188">
        <f t="shared" si="22"/>
        <v>0</v>
      </c>
      <c r="BA46" s="188">
        <f t="shared" si="23"/>
        <v>0</v>
      </c>
      <c r="BB46" s="188">
        <f t="shared" si="24"/>
        <v>0</v>
      </c>
      <c r="BC46" s="188">
        <f t="shared" si="25"/>
        <v>0</v>
      </c>
      <c r="BD46" s="188">
        <f t="shared" si="26"/>
        <v>0</v>
      </c>
      <c r="BE46" s="188">
        <f t="shared" si="27"/>
        <v>0</v>
      </c>
      <c r="BF46" s="188">
        <f t="shared" si="28"/>
        <v>0</v>
      </c>
      <c r="BG46" s="188">
        <f t="shared" si="29"/>
        <v>0</v>
      </c>
      <c r="BH46" s="188">
        <f t="shared" si="30"/>
        <v>0</v>
      </c>
      <c r="BI46" s="188">
        <f t="shared" si="31"/>
        <v>0</v>
      </c>
      <c r="BJ46" s="188">
        <f t="shared" si="32"/>
        <v>0</v>
      </c>
      <c r="BK46" s="188">
        <f t="shared" si="33"/>
        <v>0</v>
      </c>
      <c r="BL46" s="188">
        <f t="shared" si="34"/>
        <v>0</v>
      </c>
      <c r="BM46" s="188">
        <f t="shared" si="35"/>
        <v>0</v>
      </c>
    </row>
    <row r="47" spans="3:65">
      <c r="C47" s="161" t="s">
        <v>1224</v>
      </c>
      <c r="D47" s="155">
        <v>1</v>
      </c>
      <c r="E47" s="84" t="s">
        <v>1125</v>
      </c>
      <c r="F47" s="156" t="s">
        <v>1225</v>
      </c>
      <c r="G47" s="245" t="s">
        <v>1226</v>
      </c>
      <c r="H47" s="248"/>
      <c r="I47" s="249">
        <v>17398</v>
      </c>
      <c r="J47" s="249">
        <v>8691</v>
      </c>
      <c r="K47" s="249">
        <v>25439</v>
      </c>
      <c r="L47" s="269">
        <f t="shared" si="0"/>
        <v>51528</v>
      </c>
      <c r="M47" s="206"/>
      <c r="N47" s="221" t="str">
        <f>"00"&amp;TEXT(ROWS(C$2:C43),"00")&amp;"A"</f>
        <v>0042A</v>
      </c>
      <c r="O47" s="297"/>
      <c r="P47" s="351">
        <f t="shared" si="1"/>
        <v>0</v>
      </c>
      <c r="Q47" s="206"/>
      <c r="R47" s="221" t="str">
        <f>"10"&amp;TEXT(ROWS(F$2:F43),"00")&amp;"A"</f>
        <v>1042A</v>
      </c>
      <c r="S47" s="297"/>
      <c r="T47" s="351">
        <f t="shared" si="2"/>
        <v>0</v>
      </c>
      <c r="U47" s="206"/>
      <c r="V47" s="221" t="str">
        <f>"20"&amp;TEXT(ROWS(J$2:J43),"00")&amp;"A"</f>
        <v>2042A</v>
      </c>
      <c r="W47" s="297"/>
      <c r="X47" s="351">
        <f t="shared" si="3"/>
        <v>0</v>
      </c>
      <c r="Y47" s="206"/>
      <c r="Z47" s="221" t="str">
        <f>"30"&amp;TEXT(ROWS(L$2:L43),"00")&amp;"A"</f>
        <v>3042A</v>
      </c>
      <c r="AA47" s="297"/>
      <c r="AB47" s="351">
        <f t="shared" si="4"/>
        <v>0</v>
      </c>
      <c r="AC47" s="206"/>
      <c r="AD47" s="221" t="str">
        <f>"40"&amp;TEXT(ROWS(O$2:O43),"00")&amp;"A"</f>
        <v>4042A</v>
      </c>
      <c r="AE47" s="297"/>
      <c r="AF47" s="351">
        <f t="shared" si="5"/>
        <v>0</v>
      </c>
      <c r="AH47" s="160">
        <f t="shared" si="6"/>
        <v>0</v>
      </c>
      <c r="AI47" s="160">
        <f t="shared" si="7"/>
        <v>0</v>
      </c>
      <c r="AJ47" s="160">
        <f t="shared" si="8"/>
        <v>0</v>
      </c>
      <c r="AK47" s="160">
        <f t="shared" si="9"/>
        <v>0</v>
      </c>
      <c r="AL47" s="160">
        <f t="shared" si="36"/>
        <v>0</v>
      </c>
      <c r="AM47" s="165"/>
      <c r="AN47" s="188">
        <f t="shared" si="10"/>
        <v>0</v>
      </c>
      <c r="AO47" s="188">
        <f t="shared" si="11"/>
        <v>0</v>
      </c>
      <c r="AP47" s="188">
        <f t="shared" si="12"/>
        <v>0</v>
      </c>
      <c r="AQ47" s="188">
        <f t="shared" si="13"/>
        <v>0</v>
      </c>
      <c r="AR47" s="188">
        <f t="shared" si="14"/>
        <v>0</v>
      </c>
      <c r="AS47" s="188">
        <f t="shared" si="15"/>
        <v>0</v>
      </c>
      <c r="AT47" s="188">
        <f t="shared" si="16"/>
        <v>0</v>
      </c>
      <c r="AU47" s="188">
        <f t="shared" si="17"/>
        <v>0</v>
      </c>
      <c r="AV47" s="188">
        <f t="shared" si="18"/>
        <v>0</v>
      </c>
      <c r="AW47" s="188">
        <f t="shared" si="19"/>
        <v>0</v>
      </c>
      <c r="AX47" s="188">
        <f t="shared" si="20"/>
        <v>0</v>
      </c>
      <c r="AY47" s="188">
        <f t="shared" si="21"/>
        <v>0</v>
      </c>
      <c r="AZ47" s="188">
        <f t="shared" si="22"/>
        <v>0</v>
      </c>
      <c r="BA47" s="188">
        <f t="shared" si="23"/>
        <v>0</v>
      </c>
      <c r="BB47" s="188">
        <f t="shared" si="24"/>
        <v>0</v>
      </c>
      <c r="BC47" s="188">
        <f t="shared" si="25"/>
        <v>0</v>
      </c>
      <c r="BD47" s="188">
        <f t="shared" si="26"/>
        <v>0</v>
      </c>
      <c r="BE47" s="188">
        <f t="shared" si="27"/>
        <v>0</v>
      </c>
      <c r="BF47" s="188">
        <f t="shared" si="28"/>
        <v>0</v>
      </c>
      <c r="BG47" s="188">
        <f t="shared" si="29"/>
        <v>0</v>
      </c>
      <c r="BH47" s="188">
        <f t="shared" si="30"/>
        <v>0</v>
      </c>
      <c r="BI47" s="188">
        <f t="shared" si="31"/>
        <v>0</v>
      </c>
      <c r="BJ47" s="188">
        <f t="shared" si="32"/>
        <v>0</v>
      </c>
      <c r="BK47" s="188">
        <f t="shared" si="33"/>
        <v>0</v>
      </c>
      <c r="BL47" s="188">
        <f t="shared" si="34"/>
        <v>0</v>
      </c>
      <c r="BM47" s="188">
        <f t="shared" si="35"/>
        <v>0</v>
      </c>
    </row>
    <row r="48" spans="3:65">
      <c r="C48" s="161" t="s">
        <v>1227</v>
      </c>
      <c r="D48" s="155">
        <v>1</v>
      </c>
      <c r="E48" s="84" t="s">
        <v>1113</v>
      </c>
      <c r="F48" s="156" t="s">
        <v>1228</v>
      </c>
      <c r="G48" s="245" t="s">
        <v>1229</v>
      </c>
      <c r="H48" s="248"/>
      <c r="I48" s="249">
        <v>0</v>
      </c>
      <c r="J48" s="249">
        <v>3007</v>
      </c>
      <c r="K48" s="249">
        <v>1020</v>
      </c>
      <c r="L48" s="269">
        <f t="shared" si="0"/>
        <v>4027</v>
      </c>
      <c r="M48" s="206"/>
      <c r="N48" s="221" t="str">
        <f>"00"&amp;TEXT(ROWS(C$2:C44),"00")&amp;"A"</f>
        <v>0043A</v>
      </c>
      <c r="O48" s="297"/>
      <c r="P48" s="351">
        <f t="shared" si="1"/>
        <v>0</v>
      </c>
      <c r="Q48" s="206"/>
      <c r="R48" s="221" t="str">
        <f>"10"&amp;TEXT(ROWS(F$2:F44),"00")&amp;"A"</f>
        <v>1043A</v>
      </c>
      <c r="S48" s="297"/>
      <c r="T48" s="351">
        <f t="shared" si="2"/>
        <v>0</v>
      </c>
      <c r="U48" s="206"/>
      <c r="V48" s="221" t="str">
        <f>"20"&amp;TEXT(ROWS(J$2:J44),"00")&amp;"A"</f>
        <v>2043A</v>
      </c>
      <c r="W48" s="297"/>
      <c r="X48" s="351">
        <f t="shared" si="3"/>
        <v>0</v>
      </c>
      <c r="Y48" s="206"/>
      <c r="Z48" s="221" t="str">
        <f>"30"&amp;TEXT(ROWS(L$2:L44),"00")&amp;"A"</f>
        <v>3043A</v>
      </c>
      <c r="AA48" s="297"/>
      <c r="AB48" s="351">
        <f t="shared" si="4"/>
        <v>0</v>
      </c>
      <c r="AC48" s="206"/>
      <c r="AD48" s="221" t="str">
        <f>"40"&amp;TEXT(ROWS(O$2:O44),"00")&amp;"A"</f>
        <v>4043A</v>
      </c>
      <c r="AE48" s="297"/>
      <c r="AF48" s="351">
        <f t="shared" si="5"/>
        <v>0</v>
      </c>
      <c r="AH48" s="160">
        <f t="shared" si="6"/>
        <v>0</v>
      </c>
      <c r="AI48" s="160">
        <f t="shared" si="7"/>
        <v>0</v>
      </c>
      <c r="AJ48" s="160">
        <f t="shared" si="8"/>
        <v>0</v>
      </c>
      <c r="AK48" s="160">
        <f t="shared" si="9"/>
        <v>0</v>
      </c>
      <c r="AL48" s="160">
        <f t="shared" si="36"/>
        <v>0</v>
      </c>
      <c r="AM48" s="165"/>
      <c r="AN48" s="188">
        <f t="shared" si="10"/>
        <v>0</v>
      </c>
      <c r="AO48" s="188">
        <f t="shared" si="11"/>
        <v>0</v>
      </c>
      <c r="AP48" s="188">
        <f t="shared" si="12"/>
        <v>0</v>
      </c>
      <c r="AQ48" s="188">
        <f t="shared" si="13"/>
        <v>0</v>
      </c>
      <c r="AR48" s="188">
        <f t="shared" si="14"/>
        <v>0</v>
      </c>
      <c r="AS48" s="188">
        <f t="shared" si="15"/>
        <v>0</v>
      </c>
      <c r="AT48" s="188">
        <f t="shared" si="16"/>
        <v>0</v>
      </c>
      <c r="AU48" s="188">
        <f t="shared" si="17"/>
        <v>0</v>
      </c>
      <c r="AV48" s="188">
        <f t="shared" si="18"/>
        <v>0</v>
      </c>
      <c r="AW48" s="188">
        <f t="shared" si="19"/>
        <v>0</v>
      </c>
      <c r="AX48" s="188">
        <f t="shared" si="20"/>
        <v>0</v>
      </c>
      <c r="AY48" s="188">
        <f t="shared" si="21"/>
        <v>0</v>
      </c>
      <c r="AZ48" s="188">
        <f t="shared" si="22"/>
        <v>0</v>
      </c>
      <c r="BA48" s="188">
        <f t="shared" si="23"/>
        <v>0</v>
      </c>
      <c r="BB48" s="188">
        <f t="shared" si="24"/>
        <v>0</v>
      </c>
      <c r="BC48" s="188">
        <f t="shared" si="25"/>
        <v>0</v>
      </c>
      <c r="BD48" s="188">
        <f t="shared" si="26"/>
        <v>0</v>
      </c>
      <c r="BE48" s="188">
        <f t="shared" si="27"/>
        <v>0</v>
      </c>
      <c r="BF48" s="188">
        <f t="shared" si="28"/>
        <v>0</v>
      </c>
      <c r="BG48" s="188">
        <f t="shared" si="29"/>
        <v>0</v>
      </c>
      <c r="BH48" s="188">
        <f t="shared" si="30"/>
        <v>0</v>
      </c>
      <c r="BI48" s="188">
        <f t="shared" si="31"/>
        <v>0</v>
      </c>
      <c r="BJ48" s="188">
        <f t="shared" si="32"/>
        <v>0</v>
      </c>
      <c r="BK48" s="188">
        <f t="shared" si="33"/>
        <v>0</v>
      </c>
      <c r="BL48" s="188">
        <f t="shared" si="34"/>
        <v>0</v>
      </c>
      <c r="BM48" s="188">
        <f t="shared" si="35"/>
        <v>0</v>
      </c>
    </row>
    <row r="49" spans="3:65">
      <c r="C49" s="161" t="s">
        <v>1230</v>
      </c>
      <c r="D49" s="155">
        <v>1</v>
      </c>
      <c r="E49" s="84" t="s">
        <v>1135</v>
      </c>
      <c r="F49" s="156" t="s">
        <v>1231</v>
      </c>
      <c r="G49" s="245" t="s">
        <v>1232</v>
      </c>
      <c r="H49" s="248">
        <v>48787.199999999997</v>
      </c>
      <c r="I49" s="249"/>
      <c r="J49" s="249"/>
      <c r="K49" s="249">
        <v>99317</v>
      </c>
      <c r="L49" s="269">
        <f t="shared" si="0"/>
        <v>148104.20000000001</v>
      </c>
      <c r="M49" s="206"/>
      <c r="N49" s="221" t="str">
        <f>"00"&amp;TEXT(ROWS(C$2:C45),"00")&amp;"A"</f>
        <v>0044A</v>
      </c>
      <c r="O49" s="297"/>
      <c r="P49" s="351">
        <f t="shared" si="1"/>
        <v>0</v>
      </c>
      <c r="Q49" s="206"/>
      <c r="R49" s="221" t="str">
        <f>"10"&amp;TEXT(ROWS(F$2:F45),"00")&amp;"A"</f>
        <v>1044A</v>
      </c>
      <c r="S49" s="297"/>
      <c r="T49" s="351">
        <f t="shared" si="2"/>
        <v>0</v>
      </c>
      <c r="U49" s="206"/>
      <c r="V49" s="221" t="str">
        <f>"20"&amp;TEXT(ROWS(J$2:J45),"00")&amp;"A"</f>
        <v>2044A</v>
      </c>
      <c r="W49" s="297"/>
      <c r="X49" s="351">
        <f t="shared" si="3"/>
        <v>0</v>
      </c>
      <c r="Y49" s="206"/>
      <c r="Z49" s="221" t="str">
        <f>"30"&amp;TEXT(ROWS(L$2:L45),"00")&amp;"A"</f>
        <v>3044A</v>
      </c>
      <c r="AA49" s="297"/>
      <c r="AB49" s="351">
        <f t="shared" si="4"/>
        <v>0</v>
      </c>
      <c r="AC49" s="206"/>
      <c r="AD49" s="221" t="str">
        <f>"40"&amp;TEXT(ROWS(O$2:O45),"00")&amp;"A"</f>
        <v>4044A</v>
      </c>
      <c r="AE49" s="297"/>
      <c r="AF49" s="351">
        <f t="shared" si="5"/>
        <v>0</v>
      </c>
      <c r="AH49" s="160">
        <f t="shared" si="6"/>
        <v>0</v>
      </c>
      <c r="AI49" s="160">
        <f t="shared" si="7"/>
        <v>0</v>
      </c>
      <c r="AJ49" s="160">
        <f t="shared" si="8"/>
        <v>0</v>
      </c>
      <c r="AK49" s="160">
        <f t="shared" si="9"/>
        <v>0</v>
      </c>
      <c r="AL49" s="160">
        <f t="shared" si="36"/>
        <v>0</v>
      </c>
      <c r="AM49" s="165"/>
      <c r="AN49" s="188">
        <f t="shared" si="10"/>
        <v>0</v>
      </c>
      <c r="AO49" s="188">
        <f t="shared" si="11"/>
        <v>0</v>
      </c>
      <c r="AP49" s="188">
        <f t="shared" si="12"/>
        <v>0</v>
      </c>
      <c r="AQ49" s="188">
        <f t="shared" si="13"/>
        <v>0</v>
      </c>
      <c r="AR49" s="188">
        <f t="shared" si="14"/>
        <v>0</v>
      </c>
      <c r="AS49" s="188">
        <f t="shared" si="15"/>
        <v>0</v>
      </c>
      <c r="AT49" s="188">
        <f t="shared" si="16"/>
        <v>0</v>
      </c>
      <c r="AU49" s="188">
        <f t="shared" si="17"/>
        <v>0</v>
      </c>
      <c r="AV49" s="188">
        <f t="shared" si="18"/>
        <v>0</v>
      </c>
      <c r="AW49" s="188">
        <f t="shared" si="19"/>
        <v>0</v>
      </c>
      <c r="AX49" s="188">
        <f t="shared" si="20"/>
        <v>0</v>
      </c>
      <c r="AY49" s="188">
        <f t="shared" si="21"/>
        <v>0</v>
      </c>
      <c r="AZ49" s="188">
        <f t="shared" si="22"/>
        <v>0</v>
      </c>
      <c r="BA49" s="188">
        <f t="shared" si="23"/>
        <v>0</v>
      </c>
      <c r="BB49" s="188">
        <f t="shared" si="24"/>
        <v>0</v>
      </c>
      <c r="BC49" s="188">
        <f t="shared" si="25"/>
        <v>0</v>
      </c>
      <c r="BD49" s="188">
        <f t="shared" si="26"/>
        <v>0</v>
      </c>
      <c r="BE49" s="188">
        <f t="shared" si="27"/>
        <v>0</v>
      </c>
      <c r="BF49" s="188">
        <f t="shared" si="28"/>
        <v>0</v>
      </c>
      <c r="BG49" s="188">
        <f t="shared" si="29"/>
        <v>0</v>
      </c>
      <c r="BH49" s="188">
        <f t="shared" si="30"/>
        <v>0</v>
      </c>
      <c r="BI49" s="188">
        <f t="shared" si="31"/>
        <v>0</v>
      </c>
      <c r="BJ49" s="188">
        <f t="shared" si="32"/>
        <v>0</v>
      </c>
      <c r="BK49" s="188">
        <f t="shared" si="33"/>
        <v>0</v>
      </c>
      <c r="BL49" s="188">
        <f t="shared" si="34"/>
        <v>0</v>
      </c>
      <c r="BM49" s="188">
        <f t="shared" si="35"/>
        <v>0</v>
      </c>
    </row>
    <row r="50" spans="3:65">
      <c r="C50" s="161" t="s">
        <v>1233</v>
      </c>
      <c r="D50" s="155">
        <v>1</v>
      </c>
      <c r="E50" s="84" t="s">
        <v>2595</v>
      </c>
      <c r="F50" s="156" t="s">
        <v>1234</v>
      </c>
      <c r="G50" s="245" t="s">
        <v>1235</v>
      </c>
      <c r="H50" s="248"/>
      <c r="I50" s="249">
        <v>5214</v>
      </c>
      <c r="J50" s="249">
        <v>687</v>
      </c>
      <c r="K50" s="249">
        <v>120</v>
      </c>
      <c r="L50" s="269">
        <f t="shared" si="0"/>
        <v>6021</v>
      </c>
      <c r="M50" s="206"/>
      <c r="N50" s="221" t="str">
        <f>"00"&amp;TEXT(ROWS(C$2:C46),"00")&amp;"A"</f>
        <v>0045A</v>
      </c>
      <c r="O50" s="297"/>
      <c r="P50" s="351">
        <f t="shared" si="1"/>
        <v>0</v>
      </c>
      <c r="Q50" s="206"/>
      <c r="R50" s="221" t="str">
        <f>"10"&amp;TEXT(ROWS(F$2:F46),"00")&amp;"A"</f>
        <v>1045A</v>
      </c>
      <c r="S50" s="297"/>
      <c r="T50" s="351">
        <f t="shared" si="2"/>
        <v>0</v>
      </c>
      <c r="U50" s="206"/>
      <c r="V50" s="221" t="str">
        <f>"20"&amp;TEXT(ROWS(J$2:J46),"00")&amp;"A"</f>
        <v>2045A</v>
      </c>
      <c r="W50" s="297"/>
      <c r="X50" s="351">
        <f t="shared" si="3"/>
        <v>0</v>
      </c>
      <c r="Y50" s="206"/>
      <c r="Z50" s="221" t="str">
        <f>"30"&amp;TEXT(ROWS(L$2:L46),"00")&amp;"A"</f>
        <v>3045A</v>
      </c>
      <c r="AA50" s="297"/>
      <c r="AB50" s="351">
        <f t="shared" si="4"/>
        <v>0</v>
      </c>
      <c r="AC50" s="206"/>
      <c r="AD50" s="221" t="str">
        <f>"40"&amp;TEXT(ROWS(O$2:O46),"00")&amp;"A"</f>
        <v>4045A</v>
      </c>
      <c r="AE50" s="297"/>
      <c r="AF50" s="351">
        <f t="shared" si="5"/>
        <v>0</v>
      </c>
      <c r="AH50" s="160">
        <f t="shared" si="6"/>
        <v>0</v>
      </c>
      <c r="AI50" s="160">
        <f t="shared" si="7"/>
        <v>0</v>
      </c>
      <c r="AJ50" s="160">
        <f t="shared" si="8"/>
        <v>0</v>
      </c>
      <c r="AK50" s="160">
        <f t="shared" si="9"/>
        <v>0</v>
      </c>
      <c r="AL50" s="160">
        <f t="shared" si="36"/>
        <v>0</v>
      </c>
      <c r="AM50" s="165"/>
      <c r="AN50" s="188">
        <f t="shared" si="10"/>
        <v>0</v>
      </c>
      <c r="AO50" s="188">
        <f t="shared" si="11"/>
        <v>0</v>
      </c>
      <c r="AP50" s="188">
        <f t="shared" si="12"/>
        <v>0</v>
      </c>
      <c r="AQ50" s="188">
        <f t="shared" si="13"/>
        <v>0</v>
      </c>
      <c r="AR50" s="188">
        <f t="shared" si="14"/>
        <v>0</v>
      </c>
      <c r="AS50" s="188">
        <f t="shared" si="15"/>
        <v>0</v>
      </c>
      <c r="AT50" s="188">
        <f t="shared" si="16"/>
        <v>0</v>
      </c>
      <c r="AU50" s="188">
        <f t="shared" si="17"/>
        <v>0</v>
      </c>
      <c r="AV50" s="188">
        <f t="shared" si="18"/>
        <v>0</v>
      </c>
      <c r="AW50" s="188">
        <f t="shared" si="19"/>
        <v>0</v>
      </c>
      <c r="AX50" s="188">
        <f t="shared" si="20"/>
        <v>0</v>
      </c>
      <c r="AY50" s="188">
        <f t="shared" si="21"/>
        <v>0</v>
      </c>
      <c r="AZ50" s="188">
        <f t="shared" si="22"/>
        <v>0</v>
      </c>
      <c r="BA50" s="188">
        <f t="shared" si="23"/>
        <v>0</v>
      </c>
      <c r="BB50" s="188">
        <f t="shared" si="24"/>
        <v>0</v>
      </c>
      <c r="BC50" s="188">
        <f t="shared" si="25"/>
        <v>0</v>
      </c>
      <c r="BD50" s="188">
        <f t="shared" si="26"/>
        <v>0</v>
      </c>
      <c r="BE50" s="188">
        <f t="shared" si="27"/>
        <v>0</v>
      </c>
      <c r="BF50" s="188">
        <f t="shared" si="28"/>
        <v>0</v>
      </c>
      <c r="BG50" s="188">
        <f t="shared" si="29"/>
        <v>0</v>
      </c>
      <c r="BH50" s="188">
        <f t="shared" si="30"/>
        <v>0</v>
      </c>
      <c r="BI50" s="188">
        <f t="shared" si="31"/>
        <v>0</v>
      </c>
      <c r="BJ50" s="188">
        <f t="shared" si="32"/>
        <v>0</v>
      </c>
      <c r="BK50" s="188">
        <f t="shared" si="33"/>
        <v>0</v>
      </c>
      <c r="BL50" s="188">
        <f t="shared" si="34"/>
        <v>0</v>
      </c>
      <c r="BM50" s="188">
        <f t="shared" si="35"/>
        <v>0</v>
      </c>
    </row>
    <row r="51" spans="3:65">
      <c r="C51" s="161" t="s">
        <v>1236</v>
      </c>
      <c r="D51" s="155">
        <v>2</v>
      </c>
      <c r="E51" s="84" t="s">
        <v>1113</v>
      </c>
      <c r="F51" s="156" t="s">
        <v>1237</v>
      </c>
      <c r="G51" s="245" t="s">
        <v>1238</v>
      </c>
      <c r="H51" s="248"/>
      <c r="I51" s="249">
        <v>0</v>
      </c>
      <c r="J51" s="249"/>
      <c r="K51" s="249">
        <v>3514</v>
      </c>
      <c r="L51" s="269">
        <f t="shared" si="0"/>
        <v>3514</v>
      </c>
      <c r="M51" s="206"/>
      <c r="N51" s="221" t="str">
        <f>"00"&amp;TEXT(ROWS(C$2:C47),"00")&amp;"A"</f>
        <v>0046A</v>
      </c>
      <c r="O51" s="297"/>
      <c r="P51" s="351">
        <f t="shared" si="1"/>
        <v>0</v>
      </c>
      <c r="Q51" s="206"/>
      <c r="R51" s="221" t="str">
        <f>"10"&amp;TEXT(ROWS(F$2:F47),"00")&amp;"A"</f>
        <v>1046A</v>
      </c>
      <c r="S51" s="297"/>
      <c r="T51" s="351">
        <f t="shared" si="2"/>
        <v>0</v>
      </c>
      <c r="U51" s="206"/>
      <c r="V51" s="221" t="str">
        <f>"20"&amp;TEXT(ROWS(J$2:J47),"00")&amp;"A"</f>
        <v>2046A</v>
      </c>
      <c r="W51" s="297"/>
      <c r="X51" s="351">
        <f t="shared" si="3"/>
        <v>0</v>
      </c>
      <c r="Y51" s="206"/>
      <c r="Z51" s="221" t="str">
        <f>"30"&amp;TEXT(ROWS(L$2:L47),"00")&amp;"A"</f>
        <v>3046A</v>
      </c>
      <c r="AA51" s="297"/>
      <c r="AB51" s="351">
        <f t="shared" si="4"/>
        <v>0</v>
      </c>
      <c r="AC51" s="206"/>
      <c r="AD51" s="221" t="str">
        <f>"40"&amp;TEXT(ROWS(O$2:O47),"00")&amp;"A"</f>
        <v>4046A</v>
      </c>
      <c r="AE51" s="297"/>
      <c r="AF51" s="351">
        <f t="shared" si="5"/>
        <v>0</v>
      </c>
      <c r="AH51" s="160">
        <f t="shared" si="6"/>
        <v>0</v>
      </c>
      <c r="AI51" s="160">
        <f t="shared" si="7"/>
        <v>0</v>
      </c>
      <c r="AJ51" s="160">
        <f t="shared" si="8"/>
        <v>0</v>
      </c>
      <c r="AK51" s="160">
        <f t="shared" si="9"/>
        <v>0</v>
      </c>
      <c r="AL51" s="160">
        <f t="shared" si="36"/>
        <v>0</v>
      </c>
      <c r="AM51" s="165"/>
      <c r="AN51" s="188">
        <f t="shared" si="10"/>
        <v>0</v>
      </c>
      <c r="AO51" s="188">
        <f t="shared" si="11"/>
        <v>0</v>
      </c>
      <c r="AP51" s="188">
        <f t="shared" si="12"/>
        <v>0</v>
      </c>
      <c r="AQ51" s="188">
        <f t="shared" si="13"/>
        <v>0</v>
      </c>
      <c r="AR51" s="188">
        <f t="shared" si="14"/>
        <v>0</v>
      </c>
      <c r="AS51" s="188">
        <f t="shared" si="15"/>
        <v>0</v>
      </c>
      <c r="AT51" s="188">
        <f t="shared" si="16"/>
        <v>0</v>
      </c>
      <c r="AU51" s="188">
        <f t="shared" si="17"/>
        <v>0</v>
      </c>
      <c r="AV51" s="188">
        <f t="shared" si="18"/>
        <v>0</v>
      </c>
      <c r="AW51" s="188">
        <f t="shared" si="19"/>
        <v>0</v>
      </c>
      <c r="AX51" s="188">
        <f t="shared" si="20"/>
        <v>0</v>
      </c>
      <c r="AY51" s="188">
        <f t="shared" si="21"/>
        <v>0</v>
      </c>
      <c r="AZ51" s="188">
        <f t="shared" si="22"/>
        <v>0</v>
      </c>
      <c r="BA51" s="188">
        <f t="shared" si="23"/>
        <v>0</v>
      </c>
      <c r="BB51" s="188">
        <f t="shared" si="24"/>
        <v>0</v>
      </c>
      <c r="BC51" s="188">
        <f t="shared" si="25"/>
        <v>0</v>
      </c>
      <c r="BD51" s="188">
        <f t="shared" si="26"/>
        <v>0</v>
      </c>
      <c r="BE51" s="188">
        <f t="shared" si="27"/>
        <v>0</v>
      </c>
      <c r="BF51" s="188">
        <f t="shared" si="28"/>
        <v>0</v>
      </c>
      <c r="BG51" s="188">
        <f t="shared" si="29"/>
        <v>0</v>
      </c>
      <c r="BH51" s="188">
        <f t="shared" si="30"/>
        <v>0</v>
      </c>
      <c r="BI51" s="188">
        <f t="shared" si="31"/>
        <v>0</v>
      </c>
      <c r="BJ51" s="188">
        <f t="shared" si="32"/>
        <v>0</v>
      </c>
      <c r="BK51" s="188">
        <f t="shared" si="33"/>
        <v>0</v>
      </c>
      <c r="BL51" s="188">
        <f t="shared" si="34"/>
        <v>0</v>
      </c>
      <c r="BM51" s="188">
        <f t="shared" si="35"/>
        <v>0</v>
      </c>
    </row>
    <row r="52" spans="3:65">
      <c r="C52" s="161" t="s">
        <v>1239</v>
      </c>
      <c r="D52" s="155">
        <v>2</v>
      </c>
      <c r="E52" s="84" t="s">
        <v>1113</v>
      </c>
      <c r="F52" s="156" t="s">
        <v>1240</v>
      </c>
      <c r="G52" s="245" t="s">
        <v>1240</v>
      </c>
      <c r="H52" s="248"/>
      <c r="I52" s="249">
        <v>0</v>
      </c>
      <c r="J52" s="249">
        <v>8301</v>
      </c>
      <c r="K52" s="249">
        <v>18331</v>
      </c>
      <c r="L52" s="269">
        <f t="shared" si="0"/>
        <v>26632</v>
      </c>
      <c r="M52" s="206"/>
      <c r="N52" s="221" t="str">
        <f>"00"&amp;TEXT(ROWS(C$2:C48),"00")&amp;"A"</f>
        <v>0047A</v>
      </c>
      <c r="O52" s="297"/>
      <c r="P52" s="351">
        <f t="shared" si="1"/>
        <v>0</v>
      </c>
      <c r="Q52" s="206"/>
      <c r="R52" s="221" t="str">
        <f>"10"&amp;TEXT(ROWS(F$2:F48),"00")&amp;"A"</f>
        <v>1047A</v>
      </c>
      <c r="S52" s="297"/>
      <c r="T52" s="351">
        <f t="shared" si="2"/>
        <v>0</v>
      </c>
      <c r="U52" s="206"/>
      <c r="V52" s="221" t="str">
        <f>"20"&amp;TEXT(ROWS(J$2:J48),"00")&amp;"A"</f>
        <v>2047A</v>
      </c>
      <c r="W52" s="297"/>
      <c r="X52" s="351">
        <f t="shared" si="3"/>
        <v>0</v>
      </c>
      <c r="Y52" s="206"/>
      <c r="Z52" s="221" t="str">
        <f>"30"&amp;TEXT(ROWS(L$2:L48),"00")&amp;"A"</f>
        <v>3047A</v>
      </c>
      <c r="AA52" s="297"/>
      <c r="AB52" s="351">
        <f t="shared" si="4"/>
        <v>0</v>
      </c>
      <c r="AC52" s="206"/>
      <c r="AD52" s="221" t="str">
        <f>"40"&amp;TEXT(ROWS(O$2:O48),"00")&amp;"A"</f>
        <v>4047A</v>
      </c>
      <c r="AE52" s="297"/>
      <c r="AF52" s="351">
        <f t="shared" si="5"/>
        <v>0</v>
      </c>
      <c r="AH52" s="160">
        <f t="shared" si="6"/>
        <v>0</v>
      </c>
      <c r="AI52" s="160">
        <f t="shared" si="7"/>
        <v>0</v>
      </c>
      <c r="AJ52" s="160">
        <f t="shared" si="8"/>
        <v>0</v>
      </c>
      <c r="AK52" s="160">
        <f t="shared" si="9"/>
        <v>0</v>
      </c>
      <c r="AL52" s="160">
        <f t="shared" si="36"/>
        <v>0</v>
      </c>
      <c r="AM52" s="165"/>
      <c r="AN52" s="188">
        <f t="shared" si="10"/>
        <v>0</v>
      </c>
      <c r="AO52" s="188">
        <f t="shared" si="11"/>
        <v>0</v>
      </c>
      <c r="AP52" s="188">
        <f t="shared" si="12"/>
        <v>0</v>
      </c>
      <c r="AQ52" s="188">
        <f t="shared" si="13"/>
        <v>0</v>
      </c>
      <c r="AR52" s="188">
        <f t="shared" si="14"/>
        <v>0</v>
      </c>
      <c r="AS52" s="188">
        <f t="shared" si="15"/>
        <v>0</v>
      </c>
      <c r="AT52" s="188">
        <f t="shared" si="16"/>
        <v>0</v>
      </c>
      <c r="AU52" s="188">
        <f t="shared" si="17"/>
        <v>0</v>
      </c>
      <c r="AV52" s="188">
        <f t="shared" si="18"/>
        <v>0</v>
      </c>
      <c r="AW52" s="188">
        <f t="shared" si="19"/>
        <v>0</v>
      </c>
      <c r="AX52" s="188">
        <f t="shared" si="20"/>
        <v>0</v>
      </c>
      <c r="AY52" s="188">
        <f t="shared" si="21"/>
        <v>0</v>
      </c>
      <c r="AZ52" s="188">
        <f t="shared" si="22"/>
        <v>0</v>
      </c>
      <c r="BA52" s="188">
        <f t="shared" si="23"/>
        <v>0</v>
      </c>
      <c r="BB52" s="188">
        <f t="shared" si="24"/>
        <v>0</v>
      </c>
      <c r="BC52" s="188">
        <f t="shared" si="25"/>
        <v>0</v>
      </c>
      <c r="BD52" s="188">
        <f t="shared" si="26"/>
        <v>0</v>
      </c>
      <c r="BE52" s="188">
        <f t="shared" si="27"/>
        <v>0</v>
      </c>
      <c r="BF52" s="188">
        <f t="shared" si="28"/>
        <v>0</v>
      </c>
      <c r="BG52" s="188">
        <f t="shared" si="29"/>
        <v>0</v>
      </c>
      <c r="BH52" s="188">
        <f t="shared" si="30"/>
        <v>0</v>
      </c>
      <c r="BI52" s="188">
        <f t="shared" si="31"/>
        <v>0</v>
      </c>
      <c r="BJ52" s="188">
        <f t="shared" si="32"/>
        <v>0</v>
      </c>
      <c r="BK52" s="188">
        <f t="shared" si="33"/>
        <v>0</v>
      </c>
      <c r="BL52" s="188">
        <f t="shared" si="34"/>
        <v>0</v>
      </c>
      <c r="BM52" s="188">
        <f t="shared" si="35"/>
        <v>0</v>
      </c>
    </row>
    <row r="53" spans="3:65">
      <c r="C53" s="161" t="s">
        <v>1241</v>
      </c>
      <c r="D53" s="155">
        <v>2</v>
      </c>
      <c r="E53" s="84" t="s">
        <v>1125</v>
      </c>
      <c r="F53" s="156" t="s">
        <v>1242</v>
      </c>
      <c r="G53" s="245" t="s">
        <v>1243</v>
      </c>
      <c r="H53" s="248"/>
      <c r="I53" s="249">
        <v>13908</v>
      </c>
      <c r="J53" s="249"/>
      <c r="K53" s="249">
        <v>4425</v>
      </c>
      <c r="L53" s="269">
        <f t="shared" si="0"/>
        <v>18333</v>
      </c>
      <c r="M53" s="206"/>
      <c r="N53" s="221" t="str">
        <f>"00"&amp;TEXT(ROWS(C$2:C49),"00")&amp;"A"</f>
        <v>0048A</v>
      </c>
      <c r="O53" s="297"/>
      <c r="P53" s="351">
        <f t="shared" si="1"/>
        <v>0</v>
      </c>
      <c r="Q53" s="206"/>
      <c r="R53" s="221" t="str">
        <f>"10"&amp;TEXT(ROWS(F$2:F49),"00")&amp;"A"</f>
        <v>1048A</v>
      </c>
      <c r="S53" s="297"/>
      <c r="T53" s="351">
        <f t="shared" si="2"/>
        <v>0</v>
      </c>
      <c r="U53" s="206"/>
      <c r="V53" s="221" t="str">
        <f>"20"&amp;TEXT(ROWS(J$2:J49),"00")&amp;"A"</f>
        <v>2048A</v>
      </c>
      <c r="W53" s="297"/>
      <c r="X53" s="351">
        <f t="shared" si="3"/>
        <v>0</v>
      </c>
      <c r="Y53" s="206"/>
      <c r="Z53" s="221" t="str">
        <f>"30"&amp;TEXT(ROWS(L$2:L49),"00")&amp;"A"</f>
        <v>3048A</v>
      </c>
      <c r="AA53" s="297"/>
      <c r="AB53" s="351">
        <f t="shared" si="4"/>
        <v>0</v>
      </c>
      <c r="AC53" s="206"/>
      <c r="AD53" s="221" t="str">
        <f>"40"&amp;TEXT(ROWS(O$2:O49),"00")&amp;"A"</f>
        <v>4048A</v>
      </c>
      <c r="AE53" s="297"/>
      <c r="AF53" s="351">
        <f t="shared" si="5"/>
        <v>0</v>
      </c>
      <c r="AH53" s="160">
        <f t="shared" si="6"/>
        <v>0</v>
      </c>
      <c r="AI53" s="160">
        <f t="shared" si="7"/>
        <v>0</v>
      </c>
      <c r="AJ53" s="160">
        <f t="shared" si="8"/>
        <v>0</v>
      </c>
      <c r="AK53" s="160">
        <f t="shared" si="9"/>
        <v>0</v>
      </c>
      <c r="AL53" s="160">
        <f t="shared" si="36"/>
        <v>0</v>
      </c>
      <c r="AM53" s="165"/>
      <c r="AN53" s="188">
        <f t="shared" si="10"/>
        <v>0</v>
      </c>
      <c r="AO53" s="188">
        <f t="shared" si="11"/>
        <v>0</v>
      </c>
      <c r="AP53" s="188">
        <f t="shared" si="12"/>
        <v>0</v>
      </c>
      <c r="AQ53" s="188">
        <f t="shared" si="13"/>
        <v>0</v>
      </c>
      <c r="AR53" s="188">
        <f t="shared" si="14"/>
        <v>0</v>
      </c>
      <c r="AS53" s="188">
        <f t="shared" si="15"/>
        <v>0</v>
      </c>
      <c r="AT53" s="188">
        <f t="shared" si="16"/>
        <v>0</v>
      </c>
      <c r="AU53" s="188">
        <f t="shared" si="17"/>
        <v>0</v>
      </c>
      <c r="AV53" s="188">
        <f t="shared" si="18"/>
        <v>0</v>
      </c>
      <c r="AW53" s="188">
        <f t="shared" si="19"/>
        <v>0</v>
      </c>
      <c r="AX53" s="188">
        <f t="shared" si="20"/>
        <v>0</v>
      </c>
      <c r="AY53" s="188">
        <f t="shared" si="21"/>
        <v>0</v>
      </c>
      <c r="AZ53" s="188">
        <f t="shared" si="22"/>
        <v>0</v>
      </c>
      <c r="BA53" s="188">
        <f t="shared" si="23"/>
        <v>0</v>
      </c>
      <c r="BB53" s="188">
        <f t="shared" si="24"/>
        <v>0</v>
      </c>
      <c r="BC53" s="188">
        <f t="shared" si="25"/>
        <v>0</v>
      </c>
      <c r="BD53" s="188">
        <f t="shared" si="26"/>
        <v>0</v>
      </c>
      <c r="BE53" s="188">
        <f t="shared" si="27"/>
        <v>0</v>
      </c>
      <c r="BF53" s="188">
        <f t="shared" si="28"/>
        <v>0</v>
      </c>
      <c r="BG53" s="188">
        <f t="shared" si="29"/>
        <v>0</v>
      </c>
      <c r="BH53" s="188">
        <f t="shared" si="30"/>
        <v>0</v>
      </c>
      <c r="BI53" s="188">
        <f t="shared" si="31"/>
        <v>0</v>
      </c>
      <c r="BJ53" s="188">
        <f t="shared" si="32"/>
        <v>0</v>
      </c>
      <c r="BK53" s="188">
        <f t="shared" si="33"/>
        <v>0</v>
      </c>
      <c r="BL53" s="188">
        <f t="shared" si="34"/>
        <v>0</v>
      </c>
      <c r="BM53" s="188">
        <f t="shared" si="35"/>
        <v>0</v>
      </c>
    </row>
    <row r="54" spans="3:65">
      <c r="C54" s="161" t="s">
        <v>1244</v>
      </c>
      <c r="D54" s="155">
        <v>2</v>
      </c>
      <c r="E54" s="84" t="s">
        <v>1113</v>
      </c>
      <c r="F54" s="156" t="s">
        <v>1245</v>
      </c>
      <c r="G54" s="245" t="s">
        <v>1246</v>
      </c>
      <c r="H54" s="248"/>
      <c r="I54" s="388">
        <v>0</v>
      </c>
      <c r="J54" s="249">
        <v>325</v>
      </c>
      <c r="K54" s="388">
        <v>4074</v>
      </c>
      <c r="L54" s="269">
        <f t="shared" si="0"/>
        <v>4399</v>
      </c>
      <c r="M54" s="206"/>
      <c r="N54" s="221" t="str">
        <f>"00"&amp;TEXT(ROWS(C$2:C50),"00")&amp;"A"</f>
        <v>0049A</v>
      </c>
      <c r="O54" s="297"/>
      <c r="P54" s="351">
        <f t="shared" si="1"/>
        <v>0</v>
      </c>
      <c r="Q54" s="206"/>
      <c r="R54" s="221" t="str">
        <f>"10"&amp;TEXT(ROWS(F$2:F50),"00")&amp;"A"</f>
        <v>1049A</v>
      </c>
      <c r="S54" s="297"/>
      <c r="T54" s="351">
        <f t="shared" si="2"/>
        <v>0</v>
      </c>
      <c r="U54" s="206"/>
      <c r="V54" s="221" t="str">
        <f>"20"&amp;TEXT(ROWS(J$2:J50),"00")&amp;"A"</f>
        <v>2049A</v>
      </c>
      <c r="W54" s="297"/>
      <c r="X54" s="351">
        <f t="shared" si="3"/>
        <v>0</v>
      </c>
      <c r="Y54" s="206"/>
      <c r="Z54" s="221" t="str">
        <f>"30"&amp;TEXT(ROWS(L$2:L50),"00")&amp;"A"</f>
        <v>3049A</v>
      </c>
      <c r="AA54" s="297"/>
      <c r="AB54" s="351">
        <f t="shared" si="4"/>
        <v>0</v>
      </c>
      <c r="AC54" s="206"/>
      <c r="AD54" s="221" t="str">
        <f>"40"&amp;TEXT(ROWS(O$2:O50),"00")&amp;"A"</f>
        <v>4049A</v>
      </c>
      <c r="AE54" s="297"/>
      <c r="AF54" s="351">
        <f t="shared" si="5"/>
        <v>0</v>
      </c>
      <c r="AH54" s="160">
        <f t="shared" si="6"/>
        <v>0</v>
      </c>
      <c r="AI54" s="160">
        <f t="shared" si="7"/>
        <v>0</v>
      </c>
      <c r="AJ54" s="160">
        <f t="shared" si="8"/>
        <v>0</v>
      </c>
      <c r="AK54" s="160">
        <f t="shared" si="9"/>
        <v>0</v>
      </c>
      <c r="AL54" s="160">
        <f t="shared" si="36"/>
        <v>0</v>
      </c>
      <c r="AM54" s="165"/>
      <c r="AN54" s="188">
        <f t="shared" si="10"/>
        <v>0</v>
      </c>
      <c r="AO54" s="188">
        <f t="shared" si="11"/>
        <v>0</v>
      </c>
      <c r="AP54" s="188">
        <f t="shared" si="12"/>
        <v>0</v>
      </c>
      <c r="AQ54" s="188">
        <f t="shared" si="13"/>
        <v>0</v>
      </c>
      <c r="AR54" s="188">
        <f t="shared" si="14"/>
        <v>0</v>
      </c>
      <c r="AS54" s="188">
        <f t="shared" si="15"/>
        <v>0</v>
      </c>
      <c r="AT54" s="188">
        <f t="shared" si="16"/>
        <v>0</v>
      </c>
      <c r="AU54" s="188">
        <f t="shared" si="17"/>
        <v>0</v>
      </c>
      <c r="AV54" s="188">
        <f t="shared" si="18"/>
        <v>0</v>
      </c>
      <c r="AW54" s="188">
        <f t="shared" si="19"/>
        <v>0</v>
      </c>
      <c r="AX54" s="188">
        <f t="shared" si="20"/>
        <v>0</v>
      </c>
      <c r="AY54" s="188">
        <f t="shared" si="21"/>
        <v>0</v>
      </c>
      <c r="AZ54" s="188">
        <f t="shared" si="22"/>
        <v>0</v>
      </c>
      <c r="BA54" s="188">
        <f t="shared" si="23"/>
        <v>0</v>
      </c>
      <c r="BB54" s="188">
        <f t="shared" si="24"/>
        <v>0</v>
      </c>
      <c r="BC54" s="188">
        <f t="shared" si="25"/>
        <v>0</v>
      </c>
      <c r="BD54" s="188">
        <f t="shared" si="26"/>
        <v>0</v>
      </c>
      <c r="BE54" s="188">
        <f t="shared" si="27"/>
        <v>0</v>
      </c>
      <c r="BF54" s="188">
        <f t="shared" si="28"/>
        <v>0</v>
      </c>
      <c r="BG54" s="188">
        <f t="shared" si="29"/>
        <v>0</v>
      </c>
      <c r="BH54" s="188">
        <f t="shared" si="30"/>
        <v>0</v>
      </c>
      <c r="BI54" s="188">
        <f t="shared" si="31"/>
        <v>0</v>
      </c>
      <c r="BJ54" s="188">
        <f t="shared" si="32"/>
        <v>0</v>
      </c>
      <c r="BK54" s="188">
        <f t="shared" si="33"/>
        <v>0</v>
      </c>
      <c r="BL54" s="188">
        <f t="shared" si="34"/>
        <v>0</v>
      </c>
      <c r="BM54" s="188">
        <f t="shared" si="35"/>
        <v>0</v>
      </c>
    </row>
    <row r="55" spans="3:65">
      <c r="C55" s="161" t="s">
        <v>1247</v>
      </c>
      <c r="D55" s="155">
        <v>2</v>
      </c>
      <c r="E55" s="84" t="s">
        <v>1200</v>
      </c>
      <c r="F55" s="156" t="s">
        <v>1248</v>
      </c>
      <c r="G55" s="385" t="s">
        <v>1077</v>
      </c>
      <c r="H55" s="386"/>
      <c r="I55" s="388">
        <v>0</v>
      </c>
      <c r="J55" s="387">
        <v>61612</v>
      </c>
      <c r="K55" s="388">
        <v>93241</v>
      </c>
      <c r="L55" s="269">
        <f t="shared" si="0"/>
        <v>154853</v>
      </c>
      <c r="M55" s="206"/>
      <c r="N55" s="221" t="str">
        <f>"00"&amp;TEXT(ROWS(C$2:C51),"00")&amp;"A"</f>
        <v>0050A</v>
      </c>
      <c r="O55" s="297"/>
      <c r="P55" s="351">
        <f t="shared" si="1"/>
        <v>0</v>
      </c>
      <c r="Q55" s="206"/>
      <c r="R55" s="221" t="str">
        <f>"10"&amp;TEXT(ROWS(F$2:F51),"00")&amp;"A"</f>
        <v>1050A</v>
      </c>
      <c r="S55" s="297"/>
      <c r="T55" s="351">
        <f t="shared" si="2"/>
        <v>0</v>
      </c>
      <c r="U55" s="206"/>
      <c r="V55" s="221" t="str">
        <f>"20"&amp;TEXT(ROWS(J$2:J51),"00")&amp;"A"</f>
        <v>2050A</v>
      </c>
      <c r="W55" s="297"/>
      <c r="X55" s="351">
        <f t="shared" si="3"/>
        <v>0</v>
      </c>
      <c r="Y55" s="206"/>
      <c r="Z55" s="221" t="str">
        <f>"30"&amp;TEXT(ROWS(L$2:L51),"00")&amp;"A"</f>
        <v>3050A</v>
      </c>
      <c r="AA55" s="297"/>
      <c r="AB55" s="351">
        <f t="shared" si="4"/>
        <v>0</v>
      </c>
      <c r="AC55" s="206"/>
      <c r="AD55" s="221" t="str">
        <f>"40"&amp;TEXT(ROWS(O$2:O51),"00")&amp;"A"</f>
        <v>4050A</v>
      </c>
      <c r="AE55" s="297"/>
      <c r="AF55" s="351">
        <f t="shared" si="5"/>
        <v>0</v>
      </c>
      <c r="AH55" s="160">
        <f t="shared" si="6"/>
        <v>0</v>
      </c>
      <c r="AI55" s="160">
        <f t="shared" si="7"/>
        <v>0</v>
      </c>
      <c r="AJ55" s="160">
        <f t="shared" si="8"/>
        <v>0</v>
      </c>
      <c r="AK55" s="160">
        <f t="shared" si="9"/>
        <v>0</v>
      </c>
      <c r="AL55" s="160">
        <f t="shared" si="36"/>
        <v>0</v>
      </c>
      <c r="AM55" s="165"/>
      <c r="AN55" s="188">
        <f t="shared" si="10"/>
        <v>0</v>
      </c>
      <c r="AO55" s="188">
        <f t="shared" si="11"/>
        <v>0</v>
      </c>
      <c r="AP55" s="188">
        <f t="shared" si="12"/>
        <v>0</v>
      </c>
      <c r="AQ55" s="188">
        <f t="shared" si="13"/>
        <v>0</v>
      </c>
      <c r="AR55" s="188">
        <f t="shared" si="14"/>
        <v>0</v>
      </c>
      <c r="AS55" s="188">
        <f t="shared" si="15"/>
        <v>0</v>
      </c>
      <c r="AT55" s="188">
        <f t="shared" si="16"/>
        <v>0</v>
      </c>
      <c r="AU55" s="188">
        <f t="shared" si="17"/>
        <v>0</v>
      </c>
      <c r="AV55" s="188">
        <f t="shared" si="18"/>
        <v>0</v>
      </c>
      <c r="AW55" s="188">
        <f t="shared" si="19"/>
        <v>0</v>
      </c>
      <c r="AX55" s="188">
        <f t="shared" si="20"/>
        <v>0</v>
      </c>
      <c r="AY55" s="188">
        <f t="shared" si="21"/>
        <v>0</v>
      </c>
      <c r="AZ55" s="188">
        <f t="shared" si="22"/>
        <v>0</v>
      </c>
      <c r="BA55" s="188">
        <f t="shared" si="23"/>
        <v>0</v>
      </c>
      <c r="BB55" s="188">
        <f t="shared" si="24"/>
        <v>0</v>
      </c>
      <c r="BC55" s="188">
        <f t="shared" si="25"/>
        <v>0</v>
      </c>
      <c r="BD55" s="188">
        <f t="shared" si="26"/>
        <v>0</v>
      </c>
      <c r="BE55" s="188">
        <f t="shared" si="27"/>
        <v>0</v>
      </c>
      <c r="BF55" s="188">
        <f t="shared" si="28"/>
        <v>0</v>
      </c>
      <c r="BG55" s="188">
        <f t="shared" si="29"/>
        <v>0</v>
      </c>
      <c r="BH55" s="188">
        <f t="shared" si="30"/>
        <v>0</v>
      </c>
      <c r="BI55" s="188">
        <f t="shared" si="31"/>
        <v>0</v>
      </c>
      <c r="BJ55" s="188">
        <f t="shared" si="32"/>
        <v>0</v>
      </c>
      <c r="BK55" s="188">
        <f t="shared" si="33"/>
        <v>0</v>
      </c>
      <c r="BL55" s="188">
        <f t="shared" si="34"/>
        <v>0</v>
      </c>
      <c r="BM55" s="188">
        <f t="shared" si="35"/>
        <v>0</v>
      </c>
    </row>
    <row r="56" spans="3:65">
      <c r="C56" s="161" t="s">
        <v>1249</v>
      </c>
      <c r="D56" s="155">
        <v>2</v>
      </c>
      <c r="E56" s="84" t="s">
        <v>1113</v>
      </c>
      <c r="F56" s="156" t="s">
        <v>1250</v>
      </c>
      <c r="G56" s="245" t="s">
        <v>1251</v>
      </c>
      <c r="H56" s="248"/>
      <c r="I56" s="249">
        <v>0</v>
      </c>
      <c r="J56" s="249">
        <v>7014</v>
      </c>
      <c r="K56" s="249">
        <v>32780</v>
      </c>
      <c r="L56" s="269">
        <f t="shared" si="0"/>
        <v>39794</v>
      </c>
      <c r="M56" s="206"/>
      <c r="N56" s="221" t="str">
        <f>"00"&amp;TEXT(ROWS(C$2:C52),"00")&amp;"A"</f>
        <v>0051A</v>
      </c>
      <c r="O56" s="297"/>
      <c r="P56" s="351">
        <f t="shared" si="1"/>
        <v>0</v>
      </c>
      <c r="Q56" s="206"/>
      <c r="R56" s="221" t="str">
        <f>"10"&amp;TEXT(ROWS(F$2:F52),"00")&amp;"A"</f>
        <v>1051A</v>
      </c>
      <c r="S56" s="297"/>
      <c r="T56" s="351">
        <f t="shared" si="2"/>
        <v>0</v>
      </c>
      <c r="U56" s="206"/>
      <c r="V56" s="221" t="str">
        <f>"20"&amp;TEXT(ROWS(J$2:J52),"00")&amp;"A"</f>
        <v>2051A</v>
      </c>
      <c r="W56" s="297"/>
      <c r="X56" s="351">
        <f t="shared" si="3"/>
        <v>0</v>
      </c>
      <c r="Y56" s="206"/>
      <c r="Z56" s="221" t="str">
        <f>"30"&amp;TEXT(ROWS(L$2:L52),"00")&amp;"A"</f>
        <v>3051A</v>
      </c>
      <c r="AA56" s="297"/>
      <c r="AB56" s="351">
        <f t="shared" si="4"/>
        <v>0</v>
      </c>
      <c r="AC56" s="206"/>
      <c r="AD56" s="221" t="str">
        <f>"40"&amp;TEXT(ROWS(O$2:O52),"00")&amp;"A"</f>
        <v>4051A</v>
      </c>
      <c r="AE56" s="297"/>
      <c r="AF56" s="351">
        <f t="shared" si="5"/>
        <v>0</v>
      </c>
      <c r="AH56" s="160">
        <f t="shared" si="6"/>
        <v>0</v>
      </c>
      <c r="AI56" s="160">
        <f t="shared" si="7"/>
        <v>0</v>
      </c>
      <c r="AJ56" s="160">
        <f t="shared" si="8"/>
        <v>0</v>
      </c>
      <c r="AK56" s="160">
        <f t="shared" si="9"/>
        <v>0</v>
      </c>
      <c r="AL56" s="160">
        <f t="shared" si="36"/>
        <v>0</v>
      </c>
      <c r="AM56" s="165"/>
      <c r="AN56" s="188">
        <f t="shared" si="10"/>
        <v>0</v>
      </c>
      <c r="AO56" s="188">
        <f t="shared" si="11"/>
        <v>0</v>
      </c>
      <c r="AP56" s="188">
        <f t="shared" si="12"/>
        <v>0</v>
      </c>
      <c r="AQ56" s="188">
        <f t="shared" si="13"/>
        <v>0</v>
      </c>
      <c r="AR56" s="188">
        <f t="shared" si="14"/>
        <v>0</v>
      </c>
      <c r="AS56" s="188">
        <f t="shared" si="15"/>
        <v>0</v>
      </c>
      <c r="AT56" s="188">
        <f t="shared" si="16"/>
        <v>0</v>
      </c>
      <c r="AU56" s="188">
        <f t="shared" si="17"/>
        <v>0</v>
      </c>
      <c r="AV56" s="188">
        <f t="shared" si="18"/>
        <v>0</v>
      </c>
      <c r="AW56" s="188">
        <f t="shared" si="19"/>
        <v>0</v>
      </c>
      <c r="AX56" s="188">
        <f t="shared" si="20"/>
        <v>0</v>
      </c>
      <c r="AY56" s="188">
        <f t="shared" si="21"/>
        <v>0</v>
      </c>
      <c r="AZ56" s="188">
        <f t="shared" si="22"/>
        <v>0</v>
      </c>
      <c r="BA56" s="188">
        <f t="shared" si="23"/>
        <v>0</v>
      </c>
      <c r="BB56" s="188">
        <f t="shared" si="24"/>
        <v>0</v>
      </c>
      <c r="BC56" s="188">
        <f t="shared" si="25"/>
        <v>0</v>
      </c>
      <c r="BD56" s="188">
        <f t="shared" si="26"/>
        <v>0</v>
      </c>
      <c r="BE56" s="188">
        <f t="shared" si="27"/>
        <v>0</v>
      </c>
      <c r="BF56" s="188">
        <f t="shared" si="28"/>
        <v>0</v>
      </c>
      <c r="BG56" s="188">
        <f t="shared" si="29"/>
        <v>0</v>
      </c>
      <c r="BH56" s="188">
        <f t="shared" si="30"/>
        <v>0</v>
      </c>
      <c r="BI56" s="188">
        <f t="shared" si="31"/>
        <v>0</v>
      </c>
      <c r="BJ56" s="188">
        <f t="shared" si="32"/>
        <v>0</v>
      </c>
      <c r="BK56" s="188">
        <f t="shared" si="33"/>
        <v>0</v>
      </c>
      <c r="BL56" s="188">
        <f t="shared" si="34"/>
        <v>0</v>
      </c>
      <c r="BM56" s="188">
        <f t="shared" si="35"/>
        <v>0</v>
      </c>
    </row>
    <row r="57" spans="3:65">
      <c r="C57" s="161" t="s">
        <v>1252</v>
      </c>
      <c r="D57" s="155">
        <v>2</v>
      </c>
      <c r="E57" s="84" t="s">
        <v>1200</v>
      </c>
      <c r="F57" s="156" t="s">
        <v>1253</v>
      </c>
      <c r="G57" s="245" t="s">
        <v>1254</v>
      </c>
      <c r="H57" s="248">
        <v>42688.800000000003</v>
      </c>
      <c r="I57" s="249">
        <v>18986</v>
      </c>
      <c r="J57" s="249">
        <v>3064</v>
      </c>
      <c r="K57" s="249">
        <v>3142</v>
      </c>
      <c r="L57" s="269">
        <f t="shared" si="0"/>
        <v>67880.800000000003</v>
      </c>
      <c r="M57" s="206"/>
      <c r="N57" s="221" t="str">
        <f>"00"&amp;TEXT(ROWS(C$2:C53),"00")&amp;"A"</f>
        <v>0052A</v>
      </c>
      <c r="O57" s="297"/>
      <c r="P57" s="351">
        <f t="shared" si="1"/>
        <v>0</v>
      </c>
      <c r="Q57" s="206"/>
      <c r="R57" s="221" t="str">
        <f>"10"&amp;TEXT(ROWS(F$2:F53),"00")&amp;"A"</f>
        <v>1052A</v>
      </c>
      <c r="S57" s="297"/>
      <c r="T57" s="351">
        <f t="shared" si="2"/>
        <v>0</v>
      </c>
      <c r="U57" s="206"/>
      <c r="V57" s="221" t="str">
        <f>"20"&amp;TEXT(ROWS(J$2:J53),"00")&amp;"A"</f>
        <v>2052A</v>
      </c>
      <c r="W57" s="297"/>
      <c r="X57" s="351">
        <f t="shared" si="3"/>
        <v>0</v>
      </c>
      <c r="Y57" s="206"/>
      <c r="Z57" s="221" t="str">
        <f>"30"&amp;TEXT(ROWS(L$2:L53),"00")&amp;"A"</f>
        <v>3052A</v>
      </c>
      <c r="AA57" s="297"/>
      <c r="AB57" s="351">
        <f t="shared" si="4"/>
        <v>0</v>
      </c>
      <c r="AC57" s="206"/>
      <c r="AD57" s="221" t="str">
        <f>"40"&amp;TEXT(ROWS(O$2:O53),"00")&amp;"A"</f>
        <v>4052A</v>
      </c>
      <c r="AE57" s="297"/>
      <c r="AF57" s="351">
        <f t="shared" si="5"/>
        <v>0</v>
      </c>
      <c r="AH57" s="160">
        <f t="shared" si="6"/>
        <v>0</v>
      </c>
      <c r="AI57" s="160">
        <f t="shared" si="7"/>
        <v>0</v>
      </c>
      <c r="AJ57" s="160">
        <f t="shared" si="8"/>
        <v>0</v>
      </c>
      <c r="AK57" s="160">
        <f t="shared" si="9"/>
        <v>0</v>
      </c>
      <c r="AL57" s="160">
        <f t="shared" si="36"/>
        <v>0</v>
      </c>
      <c r="AM57" s="165"/>
      <c r="AN57" s="188">
        <f t="shared" si="10"/>
        <v>0</v>
      </c>
      <c r="AO57" s="188">
        <f t="shared" si="11"/>
        <v>0</v>
      </c>
      <c r="AP57" s="188">
        <f t="shared" si="12"/>
        <v>0</v>
      </c>
      <c r="AQ57" s="188">
        <f t="shared" si="13"/>
        <v>0</v>
      </c>
      <c r="AR57" s="188">
        <f t="shared" si="14"/>
        <v>0</v>
      </c>
      <c r="AS57" s="188">
        <f t="shared" si="15"/>
        <v>0</v>
      </c>
      <c r="AT57" s="188">
        <f t="shared" si="16"/>
        <v>0</v>
      </c>
      <c r="AU57" s="188">
        <f t="shared" si="17"/>
        <v>0</v>
      </c>
      <c r="AV57" s="188">
        <f t="shared" si="18"/>
        <v>0</v>
      </c>
      <c r="AW57" s="188">
        <f t="shared" si="19"/>
        <v>0</v>
      </c>
      <c r="AX57" s="188">
        <f t="shared" si="20"/>
        <v>0</v>
      </c>
      <c r="AY57" s="188">
        <f t="shared" si="21"/>
        <v>0</v>
      </c>
      <c r="AZ57" s="188">
        <f t="shared" si="22"/>
        <v>0</v>
      </c>
      <c r="BA57" s="188">
        <f t="shared" si="23"/>
        <v>0</v>
      </c>
      <c r="BB57" s="188">
        <f t="shared" si="24"/>
        <v>0</v>
      </c>
      <c r="BC57" s="188">
        <f t="shared" si="25"/>
        <v>0</v>
      </c>
      <c r="BD57" s="188">
        <f t="shared" si="26"/>
        <v>0</v>
      </c>
      <c r="BE57" s="188">
        <f t="shared" si="27"/>
        <v>0</v>
      </c>
      <c r="BF57" s="188">
        <f t="shared" si="28"/>
        <v>0</v>
      </c>
      <c r="BG57" s="188">
        <f t="shared" si="29"/>
        <v>0</v>
      </c>
      <c r="BH57" s="188">
        <f t="shared" si="30"/>
        <v>0</v>
      </c>
      <c r="BI57" s="188">
        <f t="shared" si="31"/>
        <v>0</v>
      </c>
      <c r="BJ57" s="188">
        <f t="shared" si="32"/>
        <v>0</v>
      </c>
      <c r="BK57" s="188">
        <f t="shared" si="33"/>
        <v>0</v>
      </c>
      <c r="BL57" s="188">
        <f t="shared" si="34"/>
        <v>0</v>
      </c>
      <c r="BM57" s="188">
        <f t="shared" si="35"/>
        <v>0</v>
      </c>
    </row>
    <row r="58" spans="3:65">
      <c r="C58" s="161" t="s">
        <v>1255</v>
      </c>
      <c r="D58" s="155">
        <v>2</v>
      </c>
      <c r="E58" s="84" t="s">
        <v>1113</v>
      </c>
      <c r="F58" s="156" t="s">
        <v>1256</v>
      </c>
      <c r="G58" s="245" t="s">
        <v>1257</v>
      </c>
      <c r="H58" s="248"/>
      <c r="I58" s="249">
        <v>0</v>
      </c>
      <c r="J58" s="249">
        <v>447</v>
      </c>
      <c r="K58" s="249">
        <v>61409</v>
      </c>
      <c r="L58" s="269">
        <f t="shared" si="0"/>
        <v>61856</v>
      </c>
      <c r="M58" s="206"/>
      <c r="N58" s="221" t="str">
        <f>"00"&amp;TEXT(ROWS(C$2:C54),"00")&amp;"A"</f>
        <v>0053A</v>
      </c>
      <c r="O58" s="297"/>
      <c r="P58" s="351">
        <f t="shared" si="1"/>
        <v>0</v>
      </c>
      <c r="Q58" s="206"/>
      <c r="R58" s="221" t="str">
        <f>"10"&amp;TEXT(ROWS(F$2:F54),"00")&amp;"A"</f>
        <v>1053A</v>
      </c>
      <c r="S58" s="297"/>
      <c r="T58" s="351">
        <f t="shared" si="2"/>
        <v>0</v>
      </c>
      <c r="U58" s="206"/>
      <c r="V58" s="221" t="str">
        <f>"20"&amp;TEXT(ROWS(J$2:J54),"00")&amp;"A"</f>
        <v>2053A</v>
      </c>
      <c r="W58" s="297"/>
      <c r="X58" s="351">
        <f t="shared" si="3"/>
        <v>0</v>
      </c>
      <c r="Y58" s="206"/>
      <c r="Z58" s="221" t="str">
        <f>"30"&amp;TEXT(ROWS(L$2:L54),"00")&amp;"A"</f>
        <v>3053A</v>
      </c>
      <c r="AA58" s="297"/>
      <c r="AB58" s="351">
        <f t="shared" si="4"/>
        <v>0</v>
      </c>
      <c r="AC58" s="206"/>
      <c r="AD58" s="221" t="str">
        <f>"40"&amp;TEXT(ROWS(O$2:O54),"00")&amp;"A"</f>
        <v>4053A</v>
      </c>
      <c r="AE58" s="297"/>
      <c r="AF58" s="351">
        <f t="shared" si="5"/>
        <v>0</v>
      </c>
      <c r="AH58" s="160">
        <f t="shared" si="6"/>
        <v>0</v>
      </c>
      <c r="AI58" s="160">
        <f t="shared" si="7"/>
        <v>0</v>
      </c>
      <c r="AJ58" s="160">
        <f t="shared" si="8"/>
        <v>0</v>
      </c>
      <c r="AK58" s="160">
        <f t="shared" si="9"/>
        <v>0</v>
      </c>
      <c r="AL58" s="160">
        <f t="shared" si="36"/>
        <v>0</v>
      </c>
      <c r="AM58" s="165"/>
      <c r="AN58" s="188">
        <f t="shared" si="10"/>
        <v>0</v>
      </c>
      <c r="AO58" s="188">
        <f t="shared" si="11"/>
        <v>0</v>
      </c>
      <c r="AP58" s="188">
        <f t="shared" si="12"/>
        <v>0</v>
      </c>
      <c r="AQ58" s="188">
        <f t="shared" si="13"/>
        <v>0</v>
      </c>
      <c r="AR58" s="188">
        <f t="shared" si="14"/>
        <v>0</v>
      </c>
      <c r="AS58" s="188">
        <f t="shared" si="15"/>
        <v>0</v>
      </c>
      <c r="AT58" s="188">
        <f t="shared" si="16"/>
        <v>0</v>
      </c>
      <c r="AU58" s="188">
        <f t="shared" si="17"/>
        <v>0</v>
      </c>
      <c r="AV58" s="188">
        <f t="shared" si="18"/>
        <v>0</v>
      </c>
      <c r="AW58" s="188">
        <f t="shared" si="19"/>
        <v>0</v>
      </c>
      <c r="AX58" s="188">
        <f t="shared" si="20"/>
        <v>0</v>
      </c>
      <c r="AY58" s="188">
        <f t="shared" si="21"/>
        <v>0</v>
      </c>
      <c r="AZ58" s="188">
        <f t="shared" si="22"/>
        <v>0</v>
      </c>
      <c r="BA58" s="188">
        <f t="shared" si="23"/>
        <v>0</v>
      </c>
      <c r="BB58" s="188">
        <f t="shared" si="24"/>
        <v>0</v>
      </c>
      <c r="BC58" s="188">
        <f t="shared" si="25"/>
        <v>0</v>
      </c>
      <c r="BD58" s="188">
        <f t="shared" si="26"/>
        <v>0</v>
      </c>
      <c r="BE58" s="188">
        <f t="shared" si="27"/>
        <v>0</v>
      </c>
      <c r="BF58" s="188">
        <f t="shared" si="28"/>
        <v>0</v>
      </c>
      <c r="BG58" s="188">
        <f t="shared" si="29"/>
        <v>0</v>
      </c>
      <c r="BH58" s="188">
        <f t="shared" si="30"/>
        <v>0</v>
      </c>
      <c r="BI58" s="188">
        <f t="shared" si="31"/>
        <v>0</v>
      </c>
      <c r="BJ58" s="188">
        <f t="shared" si="32"/>
        <v>0</v>
      </c>
      <c r="BK58" s="188">
        <f t="shared" si="33"/>
        <v>0</v>
      </c>
      <c r="BL58" s="188">
        <f t="shared" si="34"/>
        <v>0</v>
      </c>
      <c r="BM58" s="188">
        <f t="shared" si="35"/>
        <v>0</v>
      </c>
    </row>
    <row r="59" spans="3:65">
      <c r="C59" s="161" t="s">
        <v>1258</v>
      </c>
      <c r="D59" s="155">
        <v>2</v>
      </c>
      <c r="E59" s="84" t="s">
        <v>1113</v>
      </c>
      <c r="F59" s="156" t="s">
        <v>1259</v>
      </c>
      <c r="G59" s="245" t="s">
        <v>1260</v>
      </c>
      <c r="H59" s="248"/>
      <c r="I59" s="249">
        <v>0</v>
      </c>
      <c r="J59" s="249">
        <v>4708</v>
      </c>
      <c r="K59" s="249">
        <v>5612</v>
      </c>
      <c r="L59" s="269">
        <f t="shared" si="0"/>
        <v>10320</v>
      </c>
      <c r="M59" s="206"/>
      <c r="N59" s="221" t="str">
        <f>"00"&amp;TEXT(ROWS(C$2:C55),"00")&amp;"A"</f>
        <v>0054A</v>
      </c>
      <c r="O59" s="297"/>
      <c r="P59" s="351">
        <f t="shared" si="1"/>
        <v>0</v>
      </c>
      <c r="Q59" s="206"/>
      <c r="R59" s="221" t="str">
        <f>"10"&amp;TEXT(ROWS(F$2:F55),"00")&amp;"A"</f>
        <v>1054A</v>
      </c>
      <c r="S59" s="297"/>
      <c r="T59" s="351">
        <f t="shared" si="2"/>
        <v>0</v>
      </c>
      <c r="U59" s="206"/>
      <c r="V59" s="221" t="str">
        <f>"20"&amp;TEXT(ROWS(J$2:J55),"00")&amp;"A"</f>
        <v>2054A</v>
      </c>
      <c r="W59" s="297"/>
      <c r="X59" s="351">
        <f t="shared" si="3"/>
        <v>0</v>
      </c>
      <c r="Y59" s="206"/>
      <c r="Z59" s="221" t="str">
        <f>"30"&amp;TEXT(ROWS(L$2:L55),"00")&amp;"A"</f>
        <v>3054A</v>
      </c>
      <c r="AA59" s="297"/>
      <c r="AB59" s="351">
        <f t="shared" si="4"/>
        <v>0</v>
      </c>
      <c r="AC59" s="206"/>
      <c r="AD59" s="221" t="str">
        <f>"40"&amp;TEXT(ROWS(O$2:O55),"00")&amp;"A"</f>
        <v>4054A</v>
      </c>
      <c r="AE59" s="297"/>
      <c r="AF59" s="351">
        <f t="shared" si="5"/>
        <v>0</v>
      </c>
      <c r="AH59" s="160">
        <f t="shared" si="6"/>
        <v>0</v>
      </c>
      <c r="AI59" s="160">
        <f t="shared" si="7"/>
        <v>0</v>
      </c>
      <c r="AJ59" s="160">
        <f t="shared" si="8"/>
        <v>0</v>
      </c>
      <c r="AK59" s="160">
        <f t="shared" si="9"/>
        <v>0</v>
      </c>
      <c r="AL59" s="160">
        <f t="shared" si="36"/>
        <v>0</v>
      </c>
      <c r="AM59" s="165"/>
      <c r="AN59" s="188">
        <f t="shared" si="10"/>
        <v>0</v>
      </c>
      <c r="AO59" s="188">
        <f t="shared" si="11"/>
        <v>0</v>
      </c>
      <c r="AP59" s="188">
        <f t="shared" si="12"/>
        <v>0</v>
      </c>
      <c r="AQ59" s="188">
        <f t="shared" si="13"/>
        <v>0</v>
      </c>
      <c r="AR59" s="188">
        <f t="shared" si="14"/>
        <v>0</v>
      </c>
      <c r="AS59" s="188">
        <f t="shared" si="15"/>
        <v>0</v>
      </c>
      <c r="AT59" s="188">
        <f t="shared" si="16"/>
        <v>0</v>
      </c>
      <c r="AU59" s="188">
        <f t="shared" si="17"/>
        <v>0</v>
      </c>
      <c r="AV59" s="188">
        <f t="shared" si="18"/>
        <v>0</v>
      </c>
      <c r="AW59" s="188">
        <f t="shared" si="19"/>
        <v>0</v>
      </c>
      <c r="AX59" s="188">
        <f t="shared" si="20"/>
        <v>0</v>
      </c>
      <c r="AY59" s="188">
        <f t="shared" si="21"/>
        <v>0</v>
      </c>
      <c r="AZ59" s="188">
        <f t="shared" si="22"/>
        <v>0</v>
      </c>
      <c r="BA59" s="188">
        <f t="shared" si="23"/>
        <v>0</v>
      </c>
      <c r="BB59" s="188">
        <f t="shared" si="24"/>
        <v>0</v>
      </c>
      <c r="BC59" s="188">
        <f t="shared" si="25"/>
        <v>0</v>
      </c>
      <c r="BD59" s="188">
        <f t="shared" si="26"/>
        <v>0</v>
      </c>
      <c r="BE59" s="188">
        <f t="shared" si="27"/>
        <v>0</v>
      </c>
      <c r="BF59" s="188">
        <f t="shared" si="28"/>
        <v>0</v>
      </c>
      <c r="BG59" s="188">
        <f t="shared" si="29"/>
        <v>0</v>
      </c>
      <c r="BH59" s="188">
        <f t="shared" si="30"/>
        <v>0</v>
      </c>
      <c r="BI59" s="188">
        <f t="shared" si="31"/>
        <v>0</v>
      </c>
      <c r="BJ59" s="188">
        <f t="shared" si="32"/>
        <v>0</v>
      </c>
      <c r="BK59" s="188">
        <f t="shared" si="33"/>
        <v>0</v>
      </c>
      <c r="BL59" s="188">
        <f t="shared" si="34"/>
        <v>0</v>
      </c>
      <c r="BM59" s="188">
        <f t="shared" si="35"/>
        <v>0</v>
      </c>
    </row>
    <row r="60" spans="3:65">
      <c r="C60" s="161" t="s">
        <v>1261</v>
      </c>
      <c r="D60" s="155">
        <v>2</v>
      </c>
      <c r="E60" s="84" t="s">
        <v>1135</v>
      </c>
      <c r="F60" s="156" t="s">
        <v>1262</v>
      </c>
      <c r="G60" s="245" t="s">
        <v>1263</v>
      </c>
      <c r="H60" s="248"/>
      <c r="I60" s="249">
        <v>0</v>
      </c>
      <c r="J60" s="249">
        <v>400</v>
      </c>
      <c r="K60" s="249">
        <v>5596</v>
      </c>
      <c r="L60" s="269">
        <f t="shared" si="0"/>
        <v>5996</v>
      </c>
      <c r="M60" s="206"/>
      <c r="N60" s="221" t="str">
        <f>"00"&amp;TEXT(ROWS(C$2:C56),"00")&amp;"A"</f>
        <v>0055A</v>
      </c>
      <c r="O60" s="297"/>
      <c r="P60" s="351">
        <f t="shared" si="1"/>
        <v>0</v>
      </c>
      <c r="Q60" s="206"/>
      <c r="R60" s="221" t="str">
        <f>"10"&amp;TEXT(ROWS(F$2:F56),"00")&amp;"A"</f>
        <v>1055A</v>
      </c>
      <c r="S60" s="297"/>
      <c r="T60" s="351">
        <f t="shared" si="2"/>
        <v>0</v>
      </c>
      <c r="U60" s="206"/>
      <c r="V60" s="221" t="str">
        <f>"20"&amp;TEXT(ROWS(J$2:J56),"00")&amp;"A"</f>
        <v>2055A</v>
      </c>
      <c r="W60" s="297"/>
      <c r="X60" s="351">
        <f t="shared" si="3"/>
        <v>0</v>
      </c>
      <c r="Y60" s="206"/>
      <c r="Z60" s="221" t="str">
        <f>"30"&amp;TEXT(ROWS(L$2:L56),"00")&amp;"A"</f>
        <v>3055A</v>
      </c>
      <c r="AA60" s="297"/>
      <c r="AB60" s="351">
        <f t="shared" si="4"/>
        <v>0</v>
      </c>
      <c r="AC60" s="206"/>
      <c r="AD60" s="221" t="str">
        <f>"40"&amp;TEXT(ROWS(O$2:O56),"00")&amp;"A"</f>
        <v>4055A</v>
      </c>
      <c r="AE60" s="297"/>
      <c r="AF60" s="351">
        <f t="shared" si="5"/>
        <v>0</v>
      </c>
      <c r="AH60" s="160">
        <f t="shared" si="6"/>
        <v>0</v>
      </c>
      <c r="AI60" s="160">
        <f t="shared" si="7"/>
        <v>0</v>
      </c>
      <c r="AJ60" s="160">
        <f t="shared" si="8"/>
        <v>0</v>
      </c>
      <c r="AK60" s="160">
        <f t="shared" si="9"/>
        <v>0</v>
      </c>
      <c r="AL60" s="160">
        <f t="shared" si="36"/>
        <v>0</v>
      </c>
      <c r="AM60" s="165"/>
      <c r="AN60" s="188">
        <f t="shared" si="10"/>
        <v>0</v>
      </c>
      <c r="AO60" s="188">
        <f t="shared" si="11"/>
        <v>0</v>
      </c>
      <c r="AP60" s="188">
        <f t="shared" si="12"/>
        <v>0</v>
      </c>
      <c r="AQ60" s="188">
        <f t="shared" si="13"/>
        <v>0</v>
      </c>
      <c r="AR60" s="188">
        <f t="shared" si="14"/>
        <v>0</v>
      </c>
      <c r="AS60" s="188">
        <f t="shared" si="15"/>
        <v>0</v>
      </c>
      <c r="AT60" s="188">
        <f t="shared" si="16"/>
        <v>0</v>
      </c>
      <c r="AU60" s="188">
        <f t="shared" si="17"/>
        <v>0</v>
      </c>
      <c r="AV60" s="188">
        <f t="shared" si="18"/>
        <v>0</v>
      </c>
      <c r="AW60" s="188">
        <f t="shared" si="19"/>
        <v>0</v>
      </c>
      <c r="AX60" s="188">
        <f t="shared" si="20"/>
        <v>0</v>
      </c>
      <c r="AY60" s="188">
        <f t="shared" si="21"/>
        <v>0</v>
      </c>
      <c r="AZ60" s="188">
        <f t="shared" si="22"/>
        <v>0</v>
      </c>
      <c r="BA60" s="188">
        <f t="shared" si="23"/>
        <v>0</v>
      </c>
      <c r="BB60" s="188">
        <f t="shared" si="24"/>
        <v>0</v>
      </c>
      <c r="BC60" s="188">
        <f t="shared" si="25"/>
        <v>0</v>
      </c>
      <c r="BD60" s="188">
        <f t="shared" si="26"/>
        <v>0</v>
      </c>
      <c r="BE60" s="188">
        <f t="shared" si="27"/>
        <v>0</v>
      </c>
      <c r="BF60" s="188">
        <f t="shared" si="28"/>
        <v>0</v>
      </c>
      <c r="BG60" s="188">
        <f t="shared" si="29"/>
        <v>0</v>
      </c>
      <c r="BH60" s="188">
        <f t="shared" si="30"/>
        <v>0</v>
      </c>
      <c r="BI60" s="188">
        <f t="shared" si="31"/>
        <v>0</v>
      </c>
      <c r="BJ60" s="188">
        <f t="shared" si="32"/>
        <v>0</v>
      </c>
      <c r="BK60" s="188">
        <f t="shared" si="33"/>
        <v>0</v>
      </c>
      <c r="BL60" s="188">
        <f t="shared" si="34"/>
        <v>0</v>
      </c>
      <c r="BM60" s="188">
        <f t="shared" si="35"/>
        <v>0</v>
      </c>
    </row>
    <row r="61" spans="3:65">
      <c r="C61" s="161" t="s">
        <v>1264</v>
      </c>
      <c r="D61" s="155">
        <v>2</v>
      </c>
      <c r="E61" s="84" t="s">
        <v>1125</v>
      </c>
      <c r="F61" s="156" t="s">
        <v>1265</v>
      </c>
      <c r="G61" s="245" t="s">
        <v>1266</v>
      </c>
      <c r="H61" s="248">
        <v>81021.600000000006</v>
      </c>
      <c r="I61" s="249">
        <v>30487</v>
      </c>
      <c r="J61" s="249">
        <v>8735</v>
      </c>
      <c r="K61" s="249">
        <v>118649</v>
      </c>
      <c r="L61" s="269">
        <f t="shared" si="0"/>
        <v>238892.6</v>
      </c>
      <c r="M61" s="206"/>
      <c r="N61" s="221" t="str">
        <f>"00"&amp;TEXT(ROWS(C$2:C57),"00")&amp;"A"</f>
        <v>0056A</v>
      </c>
      <c r="O61" s="297"/>
      <c r="P61" s="351">
        <f t="shared" si="1"/>
        <v>0</v>
      </c>
      <c r="Q61" s="206"/>
      <c r="R61" s="221" t="str">
        <f>"10"&amp;TEXT(ROWS(F$2:F57),"00")&amp;"A"</f>
        <v>1056A</v>
      </c>
      <c r="S61" s="297"/>
      <c r="T61" s="351">
        <f t="shared" si="2"/>
        <v>0</v>
      </c>
      <c r="U61" s="206"/>
      <c r="V61" s="221" t="str">
        <f>"20"&amp;TEXT(ROWS(J$2:J57),"00")&amp;"A"</f>
        <v>2056A</v>
      </c>
      <c r="W61" s="297"/>
      <c r="X61" s="351">
        <f t="shared" si="3"/>
        <v>0</v>
      </c>
      <c r="Y61" s="206"/>
      <c r="Z61" s="221" t="str">
        <f>"30"&amp;TEXT(ROWS(L$2:L57),"00")&amp;"A"</f>
        <v>3056A</v>
      </c>
      <c r="AA61" s="297"/>
      <c r="AB61" s="351">
        <f t="shared" si="4"/>
        <v>0</v>
      </c>
      <c r="AC61" s="206"/>
      <c r="AD61" s="221" t="str">
        <f>"40"&amp;TEXT(ROWS(O$2:O57),"00")&amp;"A"</f>
        <v>4056A</v>
      </c>
      <c r="AE61" s="297"/>
      <c r="AF61" s="351">
        <f t="shared" si="5"/>
        <v>0</v>
      </c>
      <c r="AH61" s="160">
        <f t="shared" si="6"/>
        <v>0</v>
      </c>
      <c r="AI61" s="160">
        <f t="shared" si="7"/>
        <v>0</v>
      </c>
      <c r="AJ61" s="160">
        <f t="shared" si="8"/>
        <v>0</v>
      </c>
      <c r="AK61" s="160">
        <f t="shared" si="9"/>
        <v>0</v>
      </c>
      <c r="AL61" s="160">
        <f t="shared" si="36"/>
        <v>0</v>
      </c>
      <c r="AM61" s="165"/>
      <c r="AN61" s="188">
        <f t="shared" si="10"/>
        <v>0</v>
      </c>
      <c r="AO61" s="188">
        <f t="shared" si="11"/>
        <v>0</v>
      </c>
      <c r="AP61" s="188">
        <f t="shared" si="12"/>
        <v>0</v>
      </c>
      <c r="AQ61" s="188">
        <f t="shared" si="13"/>
        <v>0</v>
      </c>
      <c r="AR61" s="188">
        <f t="shared" si="14"/>
        <v>0</v>
      </c>
      <c r="AS61" s="188">
        <f t="shared" si="15"/>
        <v>0</v>
      </c>
      <c r="AT61" s="188">
        <f t="shared" si="16"/>
        <v>0</v>
      </c>
      <c r="AU61" s="188">
        <f t="shared" si="17"/>
        <v>0</v>
      </c>
      <c r="AV61" s="188">
        <f t="shared" si="18"/>
        <v>0</v>
      </c>
      <c r="AW61" s="188">
        <f t="shared" si="19"/>
        <v>0</v>
      </c>
      <c r="AX61" s="188">
        <f t="shared" si="20"/>
        <v>0</v>
      </c>
      <c r="AY61" s="188">
        <f t="shared" si="21"/>
        <v>0</v>
      </c>
      <c r="AZ61" s="188">
        <f t="shared" si="22"/>
        <v>0</v>
      </c>
      <c r="BA61" s="188">
        <f t="shared" si="23"/>
        <v>0</v>
      </c>
      <c r="BB61" s="188">
        <f t="shared" si="24"/>
        <v>0</v>
      </c>
      <c r="BC61" s="188">
        <f t="shared" si="25"/>
        <v>0</v>
      </c>
      <c r="BD61" s="188">
        <f t="shared" si="26"/>
        <v>0</v>
      </c>
      <c r="BE61" s="188">
        <f t="shared" si="27"/>
        <v>0</v>
      </c>
      <c r="BF61" s="188">
        <f t="shared" si="28"/>
        <v>0</v>
      </c>
      <c r="BG61" s="188">
        <f t="shared" si="29"/>
        <v>0</v>
      </c>
      <c r="BH61" s="188">
        <f t="shared" si="30"/>
        <v>0</v>
      </c>
      <c r="BI61" s="188">
        <f t="shared" si="31"/>
        <v>0</v>
      </c>
      <c r="BJ61" s="188">
        <f t="shared" si="32"/>
        <v>0</v>
      </c>
      <c r="BK61" s="188">
        <f t="shared" si="33"/>
        <v>0</v>
      </c>
      <c r="BL61" s="188">
        <f t="shared" si="34"/>
        <v>0</v>
      </c>
      <c r="BM61" s="188">
        <f t="shared" si="35"/>
        <v>0</v>
      </c>
    </row>
    <row r="62" spans="3:65">
      <c r="C62" s="161" t="s">
        <v>1267</v>
      </c>
      <c r="D62" s="155">
        <v>2</v>
      </c>
      <c r="E62" s="84" t="s">
        <v>1135</v>
      </c>
      <c r="F62" s="156" t="s">
        <v>2658</v>
      </c>
      <c r="G62" s="245" t="s">
        <v>1268</v>
      </c>
      <c r="H62" s="248"/>
      <c r="I62" s="249">
        <v>0</v>
      </c>
      <c r="J62" s="249">
        <v>18854</v>
      </c>
      <c r="K62" s="249">
        <v>113889</v>
      </c>
      <c r="L62" s="269">
        <f t="shared" si="0"/>
        <v>132743</v>
      </c>
      <c r="M62" s="206"/>
      <c r="N62" s="221" t="str">
        <f>"00"&amp;TEXT(ROWS(C$2:C58),"00")&amp;"A"</f>
        <v>0057A</v>
      </c>
      <c r="O62" s="297"/>
      <c r="P62" s="351">
        <f t="shared" si="1"/>
        <v>0</v>
      </c>
      <c r="Q62" s="206"/>
      <c r="R62" s="221" t="str">
        <f>"10"&amp;TEXT(ROWS(F$2:F58),"00")&amp;"A"</f>
        <v>1057A</v>
      </c>
      <c r="S62" s="297"/>
      <c r="T62" s="351">
        <f t="shared" si="2"/>
        <v>0</v>
      </c>
      <c r="U62" s="206"/>
      <c r="V62" s="221" t="str">
        <f>"20"&amp;TEXT(ROWS(J$2:J58),"00")&amp;"A"</f>
        <v>2057A</v>
      </c>
      <c r="W62" s="297"/>
      <c r="X62" s="351">
        <f t="shared" si="3"/>
        <v>0</v>
      </c>
      <c r="Y62" s="206"/>
      <c r="Z62" s="221" t="str">
        <f>"30"&amp;TEXT(ROWS(L$2:L58),"00")&amp;"A"</f>
        <v>3057A</v>
      </c>
      <c r="AA62" s="297"/>
      <c r="AB62" s="351">
        <f t="shared" si="4"/>
        <v>0</v>
      </c>
      <c r="AC62" s="206"/>
      <c r="AD62" s="221" t="str">
        <f>"40"&amp;TEXT(ROWS(O$2:O58),"00")&amp;"A"</f>
        <v>4057A</v>
      </c>
      <c r="AE62" s="297"/>
      <c r="AF62" s="351">
        <f t="shared" si="5"/>
        <v>0</v>
      </c>
      <c r="AH62" s="160">
        <f t="shared" si="6"/>
        <v>0</v>
      </c>
      <c r="AI62" s="160">
        <f t="shared" si="7"/>
        <v>0</v>
      </c>
      <c r="AJ62" s="160">
        <f t="shared" si="8"/>
        <v>0</v>
      </c>
      <c r="AK62" s="160">
        <f t="shared" si="9"/>
        <v>0</v>
      </c>
      <c r="AL62" s="160">
        <f t="shared" si="36"/>
        <v>0</v>
      </c>
      <c r="AM62" s="165"/>
      <c r="AN62" s="188">
        <f t="shared" si="10"/>
        <v>0</v>
      </c>
      <c r="AO62" s="188">
        <f t="shared" si="11"/>
        <v>0</v>
      </c>
      <c r="AP62" s="188">
        <f t="shared" si="12"/>
        <v>0</v>
      </c>
      <c r="AQ62" s="188">
        <f t="shared" si="13"/>
        <v>0</v>
      </c>
      <c r="AR62" s="188">
        <f t="shared" si="14"/>
        <v>0</v>
      </c>
      <c r="AS62" s="188">
        <f t="shared" si="15"/>
        <v>0</v>
      </c>
      <c r="AT62" s="188">
        <f t="shared" si="16"/>
        <v>0</v>
      </c>
      <c r="AU62" s="188">
        <f t="shared" si="17"/>
        <v>0</v>
      </c>
      <c r="AV62" s="188">
        <f t="shared" si="18"/>
        <v>0</v>
      </c>
      <c r="AW62" s="188">
        <f t="shared" si="19"/>
        <v>0</v>
      </c>
      <c r="AX62" s="188">
        <f t="shared" si="20"/>
        <v>0</v>
      </c>
      <c r="AY62" s="188">
        <f t="shared" si="21"/>
        <v>0</v>
      </c>
      <c r="AZ62" s="188">
        <f t="shared" si="22"/>
        <v>0</v>
      </c>
      <c r="BA62" s="188">
        <f t="shared" si="23"/>
        <v>0</v>
      </c>
      <c r="BB62" s="188">
        <f t="shared" si="24"/>
        <v>0</v>
      </c>
      <c r="BC62" s="188">
        <f t="shared" si="25"/>
        <v>0</v>
      </c>
      <c r="BD62" s="188">
        <f t="shared" si="26"/>
        <v>0</v>
      </c>
      <c r="BE62" s="188">
        <f t="shared" si="27"/>
        <v>0</v>
      </c>
      <c r="BF62" s="188">
        <f t="shared" si="28"/>
        <v>0</v>
      </c>
      <c r="BG62" s="188">
        <f t="shared" si="29"/>
        <v>0</v>
      </c>
      <c r="BH62" s="188">
        <f t="shared" si="30"/>
        <v>0</v>
      </c>
      <c r="BI62" s="188">
        <f t="shared" si="31"/>
        <v>0</v>
      </c>
      <c r="BJ62" s="188">
        <f t="shared" si="32"/>
        <v>0</v>
      </c>
      <c r="BK62" s="188">
        <f t="shared" si="33"/>
        <v>0</v>
      </c>
      <c r="BL62" s="188">
        <f t="shared" si="34"/>
        <v>0</v>
      </c>
      <c r="BM62" s="188">
        <f t="shared" si="35"/>
        <v>0</v>
      </c>
    </row>
    <row r="63" spans="3:65">
      <c r="C63" s="161" t="s">
        <v>1269</v>
      </c>
      <c r="D63" s="155">
        <v>2</v>
      </c>
      <c r="E63" s="84" t="s">
        <v>1272</v>
      </c>
      <c r="F63" s="156" t="s">
        <v>1270</v>
      </c>
      <c r="G63" s="245" t="s">
        <v>1271</v>
      </c>
      <c r="H63" s="248"/>
      <c r="I63" s="249">
        <v>0</v>
      </c>
      <c r="J63" s="249">
        <v>1775</v>
      </c>
      <c r="K63" s="249">
        <v>643</v>
      </c>
      <c r="L63" s="269">
        <f t="shared" si="0"/>
        <v>2418</v>
      </c>
      <c r="M63" s="206"/>
      <c r="N63" s="221" t="str">
        <f>"00"&amp;TEXT(ROWS(C$2:C59),"00")&amp;"A"</f>
        <v>0058A</v>
      </c>
      <c r="O63" s="297"/>
      <c r="P63" s="351">
        <f t="shared" si="1"/>
        <v>0</v>
      </c>
      <c r="Q63" s="206"/>
      <c r="R63" s="221" t="str">
        <f>"10"&amp;TEXT(ROWS(F$2:F59),"00")&amp;"A"</f>
        <v>1058A</v>
      </c>
      <c r="S63" s="297"/>
      <c r="T63" s="351">
        <f t="shared" si="2"/>
        <v>0</v>
      </c>
      <c r="U63" s="206"/>
      <c r="V63" s="221" t="str">
        <f>"20"&amp;TEXT(ROWS(J$2:J59),"00")&amp;"A"</f>
        <v>2058A</v>
      </c>
      <c r="W63" s="297"/>
      <c r="X63" s="351">
        <f t="shared" si="3"/>
        <v>0</v>
      </c>
      <c r="Y63" s="206"/>
      <c r="Z63" s="221" t="str">
        <f>"30"&amp;TEXT(ROWS(L$2:L59),"00")&amp;"A"</f>
        <v>3058A</v>
      </c>
      <c r="AA63" s="297"/>
      <c r="AB63" s="351">
        <f t="shared" si="4"/>
        <v>0</v>
      </c>
      <c r="AC63" s="206"/>
      <c r="AD63" s="221" t="str">
        <f>"40"&amp;TEXT(ROWS(O$2:O59),"00")&amp;"A"</f>
        <v>4058A</v>
      </c>
      <c r="AE63" s="297"/>
      <c r="AF63" s="351">
        <f t="shared" si="5"/>
        <v>0</v>
      </c>
      <c r="AH63" s="160">
        <f t="shared" si="6"/>
        <v>0</v>
      </c>
      <c r="AI63" s="160">
        <f t="shared" si="7"/>
        <v>0</v>
      </c>
      <c r="AJ63" s="160">
        <f t="shared" si="8"/>
        <v>0</v>
      </c>
      <c r="AK63" s="160">
        <f t="shared" si="9"/>
        <v>0</v>
      </c>
      <c r="AL63" s="160">
        <f t="shared" si="36"/>
        <v>0</v>
      </c>
      <c r="AM63" s="165"/>
      <c r="AN63" s="188">
        <f t="shared" si="10"/>
        <v>0</v>
      </c>
      <c r="AO63" s="188">
        <f t="shared" si="11"/>
        <v>0</v>
      </c>
      <c r="AP63" s="188">
        <f t="shared" si="12"/>
        <v>0</v>
      </c>
      <c r="AQ63" s="188">
        <f t="shared" si="13"/>
        <v>0</v>
      </c>
      <c r="AR63" s="188">
        <f t="shared" si="14"/>
        <v>0</v>
      </c>
      <c r="AS63" s="188">
        <f t="shared" si="15"/>
        <v>0</v>
      </c>
      <c r="AT63" s="188">
        <f t="shared" si="16"/>
        <v>0</v>
      </c>
      <c r="AU63" s="188">
        <f t="shared" si="17"/>
        <v>0</v>
      </c>
      <c r="AV63" s="188">
        <f t="shared" si="18"/>
        <v>0</v>
      </c>
      <c r="AW63" s="188">
        <f t="shared" si="19"/>
        <v>0</v>
      </c>
      <c r="AX63" s="188">
        <f t="shared" si="20"/>
        <v>0</v>
      </c>
      <c r="AY63" s="188">
        <f t="shared" si="21"/>
        <v>0</v>
      </c>
      <c r="AZ63" s="188">
        <f t="shared" si="22"/>
        <v>0</v>
      </c>
      <c r="BA63" s="188">
        <f t="shared" si="23"/>
        <v>0</v>
      </c>
      <c r="BB63" s="188">
        <f t="shared" si="24"/>
        <v>0</v>
      </c>
      <c r="BC63" s="188">
        <f t="shared" si="25"/>
        <v>0</v>
      </c>
      <c r="BD63" s="188">
        <f t="shared" si="26"/>
        <v>0</v>
      </c>
      <c r="BE63" s="188">
        <f t="shared" si="27"/>
        <v>0</v>
      </c>
      <c r="BF63" s="188">
        <f t="shared" si="28"/>
        <v>0</v>
      </c>
      <c r="BG63" s="188">
        <f t="shared" si="29"/>
        <v>0</v>
      </c>
      <c r="BH63" s="188">
        <f t="shared" si="30"/>
        <v>0</v>
      </c>
      <c r="BI63" s="188">
        <f t="shared" si="31"/>
        <v>0</v>
      </c>
      <c r="BJ63" s="188">
        <f t="shared" si="32"/>
        <v>0</v>
      </c>
      <c r="BK63" s="188">
        <f t="shared" si="33"/>
        <v>0</v>
      </c>
      <c r="BL63" s="188">
        <f t="shared" si="34"/>
        <v>0</v>
      </c>
      <c r="BM63" s="188">
        <f t="shared" si="35"/>
        <v>0</v>
      </c>
    </row>
    <row r="64" spans="3:65">
      <c r="C64" s="161" t="s">
        <v>1273</v>
      </c>
      <c r="D64" s="155">
        <v>2</v>
      </c>
      <c r="E64" s="84" t="s">
        <v>1125</v>
      </c>
      <c r="F64" s="156" t="s">
        <v>1274</v>
      </c>
      <c r="G64" s="245" t="s">
        <v>1275</v>
      </c>
      <c r="H64" s="248"/>
      <c r="I64" s="249">
        <v>0</v>
      </c>
      <c r="J64" s="249">
        <v>20020</v>
      </c>
      <c r="K64" s="249">
        <v>83070</v>
      </c>
      <c r="L64" s="269">
        <f t="shared" si="0"/>
        <v>103090</v>
      </c>
      <c r="M64" s="206"/>
      <c r="N64" s="221" t="str">
        <f>"00"&amp;TEXT(ROWS(C$2:C60),"00")&amp;"A"</f>
        <v>0059A</v>
      </c>
      <c r="O64" s="297"/>
      <c r="P64" s="351">
        <f t="shared" si="1"/>
        <v>0</v>
      </c>
      <c r="Q64" s="206"/>
      <c r="R64" s="221" t="str">
        <f>"10"&amp;TEXT(ROWS(F$2:F60),"00")&amp;"A"</f>
        <v>1059A</v>
      </c>
      <c r="S64" s="297"/>
      <c r="T64" s="351">
        <f t="shared" si="2"/>
        <v>0</v>
      </c>
      <c r="U64" s="206"/>
      <c r="V64" s="221" t="str">
        <f>"20"&amp;TEXT(ROWS(J$2:J60),"00")&amp;"A"</f>
        <v>2059A</v>
      </c>
      <c r="W64" s="297"/>
      <c r="X64" s="351">
        <f t="shared" si="3"/>
        <v>0</v>
      </c>
      <c r="Y64" s="206"/>
      <c r="Z64" s="221" t="str">
        <f>"30"&amp;TEXT(ROWS(L$2:L60),"00")&amp;"A"</f>
        <v>3059A</v>
      </c>
      <c r="AA64" s="297"/>
      <c r="AB64" s="351">
        <f t="shared" si="4"/>
        <v>0</v>
      </c>
      <c r="AC64" s="206"/>
      <c r="AD64" s="221" t="str">
        <f>"40"&amp;TEXT(ROWS(O$2:O60),"00")&amp;"A"</f>
        <v>4059A</v>
      </c>
      <c r="AE64" s="297"/>
      <c r="AF64" s="351">
        <f t="shared" si="5"/>
        <v>0</v>
      </c>
      <c r="AH64" s="160">
        <f t="shared" si="6"/>
        <v>0</v>
      </c>
      <c r="AI64" s="160">
        <f t="shared" si="7"/>
        <v>0</v>
      </c>
      <c r="AJ64" s="160">
        <f t="shared" si="8"/>
        <v>0</v>
      </c>
      <c r="AK64" s="160">
        <f t="shared" si="9"/>
        <v>0</v>
      </c>
      <c r="AL64" s="160">
        <f t="shared" si="36"/>
        <v>0</v>
      </c>
      <c r="AM64" s="165"/>
      <c r="AN64" s="188">
        <f t="shared" si="10"/>
        <v>0</v>
      </c>
      <c r="AO64" s="188">
        <f t="shared" si="11"/>
        <v>0</v>
      </c>
      <c r="AP64" s="188">
        <f t="shared" si="12"/>
        <v>0</v>
      </c>
      <c r="AQ64" s="188">
        <f t="shared" si="13"/>
        <v>0</v>
      </c>
      <c r="AR64" s="188">
        <f t="shared" si="14"/>
        <v>0</v>
      </c>
      <c r="AS64" s="188">
        <f t="shared" si="15"/>
        <v>0</v>
      </c>
      <c r="AT64" s="188">
        <f t="shared" si="16"/>
        <v>0</v>
      </c>
      <c r="AU64" s="188">
        <f t="shared" si="17"/>
        <v>0</v>
      </c>
      <c r="AV64" s="188">
        <f t="shared" si="18"/>
        <v>0</v>
      </c>
      <c r="AW64" s="188">
        <f t="shared" si="19"/>
        <v>0</v>
      </c>
      <c r="AX64" s="188">
        <f t="shared" si="20"/>
        <v>0</v>
      </c>
      <c r="AY64" s="188">
        <f t="shared" si="21"/>
        <v>0</v>
      </c>
      <c r="AZ64" s="188">
        <f t="shared" si="22"/>
        <v>0</v>
      </c>
      <c r="BA64" s="188">
        <f t="shared" si="23"/>
        <v>0</v>
      </c>
      <c r="BB64" s="188">
        <f t="shared" si="24"/>
        <v>0</v>
      </c>
      <c r="BC64" s="188">
        <f t="shared" si="25"/>
        <v>0</v>
      </c>
      <c r="BD64" s="188">
        <f t="shared" si="26"/>
        <v>0</v>
      </c>
      <c r="BE64" s="188">
        <f t="shared" si="27"/>
        <v>0</v>
      </c>
      <c r="BF64" s="188">
        <f t="shared" si="28"/>
        <v>0</v>
      </c>
      <c r="BG64" s="188">
        <f t="shared" si="29"/>
        <v>0</v>
      </c>
      <c r="BH64" s="188">
        <f t="shared" si="30"/>
        <v>0</v>
      </c>
      <c r="BI64" s="188">
        <f t="shared" si="31"/>
        <v>0</v>
      </c>
      <c r="BJ64" s="188">
        <f t="shared" si="32"/>
        <v>0</v>
      </c>
      <c r="BK64" s="188">
        <f t="shared" si="33"/>
        <v>0</v>
      </c>
      <c r="BL64" s="188">
        <f t="shared" si="34"/>
        <v>0</v>
      </c>
      <c r="BM64" s="188">
        <f t="shared" si="35"/>
        <v>0</v>
      </c>
    </row>
    <row r="65" spans="3:65">
      <c r="C65" s="161" t="s">
        <v>1276</v>
      </c>
      <c r="D65" s="155">
        <v>2</v>
      </c>
      <c r="E65" s="84" t="s">
        <v>1125</v>
      </c>
      <c r="F65" s="156" t="s">
        <v>1277</v>
      </c>
      <c r="G65" s="245" t="s">
        <v>1278</v>
      </c>
      <c r="H65" s="248"/>
      <c r="I65" s="249">
        <v>27258</v>
      </c>
      <c r="J65" s="249">
        <v>20464</v>
      </c>
      <c r="K65" s="249">
        <v>33658</v>
      </c>
      <c r="L65" s="269">
        <f t="shared" si="0"/>
        <v>81380</v>
      </c>
      <c r="M65" s="206"/>
      <c r="N65" s="221" t="str">
        <f>"00"&amp;TEXT(ROWS(C$2:C61),"00")&amp;"A"</f>
        <v>0060A</v>
      </c>
      <c r="O65" s="297"/>
      <c r="P65" s="351">
        <f t="shared" si="1"/>
        <v>0</v>
      </c>
      <c r="Q65" s="206"/>
      <c r="R65" s="221" t="str">
        <f>"10"&amp;TEXT(ROWS(F$2:F61),"00")&amp;"A"</f>
        <v>1060A</v>
      </c>
      <c r="S65" s="297"/>
      <c r="T65" s="351">
        <f t="shared" si="2"/>
        <v>0</v>
      </c>
      <c r="U65" s="206"/>
      <c r="V65" s="221" t="str">
        <f>"20"&amp;TEXT(ROWS(J$2:J61),"00")&amp;"A"</f>
        <v>2060A</v>
      </c>
      <c r="W65" s="297"/>
      <c r="X65" s="351">
        <f t="shared" si="3"/>
        <v>0</v>
      </c>
      <c r="Y65" s="206"/>
      <c r="Z65" s="221" t="str">
        <f>"30"&amp;TEXT(ROWS(L$2:L61),"00")&amp;"A"</f>
        <v>3060A</v>
      </c>
      <c r="AA65" s="297"/>
      <c r="AB65" s="351">
        <f t="shared" si="4"/>
        <v>0</v>
      </c>
      <c r="AC65" s="206"/>
      <c r="AD65" s="221" t="str">
        <f>"40"&amp;TEXT(ROWS(O$2:O61),"00")&amp;"A"</f>
        <v>4060A</v>
      </c>
      <c r="AE65" s="297"/>
      <c r="AF65" s="351">
        <f t="shared" si="5"/>
        <v>0</v>
      </c>
      <c r="AH65" s="160">
        <f t="shared" si="6"/>
        <v>0</v>
      </c>
      <c r="AI65" s="160">
        <f t="shared" si="7"/>
        <v>0</v>
      </c>
      <c r="AJ65" s="160">
        <f t="shared" si="8"/>
        <v>0</v>
      </c>
      <c r="AK65" s="160">
        <f t="shared" si="9"/>
        <v>0</v>
      </c>
      <c r="AL65" s="160">
        <f t="shared" si="36"/>
        <v>0</v>
      </c>
      <c r="AM65" s="165"/>
      <c r="AN65" s="188">
        <f t="shared" si="10"/>
        <v>0</v>
      </c>
      <c r="AO65" s="188">
        <f t="shared" si="11"/>
        <v>0</v>
      </c>
      <c r="AP65" s="188">
        <f t="shared" si="12"/>
        <v>0</v>
      </c>
      <c r="AQ65" s="188">
        <f t="shared" si="13"/>
        <v>0</v>
      </c>
      <c r="AR65" s="188">
        <f t="shared" si="14"/>
        <v>0</v>
      </c>
      <c r="AS65" s="188">
        <f t="shared" si="15"/>
        <v>0</v>
      </c>
      <c r="AT65" s="188">
        <f t="shared" si="16"/>
        <v>0</v>
      </c>
      <c r="AU65" s="188">
        <f t="shared" si="17"/>
        <v>0</v>
      </c>
      <c r="AV65" s="188">
        <f t="shared" si="18"/>
        <v>0</v>
      </c>
      <c r="AW65" s="188">
        <f t="shared" si="19"/>
        <v>0</v>
      </c>
      <c r="AX65" s="188">
        <f t="shared" si="20"/>
        <v>0</v>
      </c>
      <c r="AY65" s="188">
        <f t="shared" si="21"/>
        <v>0</v>
      </c>
      <c r="AZ65" s="188">
        <f t="shared" si="22"/>
        <v>0</v>
      </c>
      <c r="BA65" s="188">
        <f t="shared" si="23"/>
        <v>0</v>
      </c>
      <c r="BB65" s="188">
        <f t="shared" si="24"/>
        <v>0</v>
      </c>
      <c r="BC65" s="188">
        <f t="shared" si="25"/>
        <v>0</v>
      </c>
      <c r="BD65" s="188">
        <f t="shared" si="26"/>
        <v>0</v>
      </c>
      <c r="BE65" s="188">
        <f t="shared" si="27"/>
        <v>0</v>
      </c>
      <c r="BF65" s="188">
        <f t="shared" si="28"/>
        <v>0</v>
      </c>
      <c r="BG65" s="188">
        <f t="shared" si="29"/>
        <v>0</v>
      </c>
      <c r="BH65" s="188">
        <f t="shared" si="30"/>
        <v>0</v>
      </c>
      <c r="BI65" s="188">
        <f t="shared" si="31"/>
        <v>0</v>
      </c>
      <c r="BJ65" s="188">
        <f t="shared" si="32"/>
        <v>0</v>
      </c>
      <c r="BK65" s="188">
        <f t="shared" si="33"/>
        <v>0</v>
      </c>
      <c r="BL65" s="188">
        <f t="shared" si="34"/>
        <v>0</v>
      </c>
      <c r="BM65" s="188">
        <f t="shared" si="35"/>
        <v>0</v>
      </c>
    </row>
    <row r="66" spans="3:65">
      <c r="C66" s="161" t="s">
        <v>1279</v>
      </c>
      <c r="D66" s="155">
        <v>2</v>
      </c>
      <c r="E66" s="84" t="s">
        <v>1113</v>
      </c>
      <c r="F66" s="156" t="s">
        <v>132</v>
      </c>
      <c r="G66" s="245" t="s">
        <v>133</v>
      </c>
      <c r="H66" s="248"/>
      <c r="I66" s="249">
        <v>0</v>
      </c>
      <c r="J66" s="249">
        <v>11284</v>
      </c>
      <c r="K66" s="249">
        <v>15283</v>
      </c>
      <c r="L66" s="269">
        <f t="shared" si="0"/>
        <v>26567</v>
      </c>
      <c r="M66" s="206"/>
      <c r="N66" s="221" t="str">
        <f>"00"&amp;TEXT(ROWS(C$2:C62),"00")&amp;"A"</f>
        <v>0061A</v>
      </c>
      <c r="O66" s="297"/>
      <c r="P66" s="351">
        <f t="shared" si="1"/>
        <v>0</v>
      </c>
      <c r="Q66" s="206"/>
      <c r="R66" s="221" t="str">
        <f>"10"&amp;TEXT(ROWS(F$2:F62),"00")&amp;"A"</f>
        <v>1061A</v>
      </c>
      <c r="S66" s="297"/>
      <c r="T66" s="351">
        <f t="shared" si="2"/>
        <v>0</v>
      </c>
      <c r="U66" s="206"/>
      <c r="V66" s="221" t="str">
        <f>"20"&amp;TEXT(ROWS(J$2:J62),"00")&amp;"A"</f>
        <v>2061A</v>
      </c>
      <c r="W66" s="297"/>
      <c r="X66" s="351">
        <f t="shared" si="3"/>
        <v>0</v>
      </c>
      <c r="Y66" s="206"/>
      <c r="Z66" s="221" t="str">
        <f>"30"&amp;TEXT(ROWS(L$2:L62),"00")&amp;"A"</f>
        <v>3061A</v>
      </c>
      <c r="AA66" s="297"/>
      <c r="AB66" s="351">
        <f t="shared" si="4"/>
        <v>0</v>
      </c>
      <c r="AC66" s="206"/>
      <c r="AD66" s="221" t="str">
        <f>"40"&amp;TEXT(ROWS(O$2:O62),"00")&amp;"A"</f>
        <v>4061A</v>
      </c>
      <c r="AE66" s="297"/>
      <c r="AF66" s="351">
        <f t="shared" si="5"/>
        <v>0</v>
      </c>
      <c r="AH66" s="160">
        <f t="shared" si="6"/>
        <v>0</v>
      </c>
      <c r="AI66" s="160">
        <f t="shared" si="7"/>
        <v>0</v>
      </c>
      <c r="AJ66" s="160">
        <f t="shared" si="8"/>
        <v>0</v>
      </c>
      <c r="AK66" s="160">
        <f t="shared" si="9"/>
        <v>0</v>
      </c>
      <c r="AL66" s="160">
        <f t="shared" si="36"/>
        <v>0</v>
      </c>
      <c r="AM66" s="165"/>
      <c r="AN66" s="188">
        <f t="shared" si="10"/>
        <v>0</v>
      </c>
      <c r="AO66" s="188">
        <f t="shared" si="11"/>
        <v>0</v>
      </c>
      <c r="AP66" s="188">
        <f t="shared" si="12"/>
        <v>0</v>
      </c>
      <c r="AQ66" s="188">
        <f t="shared" si="13"/>
        <v>0</v>
      </c>
      <c r="AR66" s="188">
        <f t="shared" si="14"/>
        <v>0</v>
      </c>
      <c r="AS66" s="188">
        <f t="shared" si="15"/>
        <v>0</v>
      </c>
      <c r="AT66" s="188">
        <f t="shared" si="16"/>
        <v>0</v>
      </c>
      <c r="AU66" s="188">
        <f t="shared" si="17"/>
        <v>0</v>
      </c>
      <c r="AV66" s="188">
        <f t="shared" si="18"/>
        <v>0</v>
      </c>
      <c r="AW66" s="188">
        <f t="shared" si="19"/>
        <v>0</v>
      </c>
      <c r="AX66" s="188">
        <f t="shared" si="20"/>
        <v>0</v>
      </c>
      <c r="AY66" s="188">
        <f t="shared" si="21"/>
        <v>0</v>
      </c>
      <c r="AZ66" s="188">
        <f t="shared" si="22"/>
        <v>0</v>
      </c>
      <c r="BA66" s="188">
        <f t="shared" si="23"/>
        <v>0</v>
      </c>
      <c r="BB66" s="188">
        <f t="shared" si="24"/>
        <v>0</v>
      </c>
      <c r="BC66" s="188">
        <f t="shared" si="25"/>
        <v>0</v>
      </c>
      <c r="BD66" s="188">
        <f t="shared" si="26"/>
        <v>0</v>
      </c>
      <c r="BE66" s="188">
        <f t="shared" si="27"/>
        <v>0</v>
      </c>
      <c r="BF66" s="188">
        <f t="shared" si="28"/>
        <v>0</v>
      </c>
      <c r="BG66" s="188">
        <f t="shared" si="29"/>
        <v>0</v>
      </c>
      <c r="BH66" s="188">
        <f t="shared" si="30"/>
        <v>0</v>
      </c>
      <c r="BI66" s="188">
        <f t="shared" si="31"/>
        <v>0</v>
      </c>
      <c r="BJ66" s="188">
        <f t="shared" si="32"/>
        <v>0</v>
      </c>
      <c r="BK66" s="188">
        <f t="shared" si="33"/>
        <v>0</v>
      </c>
      <c r="BL66" s="188">
        <f t="shared" si="34"/>
        <v>0</v>
      </c>
      <c r="BM66" s="188">
        <f t="shared" si="35"/>
        <v>0</v>
      </c>
    </row>
    <row r="67" spans="3:65">
      <c r="C67" s="389" t="s">
        <v>1280</v>
      </c>
      <c r="D67" s="84">
        <v>2</v>
      </c>
      <c r="E67" s="84" t="s">
        <v>1135</v>
      </c>
      <c r="F67" s="390" t="s">
        <v>1281</v>
      </c>
      <c r="G67" s="391" t="s">
        <v>1282</v>
      </c>
      <c r="H67" s="392"/>
      <c r="I67" s="252">
        <v>25355</v>
      </c>
      <c r="J67" s="252">
        <v>8059</v>
      </c>
      <c r="K67" s="252">
        <v>18387</v>
      </c>
      <c r="L67" s="269">
        <f t="shared" si="0"/>
        <v>51801</v>
      </c>
      <c r="M67" s="206"/>
      <c r="N67" s="221" t="str">
        <f>"00"&amp;TEXT(ROWS(C$2:C63),"00")&amp;"A"</f>
        <v>0062A</v>
      </c>
      <c r="O67" s="297"/>
      <c r="P67" s="351">
        <f t="shared" si="1"/>
        <v>0</v>
      </c>
      <c r="Q67" s="206"/>
      <c r="R67" s="221" t="str">
        <f>"10"&amp;TEXT(ROWS(F$2:F63),"00")&amp;"A"</f>
        <v>1062A</v>
      </c>
      <c r="S67" s="297"/>
      <c r="T67" s="351">
        <f t="shared" si="2"/>
        <v>0</v>
      </c>
      <c r="U67" s="206"/>
      <c r="V67" s="221" t="str">
        <f>"20"&amp;TEXT(ROWS(J$2:J63),"00")&amp;"A"</f>
        <v>2062A</v>
      </c>
      <c r="W67" s="297"/>
      <c r="X67" s="351">
        <f t="shared" si="3"/>
        <v>0</v>
      </c>
      <c r="Y67" s="206"/>
      <c r="Z67" s="221" t="str">
        <f>"30"&amp;TEXT(ROWS(L$2:L63),"00")&amp;"A"</f>
        <v>3062A</v>
      </c>
      <c r="AA67" s="297"/>
      <c r="AB67" s="351">
        <f t="shared" si="4"/>
        <v>0</v>
      </c>
      <c r="AC67" s="206"/>
      <c r="AD67" s="221" t="str">
        <f>"40"&amp;TEXT(ROWS(O$2:O63),"00")&amp;"A"</f>
        <v>4062A</v>
      </c>
      <c r="AE67" s="297"/>
      <c r="AF67" s="351">
        <f t="shared" si="5"/>
        <v>0</v>
      </c>
      <c r="AH67" s="160">
        <f t="shared" si="6"/>
        <v>0</v>
      </c>
      <c r="AI67" s="160">
        <f t="shared" si="7"/>
        <v>0</v>
      </c>
      <c r="AJ67" s="160">
        <f t="shared" si="8"/>
        <v>0</v>
      </c>
      <c r="AK67" s="160">
        <f t="shared" si="9"/>
        <v>0</v>
      </c>
      <c r="AL67" s="160">
        <f t="shared" si="36"/>
        <v>0</v>
      </c>
      <c r="AM67" s="165"/>
      <c r="AN67" s="188">
        <f t="shared" si="10"/>
        <v>0</v>
      </c>
      <c r="AO67" s="188">
        <f t="shared" si="11"/>
        <v>0</v>
      </c>
      <c r="AP67" s="188">
        <f t="shared" si="12"/>
        <v>0</v>
      </c>
      <c r="AQ67" s="188">
        <f t="shared" si="13"/>
        <v>0</v>
      </c>
      <c r="AR67" s="188">
        <f t="shared" si="14"/>
        <v>0</v>
      </c>
      <c r="AS67" s="188">
        <f t="shared" si="15"/>
        <v>0</v>
      </c>
      <c r="AT67" s="188">
        <f t="shared" si="16"/>
        <v>0</v>
      </c>
      <c r="AU67" s="188">
        <f t="shared" si="17"/>
        <v>0</v>
      </c>
      <c r="AV67" s="188">
        <f t="shared" si="18"/>
        <v>0</v>
      </c>
      <c r="AW67" s="188">
        <f t="shared" si="19"/>
        <v>0</v>
      </c>
      <c r="AX67" s="188">
        <f t="shared" si="20"/>
        <v>0</v>
      </c>
      <c r="AY67" s="188">
        <f t="shared" si="21"/>
        <v>0</v>
      </c>
      <c r="AZ67" s="188">
        <f t="shared" si="22"/>
        <v>0</v>
      </c>
      <c r="BA67" s="188">
        <f t="shared" si="23"/>
        <v>0</v>
      </c>
      <c r="BB67" s="188">
        <f t="shared" si="24"/>
        <v>0</v>
      </c>
      <c r="BC67" s="188">
        <f t="shared" si="25"/>
        <v>0</v>
      </c>
      <c r="BD67" s="188">
        <f t="shared" si="26"/>
        <v>0</v>
      </c>
      <c r="BE67" s="188">
        <f t="shared" si="27"/>
        <v>0</v>
      </c>
      <c r="BF67" s="188">
        <f t="shared" si="28"/>
        <v>0</v>
      </c>
      <c r="BG67" s="188">
        <f t="shared" si="29"/>
        <v>0</v>
      </c>
      <c r="BH67" s="188">
        <f t="shared" si="30"/>
        <v>0</v>
      </c>
      <c r="BI67" s="188">
        <f t="shared" si="31"/>
        <v>0</v>
      </c>
      <c r="BJ67" s="188">
        <f t="shared" si="32"/>
        <v>0</v>
      </c>
      <c r="BK67" s="188">
        <f t="shared" si="33"/>
        <v>0</v>
      </c>
      <c r="BL67" s="188">
        <f t="shared" si="34"/>
        <v>0</v>
      </c>
      <c r="BM67" s="188">
        <f t="shared" si="35"/>
        <v>0</v>
      </c>
    </row>
    <row r="68" spans="3:65">
      <c r="C68" s="389" t="s">
        <v>1283</v>
      </c>
      <c r="D68" s="84">
        <v>2</v>
      </c>
      <c r="E68" s="84" t="s">
        <v>1135</v>
      </c>
      <c r="F68" s="390" t="s">
        <v>1284</v>
      </c>
      <c r="G68" s="391" t="s">
        <v>1075</v>
      </c>
      <c r="H68" s="392">
        <v>21780</v>
      </c>
      <c r="I68" s="252">
        <v>0</v>
      </c>
      <c r="J68" s="252">
        <v>14571</v>
      </c>
      <c r="K68" s="252">
        <v>70747</v>
      </c>
      <c r="L68" s="269">
        <f t="shared" si="0"/>
        <v>107098</v>
      </c>
      <c r="M68" s="206"/>
      <c r="N68" s="221" t="str">
        <f>"00"&amp;TEXT(ROWS(C$2:C64),"00")&amp;"A"</f>
        <v>0063A</v>
      </c>
      <c r="O68" s="297"/>
      <c r="P68" s="351">
        <f t="shared" si="1"/>
        <v>0</v>
      </c>
      <c r="Q68" s="206"/>
      <c r="R68" s="221" t="str">
        <f>"10"&amp;TEXT(ROWS(F$2:F64),"00")&amp;"A"</f>
        <v>1063A</v>
      </c>
      <c r="S68" s="297"/>
      <c r="T68" s="351">
        <f t="shared" si="2"/>
        <v>0</v>
      </c>
      <c r="U68" s="206"/>
      <c r="V68" s="221" t="str">
        <f>"20"&amp;TEXT(ROWS(J$2:J64),"00")&amp;"A"</f>
        <v>2063A</v>
      </c>
      <c r="W68" s="297"/>
      <c r="X68" s="351">
        <f t="shared" si="3"/>
        <v>0</v>
      </c>
      <c r="Y68" s="206"/>
      <c r="Z68" s="221" t="str">
        <f>"30"&amp;TEXT(ROWS(L$2:L64),"00")&amp;"A"</f>
        <v>3063A</v>
      </c>
      <c r="AA68" s="297"/>
      <c r="AB68" s="351">
        <f t="shared" si="4"/>
        <v>0</v>
      </c>
      <c r="AC68" s="206"/>
      <c r="AD68" s="221" t="str">
        <f>"40"&amp;TEXT(ROWS(O$2:O64),"00")&amp;"A"</f>
        <v>4063A</v>
      </c>
      <c r="AE68" s="297"/>
      <c r="AF68" s="351">
        <f t="shared" si="5"/>
        <v>0</v>
      </c>
      <c r="AH68" s="160">
        <f t="shared" si="6"/>
        <v>0</v>
      </c>
      <c r="AI68" s="160">
        <f t="shared" si="7"/>
        <v>0</v>
      </c>
      <c r="AJ68" s="160">
        <f t="shared" si="8"/>
        <v>0</v>
      </c>
      <c r="AK68" s="160">
        <f t="shared" si="9"/>
        <v>0</v>
      </c>
      <c r="AL68" s="160">
        <f t="shared" si="36"/>
        <v>0</v>
      </c>
      <c r="AM68" s="165"/>
      <c r="AN68" s="188">
        <f t="shared" si="10"/>
        <v>0</v>
      </c>
      <c r="AO68" s="188">
        <f t="shared" si="11"/>
        <v>0</v>
      </c>
      <c r="AP68" s="188">
        <f t="shared" si="12"/>
        <v>0</v>
      </c>
      <c r="AQ68" s="188">
        <f t="shared" si="13"/>
        <v>0</v>
      </c>
      <c r="AR68" s="188">
        <f t="shared" si="14"/>
        <v>0</v>
      </c>
      <c r="AS68" s="188">
        <f t="shared" si="15"/>
        <v>0</v>
      </c>
      <c r="AT68" s="188">
        <f t="shared" si="16"/>
        <v>0</v>
      </c>
      <c r="AU68" s="188">
        <f t="shared" si="17"/>
        <v>0</v>
      </c>
      <c r="AV68" s="188">
        <f t="shared" si="18"/>
        <v>0</v>
      </c>
      <c r="AW68" s="188">
        <f t="shared" si="19"/>
        <v>0</v>
      </c>
      <c r="AX68" s="188">
        <f t="shared" si="20"/>
        <v>0</v>
      </c>
      <c r="AY68" s="188">
        <f t="shared" si="21"/>
        <v>0</v>
      </c>
      <c r="AZ68" s="188">
        <f t="shared" si="22"/>
        <v>0</v>
      </c>
      <c r="BA68" s="188">
        <f t="shared" si="23"/>
        <v>0</v>
      </c>
      <c r="BB68" s="188">
        <f t="shared" si="24"/>
        <v>0</v>
      </c>
      <c r="BC68" s="188">
        <f t="shared" si="25"/>
        <v>0</v>
      </c>
      <c r="BD68" s="188">
        <f t="shared" si="26"/>
        <v>0</v>
      </c>
      <c r="BE68" s="188">
        <f t="shared" si="27"/>
        <v>0</v>
      </c>
      <c r="BF68" s="188">
        <f t="shared" si="28"/>
        <v>0</v>
      </c>
      <c r="BG68" s="188">
        <f t="shared" si="29"/>
        <v>0</v>
      </c>
      <c r="BH68" s="188">
        <f t="shared" si="30"/>
        <v>0</v>
      </c>
      <c r="BI68" s="188">
        <f t="shared" si="31"/>
        <v>0</v>
      </c>
      <c r="BJ68" s="188">
        <f t="shared" si="32"/>
        <v>0</v>
      </c>
      <c r="BK68" s="188">
        <f t="shared" si="33"/>
        <v>0</v>
      </c>
      <c r="BL68" s="188">
        <f t="shared" si="34"/>
        <v>0</v>
      </c>
      <c r="BM68" s="188">
        <f t="shared" si="35"/>
        <v>0</v>
      </c>
    </row>
    <row r="69" spans="3:65">
      <c r="C69" s="389" t="s">
        <v>1285</v>
      </c>
      <c r="D69" s="84">
        <v>2</v>
      </c>
      <c r="E69" s="84" t="s">
        <v>1200</v>
      </c>
      <c r="F69" s="390" t="s">
        <v>1286</v>
      </c>
      <c r="G69" s="391" t="s">
        <v>1078</v>
      </c>
      <c r="H69" s="392"/>
      <c r="I69" s="252"/>
      <c r="J69" s="252">
        <v>2432</v>
      </c>
      <c r="K69" s="252">
        <v>43560</v>
      </c>
      <c r="L69" s="269">
        <f t="shared" si="0"/>
        <v>45992</v>
      </c>
      <c r="M69" s="206"/>
      <c r="N69" s="221" t="str">
        <f>"00"&amp;TEXT(ROWS(C$2:C65),"00")&amp;"A"</f>
        <v>0064A</v>
      </c>
      <c r="O69" s="297"/>
      <c r="P69" s="351">
        <f t="shared" si="1"/>
        <v>0</v>
      </c>
      <c r="Q69" s="206"/>
      <c r="R69" s="221" t="str">
        <f>"10"&amp;TEXT(ROWS(F$2:F65),"00")&amp;"A"</f>
        <v>1064A</v>
      </c>
      <c r="S69" s="297"/>
      <c r="T69" s="351">
        <f t="shared" si="2"/>
        <v>0</v>
      </c>
      <c r="U69" s="206"/>
      <c r="V69" s="221" t="str">
        <f>"20"&amp;TEXT(ROWS(J$2:J65),"00")&amp;"A"</f>
        <v>2064A</v>
      </c>
      <c r="W69" s="297"/>
      <c r="X69" s="351">
        <f t="shared" si="3"/>
        <v>0</v>
      </c>
      <c r="Y69" s="206"/>
      <c r="Z69" s="221" t="str">
        <f>"30"&amp;TEXT(ROWS(L$2:L65),"00")&amp;"A"</f>
        <v>3064A</v>
      </c>
      <c r="AA69" s="297"/>
      <c r="AB69" s="351">
        <f t="shared" si="4"/>
        <v>0</v>
      </c>
      <c r="AC69" s="206"/>
      <c r="AD69" s="221" t="str">
        <f>"40"&amp;TEXT(ROWS(O$2:O65),"00")&amp;"A"</f>
        <v>4064A</v>
      </c>
      <c r="AE69" s="297"/>
      <c r="AF69" s="351">
        <f t="shared" si="5"/>
        <v>0</v>
      </c>
      <c r="AH69" s="160">
        <f t="shared" si="6"/>
        <v>0</v>
      </c>
      <c r="AI69" s="160">
        <f t="shared" si="7"/>
        <v>0</v>
      </c>
      <c r="AJ69" s="160">
        <f t="shared" si="8"/>
        <v>0</v>
      </c>
      <c r="AK69" s="160">
        <f t="shared" si="9"/>
        <v>0</v>
      </c>
      <c r="AL69" s="160">
        <f t="shared" si="36"/>
        <v>0</v>
      </c>
      <c r="AM69" s="165"/>
      <c r="AN69" s="188">
        <f t="shared" si="10"/>
        <v>0</v>
      </c>
      <c r="AO69" s="188">
        <f t="shared" si="11"/>
        <v>0</v>
      </c>
      <c r="AP69" s="188">
        <f t="shared" si="12"/>
        <v>0</v>
      </c>
      <c r="AQ69" s="188">
        <f t="shared" si="13"/>
        <v>0</v>
      </c>
      <c r="AR69" s="188">
        <f t="shared" si="14"/>
        <v>0</v>
      </c>
      <c r="AS69" s="188">
        <f t="shared" si="15"/>
        <v>0</v>
      </c>
      <c r="AT69" s="188">
        <f t="shared" si="16"/>
        <v>0</v>
      </c>
      <c r="AU69" s="188">
        <f t="shared" si="17"/>
        <v>0</v>
      </c>
      <c r="AV69" s="188">
        <f t="shared" si="18"/>
        <v>0</v>
      </c>
      <c r="AW69" s="188">
        <f t="shared" si="19"/>
        <v>0</v>
      </c>
      <c r="AX69" s="188">
        <f t="shared" si="20"/>
        <v>0</v>
      </c>
      <c r="AY69" s="188">
        <f t="shared" si="21"/>
        <v>0</v>
      </c>
      <c r="AZ69" s="188">
        <f t="shared" si="22"/>
        <v>0</v>
      </c>
      <c r="BA69" s="188">
        <f t="shared" si="23"/>
        <v>0</v>
      </c>
      <c r="BB69" s="188">
        <f t="shared" si="24"/>
        <v>0</v>
      </c>
      <c r="BC69" s="188">
        <f t="shared" si="25"/>
        <v>0</v>
      </c>
      <c r="BD69" s="188">
        <f t="shared" si="26"/>
        <v>0</v>
      </c>
      <c r="BE69" s="188">
        <f t="shared" si="27"/>
        <v>0</v>
      </c>
      <c r="BF69" s="188">
        <f t="shared" si="28"/>
        <v>0</v>
      </c>
      <c r="BG69" s="188">
        <f t="shared" si="29"/>
        <v>0</v>
      </c>
      <c r="BH69" s="188">
        <f t="shared" si="30"/>
        <v>0</v>
      </c>
      <c r="BI69" s="188">
        <f t="shared" si="31"/>
        <v>0</v>
      </c>
      <c r="BJ69" s="188">
        <f t="shared" si="32"/>
        <v>0</v>
      </c>
      <c r="BK69" s="188">
        <f t="shared" si="33"/>
        <v>0</v>
      </c>
      <c r="BL69" s="188">
        <f t="shared" si="34"/>
        <v>0</v>
      </c>
      <c r="BM69" s="188">
        <f t="shared" si="35"/>
        <v>0</v>
      </c>
    </row>
    <row r="70" spans="3:65">
      <c r="C70" s="161" t="s">
        <v>1287</v>
      </c>
      <c r="D70" s="155">
        <v>2</v>
      </c>
      <c r="E70" s="84" t="s">
        <v>1113</v>
      </c>
      <c r="F70" s="156" t="s">
        <v>1288</v>
      </c>
      <c r="G70" s="245" t="s">
        <v>1289</v>
      </c>
      <c r="H70" s="248"/>
      <c r="I70" s="249">
        <v>0</v>
      </c>
      <c r="J70" s="249">
        <v>3361</v>
      </c>
      <c r="K70" s="249">
        <v>3981</v>
      </c>
      <c r="L70" s="269">
        <f t="shared" si="0"/>
        <v>7342</v>
      </c>
      <c r="M70" s="206"/>
      <c r="N70" s="221" t="str">
        <f>"00"&amp;TEXT(ROWS(C$2:C66),"00")&amp;"A"</f>
        <v>0065A</v>
      </c>
      <c r="O70" s="297"/>
      <c r="P70" s="351">
        <f t="shared" si="1"/>
        <v>0</v>
      </c>
      <c r="Q70" s="206"/>
      <c r="R70" s="221" t="str">
        <f>"10"&amp;TEXT(ROWS(F$2:F66),"00")&amp;"A"</f>
        <v>1065A</v>
      </c>
      <c r="S70" s="297"/>
      <c r="T70" s="351">
        <f t="shared" si="2"/>
        <v>0</v>
      </c>
      <c r="U70" s="206"/>
      <c r="V70" s="221" t="str">
        <f>"20"&amp;TEXT(ROWS(J$2:J66),"00")&amp;"A"</f>
        <v>2065A</v>
      </c>
      <c r="W70" s="297"/>
      <c r="X70" s="351">
        <f t="shared" si="3"/>
        <v>0</v>
      </c>
      <c r="Y70" s="206"/>
      <c r="Z70" s="221" t="str">
        <f>"30"&amp;TEXT(ROWS(L$2:L66),"00")&amp;"A"</f>
        <v>3065A</v>
      </c>
      <c r="AA70" s="297"/>
      <c r="AB70" s="351">
        <f t="shared" si="4"/>
        <v>0</v>
      </c>
      <c r="AC70" s="206"/>
      <c r="AD70" s="221" t="str">
        <f>"40"&amp;TEXT(ROWS(O$2:O66),"00")&amp;"A"</f>
        <v>4065A</v>
      </c>
      <c r="AE70" s="297"/>
      <c r="AF70" s="351">
        <f t="shared" si="5"/>
        <v>0</v>
      </c>
      <c r="AH70" s="160">
        <f t="shared" si="6"/>
        <v>0</v>
      </c>
      <c r="AI70" s="160">
        <f t="shared" si="7"/>
        <v>0</v>
      </c>
      <c r="AJ70" s="160">
        <f t="shared" si="8"/>
        <v>0</v>
      </c>
      <c r="AK70" s="160">
        <f t="shared" si="9"/>
        <v>0</v>
      </c>
      <c r="AL70" s="160">
        <f t="shared" si="36"/>
        <v>0</v>
      </c>
      <c r="AM70" s="165"/>
      <c r="AN70" s="188">
        <f t="shared" si="10"/>
        <v>0</v>
      </c>
      <c r="AO70" s="188">
        <f t="shared" si="11"/>
        <v>0</v>
      </c>
      <c r="AP70" s="188">
        <f t="shared" si="12"/>
        <v>0</v>
      </c>
      <c r="AQ70" s="188">
        <f t="shared" si="13"/>
        <v>0</v>
      </c>
      <c r="AR70" s="188">
        <f t="shared" si="14"/>
        <v>0</v>
      </c>
      <c r="AS70" s="188">
        <f t="shared" si="15"/>
        <v>0</v>
      </c>
      <c r="AT70" s="188">
        <f t="shared" si="16"/>
        <v>0</v>
      </c>
      <c r="AU70" s="188">
        <f t="shared" si="17"/>
        <v>0</v>
      </c>
      <c r="AV70" s="188">
        <f t="shared" si="18"/>
        <v>0</v>
      </c>
      <c r="AW70" s="188">
        <f t="shared" si="19"/>
        <v>0</v>
      </c>
      <c r="AX70" s="188">
        <f t="shared" si="20"/>
        <v>0</v>
      </c>
      <c r="AY70" s="188">
        <f t="shared" si="21"/>
        <v>0</v>
      </c>
      <c r="AZ70" s="188">
        <f t="shared" si="22"/>
        <v>0</v>
      </c>
      <c r="BA70" s="188">
        <f t="shared" si="23"/>
        <v>0</v>
      </c>
      <c r="BB70" s="188">
        <f t="shared" si="24"/>
        <v>0</v>
      </c>
      <c r="BC70" s="188">
        <f t="shared" si="25"/>
        <v>0</v>
      </c>
      <c r="BD70" s="188">
        <f t="shared" si="26"/>
        <v>0</v>
      </c>
      <c r="BE70" s="188">
        <f t="shared" si="27"/>
        <v>0</v>
      </c>
      <c r="BF70" s="188">
        <f t="shared" si="28"/>
        <v>0</v>
      </c>
      <c r="BG70" s="188">
        <f t="shared" si="29"/>
        <v>0</v>
      </c>
      <c r="BH70" s="188">
        <f t="shared" si="30"/>
        <v>0</v>
      </c>
      <c r="BI70" s="188">
        <f t="shared" si="31"/>
        <v>0</v>
      </c>
      <c r="BJ70" s="188">
        <f t="shared" si="32"/>
        <v>0</v>
      </c>
      <c r="BK70" s="188">
        <f t="shared" si="33"/>
        <v>0</v>
      </c>
      <c r="BL70" s="188">
        <f t="shared" si="34"/>
        <v>0</v>
      </c>
      <c r="BM70" s="188">
        <f t="shared" si="35"/>
        <v>0</v>
      </c>
    </row>
    <row r="71" spans="3:65">
      <c r="C71" s="161" t="s">
        <v>1290</v>
      </c>
      <c r="D71" s="155">
        <v>2</v>
      </c>
      <c r="E71" s="84" t="s">
        <v>1113</v>
      </c>
      <c r="F71" s="156" t="s">
        <v>1291</v>
      </c>
      <c r="G71" s="245" t="s">
        <v>1291</v>
      </c>
      <c r="H71" s="248"/>
      <c r="I71" s="249">
        <v>0</v>
      </c>
      <c r="J71" s="249">
        <v>137</v>
      </c>
      <c r="K71" s="249">
        <v>531</v>
      </c>
      <c r="L71" s="269">
        <f t="shared" ref="L71:L86" si="37">SUM(H71:K71)</f>
        <v>668</v>
      </c>
      <c r="M71" s="206"/>
      <c r="N71" s="221" t="str">
        <f>"00"&amp;TEXT(ROWS(C$2:C67),"00")&amp;"A"</f>
        <v>0066A</v>
      </c>
      <c r="O71" s="297"/>
      <c r="P71" s="351">
        <f t="shared" ref="P71:P86" si="38">O71/L71</f>
        <v>0</v>
      </c>
      <c r="Q71" s="206"/>
      <c r="R71" s="221" t="str">
        <f>"10"&amp;TEXT(ROWS(F$2:F67),"00")&amp;"A"</f>
        <v>1066A</v>
      </c>
      <c r="S71" s="297"/>
      <c r="T71" s="351">
        <f t="shared" ref="T71:T86" si="39">S71/L71</f>
        <v>0</v>
      </c>
      <c r="U71" s="206"/>
      <c r="V71" s="221" t="str">
        <f>"20"&amp;TEXT(ROWS(J$2:J67),"00")&amp;"A"</f>
        <v>2066A</v>
      </c>
      <c r="W71" s="297"/>
      <c r="X71" s="351">
        <f t="shared" ref="X71:X86" si="40">W71/L71</f>
        <v>0</v>
      </c>
      <c r="Y71" s="206"/>
      <c r="Z71" s="221" t="str">
        <f>"30"&amp;TEXT(ROWS(L$2:L67),"00")&amp;"A"</f>
        <v>3066A</v>
      </c>
      <c r="AA71" s="297"/>
      <c r="AB71" s="351">
        <f t="shared" ref="AB71:AB86" si="41">AA71/L71</f>
        <v>0</v>
      </c>
      <c r="AC71" s="206"/>
      <c r="AD71" s="221" t="str">
        <f>"40"&amp;TEXT(ROWS(O$2:O67),"00")&amp;"A"</f>
        <v>4066A</v>
      </c>
      <c r="AE71" s="297"/>
      <c r="AF71" s="351">
        <f t="shared" ref="AF71:AF86" si="42">AE71/L71</f>
        <v>0</v>
      </c>
      <c r="AH71" s="160">
        <f t="shared" ref="AH71:AH86" si="43">SUM($O71*$AH$5)</f>
        <v>0</v>
      </c>
      <c r="AI71" s="160">
        <f t="shared" ref="AI71:AI86" si="44">SUM(S71*$AI$5)</f>
        <v>0</v>
      </c>
      <c r="AJ71" s="160">
        <f t="shared" ref="AJ71:AJ86" si="45">SUM(W71*$AJ$5)</f>
        <v>0</v>
      </c>
      <c r="AK71" s="160">
        <f t="shared" ref="AK71:AK86" si="46">SUM(AA71*$AK$5)</f>
        <v>0</v>
      </c>
      <c r="AL71" s="160">
        <f t="shared" ref="AL71:AL86" si="47">SUM(AE71*$AL$5)</f>
        <v>0</v>
      </c>
      <c r="AM71" s="165"/>
      <c r="AN71" s="188">
        <f t="shared" ref="AN71:AN86" si="48">SUM($O71*$AN$5)</f>
        <v>0</v>
      </c>
      <c r="AO71" s="188">
        <f t="shared" ref="AO71:AO86" si="49">SUM($O71*$AO$5)</f>
        <v>0</v>
      </c>
      <c r="AP71" s="188">
        <f t="shared" ref="AP71:AP86" si="50">SUM($O71*$AP$5)</f>
        <v>0</v>
      </c>
      <c r="AQ71" s="188">
        <f t="shared" ref="AQ71:AQ86" si="51">SUM($O71*$AQ$5)</f>
        <v>0</v>
      </c>
      <c r="AR71" s="188">
        <f t="shared" ref="AR71:AR86" si="52">SUM($O71*$AR$5)</f>
        <v>0</v>
      </c>
      <c r="AS71" s="188">
        <f t="shared" ref="AS71:AS86" si="53">SUM($O71*$AS$5)</f>
        <v>0</v>
      </c>
      <c r="AT71" s="188">
        <f t="shared" ref="AT71:AT86" si="54">SUM($O71*$AT$5)</f>
        <v>0</v>
      </c>
      <c r="AU71" s="188">
        <f t="shared" ref="AU71:AU86" si="55">SUM($O71*$AU$5)</f>
        <v>0</v>
      </c>
      <c r="AV71" s="188">
        <f t="shared" ref="AV71:AV86" si="56">SUM($O71*$AV$5)</f>
        <v>0</v>
      </c>
      <c r="AW71" s="188">
        <f t="shared" ref="AW71:AW86" si="57">SUM($O71*$AW$5)</f>
        <v>0</v>
      </c>
      <c r="AX71" s="188">
        <f t="shared" ref="AX71:AX86" si="58">SUM($O71*$AX$5)</f>
        <v>0</v>
      </c>
      <c r="AY71" s="188">
        <f t="shared" ref="AY71:AY86" si="59">SUM($O71*$AY$5)</f>
        <v>0</v>
      </c>
      <c r="AZ71" s="188">
        <f t="shared" ref="AZ71:AZ86" si="60">SUM($O71*$AZ$5)</f>
        <v>0</v>
      </c>
      <c r="BA71" s="188">
        <f t="shared" ref="BA71:BA86" si="61">SUM($O71*$BA$5)</f>
        <v>0</v>
      </c>
      <c r="BB71" s="188">
        <f t="shared" ref="BB71:BB86" si="62">SUM($O71*$BB$5)</f>
        <v>0</v>
      </c>
      <c r="BC71" s="188">
        <f t="shared" ref="BC71:BC86" si="63">SUM($O71*$BC$5)</f>
        <v>0</v>
      </c>
      <c r="BD71" s="188">
        <f t="shared" ref="BD71:BD86" si="64">SUM($O71*$BD$5)</f>
        <v>0</v>
      </c>
      <c r="BE71" s="188">
        <f t="shared" ref="BE71:BE86" si="65">SUM($O71*$BE$5)</f>
        <v>0</v>
      </c>
      <c r="BF71" s="188">
        <f t="shared" ref="BF71:BF86" si="66">SUM($O71*$BF$5)</f>
        <v>0</v>
      </c>
      <c r="BG71" s="188">
        <f t="shared" ref="BG71:BG86" si="67">SUM($O71*$BG$5)</f>
        <v>0</v>
      </c>
      <c r="BH71" s="188">
        <f t="shared" ref="BH71:BH86" si="68">SUM($O71*$BH$5)</f>
        <v>0</v>
      </c>
      <c r="BI71" s="188">
        <f t="shared" ref="BI71:BI86" si="69">SUM($O71*$BI$5)</f>
        <v>0</v>
      </c>
      <c r="BJ71" s="188">
        <f t="shared" ref="BJ71:BJ86" si="70">SUM($O71*$BJ$5)</f>
        <v>0</v>
      </c>
      <c r="BK71" s="188">
        <f t="shared" ref="BK71:BK86" si="71">SUM($O71*$BK$5)</f>
        <v>0</v>
      </c>
      <c r="BL71" s="188">
        <f t="shared" ref="BL71:BL86" si="72">SUM($O71*$BL$5)</f>
        <v>0</v>
      </c>
      <c r="BM71" s="188">
        <f t="shared" ref="BM71:BM86" si="73">SUM($O71*$BM$5)</f>
        <v>0</v>
      </c>
    </row>
    <row r="72" spans="3:65">
      <c r="C72" s="161" t="s">
        <v>1292</v>
      </c>
      <c r="D72" s="155">
        <v>2</v>
      </c>
      <c r="E72" s="84" t="s">
        <v>2596</v>
      </c>
      <c r="F72" s="156" t="s">
        <v>1293</v>
      </c>
      <c r="G72" s="385" t="s">
        <v>1076</v>
      </c>
      <c r="H72" s="386"/>
      <c r="I72" s="249"/>
      <c r="J72" s="387">
        <v>224</v>
      </c>
      <c r="K72" s="249">
        <v>46173</v>
      </c>
      <c r="L72" s="269">
        <f t="shared" si="37"/>
        <v>46397</v>
      </c>
      <c r="M72" s="206"/>
      <c r="N72" s="221" t="str">
        <f>"00"&amp;TEXT(ROWS(C$2:C68),"00")&amp;"A"</f>
        <v>0067A</v>
      </c>
      <c r="O72" s="297"/>
      <c r="P72" s="351">
        <f t="shared" si="38"/>
        <v>0</v>
      </c>
      <c r="Q72" s="206"/>
      <c r="R72" s="221" t="str">
        <f>"10"&amp;TEXT(ROWS(F$2:F68),"00")&amp;"A"</f>
        <v>1067A</v>
      </c>
      <c r="S72" s="297"/>
      <c r="T72" s="351">
        <f t="shared" si="39"/>
        <v>0</v>
      </c>
      <c r="U72" s="206"/>
      <c r="V72" s="221" t="str">
        <f>"20"&amp;TEXT(ROWS(J$2:J68),"00")&amp;"A"</f>
        <v>2067A</v>
      </c>
      <c r="W72" s="297"/>
      <c r="X72" s="351">
        <f t="shared" si="40"/>
        <v>0</v>
      </c>
      <c r="Y72" s="206"/>
      <c r="Z72" s="221" t="str">
        <f>"30"&amp;TEXT(ROWS(L$2:L68),"00")&amp;"A"</f>
        <v>3067A</v>
      </c>
      <c r="AA72" s="297"/>
      <c r="AB72" s="351">
        <f t="shared" si="41"/>
        <v>0</v>
      </c>
      <c r="AC72" s="206"/>
      <c r="AD72" s="221" t="str">
        <f>"40"&amp;TEXT(ROWS(O$2:O68),"00")&amp;"A"</f>
        <v>4067A</v>
      </c>
      <c r="AE72" s="297"/>
      <c r="AF72" s="351">
        <f t="shared" si="42"/>
        <v>0</v>
      </c>
      <c r="AH72" s="160">
        <f t="shared" si="43"/>
        <v>0</v>
      </c>
      <c r="AI72" s="160">
        <f t="shared" si="44"/>
        <v>0</v>
      </c>
      <c r="AJ72" s="160">
        <f t="shared" si="45"/>
        <v>0</v>
      </c>
      <c r="AK72" s="160">
        <f t="shared" si="46"/>
        <v>0</v>
      </c>
      <c r="AL72" s="160">
        <f t="shared" si="47"/>
        <v>0</v>
      </c>
      <c r="AM72" s="165"/>
      <c r="AN72" s="188">
        <f t="shared" si="48"/>
        <v>0</v>
      </c>
      <c r="AO72" s="188">
        <f t="shared" si="49"/>
        <v>0</v>
      </c>
      <c r="AP72" s="188">
        <f t="shared" si="50"/>
        <v>0</v>
      </c>
      <c r="AQ72" s="188">
        <f t="shared" si="51"/>
        <v>0</v>
      </c>
      <c r="AR72" s="188">
        <f t="shared" si="52"/>
        <v>0</v>
      </c>
      <c r="AS72" s="188">
        <f t="shared" si="53"/>
        <v>0</v>
      </c>
      <c r="AT72" s="188">
        <f t="shared" si="54"/>
        <v>0</v>
      </c>
      <c r="AU72" s="188">
        <f t="shared" si="55"/>
        <v>0</v>
      </c>
      <c r="AV72" s="188">
        <f t="shared" si="56"/>
        <v>0</v>
      </c>
      <c r="AW72" s="188">
        <f t="shared" si="57"/>
        <v>0</v>
      </c>
      <c r="AX72" s="188">
        <f t="shared" si="58"/>
        <v>0</v>
      </c>
      <c r="AY72" s="188">
        <f t="shared" si="59"/>
        <v>0</v>
      </c>
      <c r="AZ72" s="188">
        <f t="shared" si="60"/>
        <v>0</v>
      </c>
      <c r="BA72" s="188">
        <f t="shared" si="61"/>
        <v>0</v>
      </c>
      <c r="BB72" s="188">
        <f t="shared" si="62"/>
        <v>0</v>
      </c>
      <c r="BC72" s="188">
        <f t="shared" si="63"/>
        <v>0</v>
      </c>
      <c r="BD72" s="188">
        <f t="shared" si="64"/>
        <v>0</v>
      </c>
      <c r="BE72" s="188">
        <f t="shared" si="65"/>
        <v>0</v>
      </c>
      <c r="BF72" s="188">
        <f t="shared" si="66"/>
        <v>0</v>
      </c>
      <c r="BG72" s="188">
        <f t="shared" si="67"/>
        <v>0</v>
      </c>
      <c r="BH72" s="188">
        <f t="shared" si="68"/>
        <v>0</v>
      </c>
      <c r="BI72" s="188">
        <f t="shared" si="69"/>
        <v>0</v>
      </c>
      <c r="BJ72" s="188">
        <f t="shared" si="70"/>
        <v>0</v>
      </c>
      <c r="BK72" s="188">
        <f t="shared" si="71"/>
        <v>0</v>
      </c>
      <c r="BL72" s="188">
        <f t="shared" si="72"/>
        <v>0</v>
      </c>
      <c r="BM72" s="188">
        <f t="shared" si="73"/>
        <v>0</v>
      </c>
    </row>
    <row r="73" spans="3:65">
      <c r="C73" s="161" t="s">
        <v>1294</v>
      </c>
      <c r="D73" s="155">
        <v>2</v>
      </c>
      <c r="E73" s="84" t="s">
        <v>1135</v>
      </c>
      <c r="F73" s="156" t="s">
        <v>1295</v>
      </c>
      <c r="G73" s="245" t="s">
        <v>1296</v>
      </c>
      <c r="H73" s="248">
        <v>39639.599999999999</v>
      </c>
      <c r="I73" s="249"/>
      <c r="J73" s="249">
        <v>475</v>
      </c>
      <c r="K73" s="249">
        <v>106357</v>
      </c>
      <c r="L73" s="269">
        <f t="shared" si="37"/>
        <v>146471.6</v>
      </c>
      <c r="M73" s="206"/>
      <c r="N73" s="221" t="str">
        <f>"00"&amp;TEXT(ROWS(C$2:C69),"00")&amp;"A"</f>
        <v>0068A</v>
      </c>
      <c r="O73" s="297"/>
      <c r="P73" s="351">
        <f t="shared" si="38"/>
        <v>0</v>
      </c>
      <c r="Q73" s="206"/>
      <c r="R73" s="221" t="str">
        <f>"10"&amp;TEXT(ROWS(F$2:F69),"00")&amp;"A"</f>
        <v>1068A</v>
      </c>
      <c r="S73" s="297"/>
      <c r="T73" s="351">
        <f t="shared" si="39"/>
        <v>0</v>
      </c>
      <c r="U73" s="206"/>
      <c r="V73" s="221" t="str">
        <f>"20"&amp;TEXT(ROWS(J$2:J69),"00")&amp;"A"</f>
        <v>2068A</v>
      </c>
      <c r="W73" s="297"/>
      <c r="X73" s="351">
        <f t="shared" si="40"/>
        <v>0</v>
      </c>
      <c r="Y73" s="206"/>
      <c r="Z73" s="221" t="str">
        <f>"30"&amp;TEXT(ROWS(L$2:L69),"00")&amp;"A"</f>
        <v>3068A</v>
      </c>
      <c r="AA73" s="297"/>
      <c r="AB73" s="351">
        <f t="shared" si="41"/>
        <v>0</v>
      </c>
      <c r="AC73" s="206"/>
      <c r="AD73" s="221" t="str">
        <f>"40"&amp;TEXT(ROWS(O$2:O69),"00")&amp;"A"</f>
        <v>4068A</v>
      </c>
      <c r="AE73" s="297"/>
      <c r="AF73" s="351">
        <f t="shared" si="42"/>
        <v>0</v>
      </c>
      <c r="AH73" s="160">
        <f t="shared" si="43"/>
        <v>0</v>
      </c>
      <c r="AI73" s="160">
        <f t="shared" si="44"/>
        <v>0</v>
      </c>
      <c r="AJ73" s="160">
        <f t="shared" si="45"/>
        <v>0</v>
      </c>
      <c r="AK73" s="160">
        <f t="shared" si="46"/>
        <v>0</v>
      </c>
      <c r="AL73" s="160">
        <f t="shared" si="47"/>
        <v>0</v>
      </c>
      <c r="AM73" s="165"/>
      <c r="AN73" s="188">
        <f t="shared" si="48"/>
        <v>0</v>
      </c>
      <c r="AO73" s="188">
        <f t="shared" si="49"/>
        <v>0</v>
      </c>
      <c r="AP73" s="188">
        <f t="shared" si="50"/>
        <v>0</v>
      </c>
      <c r="AQ73" s="188">
        <f t="shared" si="51"/>
        <v>0</v>
      </c>
      <c r="AR73" s="188">
        <f t="shared" si="52"/>
        <v>0</v>
      </c>
      <c r="AS73" s="188">
        <f t="shared" si="53"/>
        <v>0</v>
      </c>
      <c r="AT73" s="188">
        <f t="shared" si="54"/>
        <v>0</v>
      </c>
      <c r="AU73" s="188">
        <f t="shared" si="55"/>
        <v>0</v>
      </c>
      <c r="AV73" s="188">
        <f t="shared" si="56"/>
        <v>0</v>
      </c>
      <c r="AW73" s="188">
        <f t="shared" si="57"/>
        <v>0</v>
      </c>
      <c r="AX73" s="188">
        <f t="shared" si="58"/>
        <v>0</v>
      </c>
      <c r="AY73" s="188">
        <f t="shared" si="59"/>
        <v>0</v>
      </c>
      <c r="AZ73" s="188">
        <f t="shared" si="60"/>
        <v>0</v>
      </c>
      <c r="BA73" s="188">
        <f t="shared" si="61"/>
        <v>0</v>
      </c>
      <c r="BB73" s="188">
        <f t="shared" si="62"/>
        <v>0</v>
      </c>
      <c r="BC73" s="188">
        <f t="shared" si="63"/>
        <v>0</v>
      </c>
      <c r="BD73" s="188">
        <f t="shared" si="64"/>
        <v>0</v>
      </c>
      <c r="BE73" s="188">
        <f t="shared" si="65"/>
        <v>0</v>
      </c>
      <c r="BF73" s="188">
        <f t="shared" si="66"/>
        <v>0</v>
      </c>
      <c r="BG73" s="188">
        <f t="shared" si="67"/>
        <v>0</v>
      </c>
      <c r="BH73" s="188">
        <f t="shared" si="68"/>
        <v>0</v>
      </c>
      <c r="BI73" s="188">
        <f t="shared" si="69"/>
        <v>0</v>
      </c>
      <c r="BJ73" s="188">
        <f t="shared" si="70"/>
        <v>0</v>
      </c>
      <c r="BK73" s="188">
        <f t="shared" si="71"/>
        <v>0</v>
      </c>
      <c r="BL73" s="188">
        <f t="shared" si="72"/>
        <v>0</v>
      </c>
      <c r="BM73" s="188">
        <f t="shared" si="73"/>
        <v>0</v>
      </c>
    </row>
    <row r="74" spans="3:65">
      <c r="C74" s="161" t="s">
        <v>1297</v>
      </c>
      <c r="D74" s="155">
        <v>2</v>
      </c>
      <c r="E74" s="84" t="s">
        <v>1125</v>
      </c>
      <c r="F74" s="156" t="s">
        <v>1298</v>
      </c>
      <c r="G74" s="245" t="s">
        <v>1299</v>
      </c>
      <c r="H74" s="248"/>
      <c r="I74" s="249">
        <v>1645</v>
      </c>
      <c r="J74" s="249">
        <v>3051</v>
      </c>
      <c r="K74" s="249">
        <v>6956</v>
      </c>
      <c r="L74" s="269">
        <f t="shared" si="37"/>
        <v>11652</v>
      </c>
      <c r="M74" s="206"/>
      <c r="N74" s="221" t="str">
        <f>"00"&amp;TEXT(ROWS(C$2:C70),"00")&amp;"A"</f>
        <v>0069A</v>
      </c>
      <c r="O74" s="297"/>
      <c r="P74" s="351">
        <f t="shared" si="38"/>
        <v>0</v>
      </c>
      <c r="Q74" s="206"/>
      <c r="R74" s="221" t="str">
        <f>"10"&amp;TEXT(ROWS(F$2:F70),"00")&amp;"A"</f>
        <v>1069A</v>
      </c>
      <c r="S74" s="297"/>
      <c r="T74" s="351">
        <f t="shared" si="39"/>
        <v>0</v>
      </c>
      <c r="U74" s="206"/>
      <c r="V74" s="221" t="str">
        <f>"20"&amp;TEXT(ROWS(J$2:J70),"00")&amp;"A"</f>
        <v>2069A</v>
      </c>
      <c r="W74" s="297"/>
      <c r="X74" s="351">
        <f t="shared" si="40"/>
        <v>0</v>
      </c>
      <c r="Y74" s="206"/>
      <c r="Z74" s="221" t="str">
        <f>"30"&amp;TEXT(ROWS(L$2:L70),"00")&amp;"A"</f>
        <v>3069A</v>
      </c>
      <c r="AA74" s="297"/>
      <c r="AB74" s="351">
        <f t="shared" si="41"/>
        <v>0</v>
      </c>
      <c r="AC74" s="206"/>
      <c r="AD74" s="221" t="str">
        <f>"40"&amp;TEXT(ROWS(O$2:O70),"00")&amp;"A"</f>
        <v>4069A</v>
      </c>
      <c r="AE74" s="297"/>
      <c r="AF74" s="351">
        <f t="shared" si="42"/>
        <v>0</v>
      </c>
      <c r="AH74" s="160">
        <f t="shared" si="43"/>
        <v>0</v>
      </c>
      <c r="AI74" s="160">
        <f t="shared" si="44"/>
        <v>0</v>
      </c>
      <c r="AJ74" s="160">
        <f t="shared" si="45"/>
        <v>0</v>
      </c>
      <c r="AK74" s="160">
        <f t="shared" si="46"/>
        <v>0</v>
      </c>
      <c r="AL74" s="160">
        <f t="shared" si="47"/>
        <v>0</v>
      </c>
      <c r="AM74" s="165"/>
      <c r="AN74" s="188">
        <f t="shared" si="48"/>
        <v>0</v>
      </c>
      <c r="AO74" s="188">
        <f t="shared" si="49"/>
        <v>0</v>
      </c>
      <c r="AP74" s="188">
        <f t="shared" si="50"/>
        <v>0</v>
      </c>
      <c r="AQ74" s="188">
        <f t="shared" si="51"/>
        <v>0</v>
      </c>
      <c r="AR74" s="188">
        <f t="shared" si="52"/>
        <v>0</v>
      </c>
      <c r="AS74" s="188">
        <f t="shared" si="53"/>
        <v>0</v>
      </c>
      <c r="AT74" s="188">
        <f t="shared" si="54"/>
        <v>0</v>
      </c>
      <c r="AU74" s="188">
        <f t="shared" si="55"/>
        <v>0</v>
      </c>
      <c r="AV74" s="188">
        <f t="shared" si="56"/>
        <v>0</v>
      </c>
      <c r="AW74" s="188">
        <f t="shared" si="57"/>
        <v>0</v>
      </c>
      <c r="AX74" s="188">
        <f t="shared" si="58"/>
        <v>0</v>
      </c>
      <c r="AY74" s="188">
        <f t="shared" si="59"/>
        <v>0</v>
      </c>
      <c r="AZ74" s="188">
        <f t="shared" si="60"/>
        <v>0</v>
      </c>
      <c r="BA74" s="188">
        <f t="shared" si="61"/>
        <v>0</v>
      </c>
      <c r="BB74" s="188">
        <f t="shared" si="62"/>
        <v>0</v>
      </c>
      <c r="BC74" s="188">
        <f t="shared" si="63"/>
        <v>0</v>
      </c>
      <c r="BD74" s="188">
        <f t="shared" si="64"/>
        <v>0</v>
      </c>
      <c r="BE74" s="188">
        <f t="shared" si="65"/>
        <v>0</v>
      </c>
      <c r="BF74" s="188">
        <f t="shared" si="66"/>
        <v>0</v>
      </c>
      <c r="BG74" s="188">
        <f t="shared" si="67"/>
        <v>0</v>
      </c>
      <c r="BH74" s="188">
        <f t="shared" si="68"/>
        <v>0</v>
      </c>
      <c r="BI74" s="188">
        <f t="shared" si="69"/>
        <v>0</v>
      </c>
      <c r="BJ74" s="188">
        <f t="shared" si="70"/>
        <v>0</v>
      </c>
      <c r="BK74" s="188">
        <f t="shared" si="71"/>
        <v>0</v>
      </c>
      <c r="BL74" s="188">
        <f t="shared" si="72"/>
        <v>0</v>
      </c>
      <c r="BM74" s="188">
        <f t="shared" si="73"/>
        <v>0</v>
      </c>
    </row>
    <row r="75" spans="3:65">
      <c r="C75" s="161" t="s">
        <v>1300</v>
      </c>
      <c r="D75" s="155">
        <v>2</v>
      </c>
      <c r="E75" s="84" t="s">
        <v>1113</v>
      </c>
      <c r="F75" s="156" t="s">
        <v>1301</v>
      </c>
      <c r="G75" s="245" t="s">
        <v>1302</v>
      </c>
      <c r="H75" s="248"/>
      <c r="I75" s="249">
        <v>0</v>
      </c>
      <c r="J75" s="249">
        <v>5580</v>
      </c>
      <c r="K75" s="249">
        <v>10229</v>
      </c>
      <c r="L75" s="269">
        <f t="shared" si="37"/>
        <v>15809</v>
      </c>
      <c r="M75" s="206"/>
      <c r="N75" s="221" t="str">
        <f>"00"&amp;TEXT(ROWS(C$2:C71),"00")&amp;"A"</f>
        <v>0070A</v>
      </c>
      <c r="O75" s="297"/>
      <c r="P75" s="351">
        <f t="shared" si="38"/>
        <v>0</v>
      </c>
      <c r="Q75" s="206"/>
      <c r="R75" s="221" t="str">
        <f>"10"&amp;TEXT(ROWS(F$2:F71),"00")&amp;"A"</f>
        <v>1070A</v>
      </c>
      <c r="S75" s="297"/>
      <c r="T75" s="351">
        <f t="shared" si="39"/>
        <v>0</v>
      </c>
      <c r="U75" s="206"/>
      <c r="V75" s="221" t="str">
        <f>"20"&amp;TEXT(ROWS(J$2:J71),"00")&amp;"A"</f>
        <v>2070A</v>
      </c>
      <c r="W75" s="297"/>
      <c r="X75" s="351">
        <f t="shared" si="40"/>
        <v>0</v>
      </c>
      <c r="Y75" s="206"/>
      <c r="Z75" s="221" t="str">
        <f>"30"&amp;TEXT(ROWS(L$2:L71),"00")&amp;"A"</f>
        <v>3070A</v>
      </c>
      <c r="AA75" s="297"/>
      <c r="AB75" s="351">
        <f t="shared" si="41"/>
        <v>0</v>
      </c>
      <c r="AC75" s="206"/>
      <c r="AD75" s="221" t="str">
        <f>"40"&amp;TEXT(ROWS(O$2:O71),"00")&amp;"A"</f>
        <v>4070A</v>
      </c>
      <c r="AE75" s="297"/>
      <c r="AF75" s="351">
        <f t="shared" si="42"/>
        <v>0</v>
      </c>
      <c r="AH75" s="160">
        <f t="shared" si="43"/>
        <v>0</v>
      </c>
      <c r="AI75" s="160">
        <f t="shared" si="44"/>
        <v>0</v>
      </c>
      <c r="AJ75" s="160">
        <f t="shared" si="45"/>
        <v>0</v>
      </c>
      <c r="AK75" s="160">
        <f t="shared" si="46"/>
        <v>0</v>
      </c>
      <c r="AL75" s="160">
        <f t="shared" si="47"/>
        <v>0</v>
      </c>
      <c r="AM75" s="165"/>
      <c r="AN75" s="188">
        <f t="shared" si="48"/>
        <v>0</v>
      </c>
      <c r="AO75" s="188">
        <f t="shared" si="49"/>
        <v>0</v>
      </c>
      <c r="AP75" s="188">
        <f t="shared" si="50"/>
        <v>0</v>
      </c>
      <c r="AQ75" s="188">
        <f t="shared" si="51"/>
        <v>0</v>
      </c>
      <c r="AR75" s="188">
        <f t="shared" si="52"/>
        <v>0</v>
      </c>
      <c r="AS75" s="188">
        <f t="shared" si="53"/>
        <v>0</v>
      </c>
      <c r="AT75" s="188">
        <f t="shared" si="54"/>
        <v>0</v>
      </c>
      <c r="AU75" s="188">
        <f t="shared" si="55"/>
        <v>0</v>
      </c>
      <c r="AV75" s="188">
        <f t="shared" si="56"/>
        <v>0</v>
      </c>
      <c r="AW75" s="188">
        <f t="shared" si="57"/>
        <v>0</v>
      </c>
      <c r="AX75" s="188">
        <f t="shared" si="58"/>
        <v>0</v>
      </c>
      <c r="AY75" s="188">
        <f t="shared" si="59"/>
        <v>0</v>
      </c>
      <c r="AZ75" s="188">
        <f t="shared" si="60"/>
        <v>0</v>
      </c>
      <c r="BA75" s="188">
        <f t="shared" si="61"/>
        <v>0</v>
      </c>
      <c r="BB75" s="188">
        <f t="shared" si="62"/>
        <v>0</v>
      </c>
      <c r="BC75" s="188">
        <f t="shared" si="63"/>
        <v>0</v>
      </c>
      <c r="BD75" s="188">
        <f t="shared" si="64"/>
        <v>0</v>
      </c>
      <c r="BE75" s="188">
        <f t="shared" si="65"/>
        <v>0</v>
      </c>
      <c r="BF75" s="188">
        <f t="shared" si="66"/>
        <v>0</v>
      </c>
      <c r="BG75" s="188">
        <f t="shared" si="67"/>
        <v>0</v>
      </c>
      <c r="BH75" s="188">
        <f t="shared" si="68"/>
        <v>0</v>
      </c>
      <c r="BI75" s="188">
        <f t="shared" si="69"/>
        <v>0</v>
      </c>
      <c r="BJ75" s="188">
        <f t="shared" si="70"/>
        <v>0</v>
      </c>
      <c r="BK75" s="188">
        <f t="shared" si="71"/>
        <v>0</v>
      </c>
      <c r="BL75" s="188">
        <f t="shared" si="72"/>
        <v>0</v>
      </c>
      <c r="BM75" s="188">
        <f t="shared" si="73"/>
        <v>0</v>
      </c>
    </row>
    <row r="76" spans="3:65">
      <c r="C76" s="161" t="s">
        <v>1303</v>
      </c>
      <c r="D76" s="155">
        <v>2</v>
      </c>
      <c r="E76" s="84" t="s">
        <v>1125</v>
      </c>
      <c r="F76" s="156" t="s">
        <v>1304</v>
      </c>
      <c r="G76" s="245" t="s">
        <v>1305</v>
      </c>
      <c r="H76" s="248"/>
      <c r="I76" s="249">
        <v>0</v>
      </c>
      <c r="J76" s="249">
        <v>1146</v>
      </c>
      <c r="K76" s="249">
        <v>459</v>
      </c>
      <c r="L76" s="269">
        <f t="shared" si="37"/>
        <v>1605</v>
      </c>
      <c r="M76" s="206"/>
      <c r="N76" s="221" t="str">
        <f>"00"&amp;TEXT(ROWS(C$2:C72),"00")&amp;"A"</f>
        <v>0071A</v>
      </c>
      <c r="O76" s="297"/>
      <c r="P76" s="351">
        <f t="shared" si="38"/>
        <v>0</v>
      </c>
      <c r="Q76" s="206"/>
      <c r="R76" s="221" t="str">
        <f>"10"&amp;TEXT(ROWS(F$2:F72),"00")&amp;"A"</f>
        <v>1071A</v>
      </c>
      <c r="S76" s="297"/>
      <c r="T76" s="351">
        <f t="shared" si="39"/>
        <v>0</v>
      </c>
      <c r="U76" s="206"/>
      <c r="V76" s="221" t="str">
        <f>"20"&amp;TEXT(ROWS(J$2:J72),"00")&amp;"A"</f>
        <v>2071A</v>
      </c>
      <c r="W76" s="297"/>
      <c r="X76" s="351">
        <f t="shared" si="40"/>
        <v>0</v>
      </c>
      <c r="Y76" s="206"/>
      <c r="Z76" s="221" t="str">
        <f>"30"&amp;TEXT(ROWS(L$2:L72),"00")&amp;"A"</f>
        <v>3071A</v>
      </c>
      <c r="AA76" s="297"/>
      <c r="AB76" s="351">
        <f t="shared" si="41"/>
        <v>0</v>
      </c>
      <c r="AC76" s="206"/>
      <c r="AD76" s="221" t="str">
        <f>"40"&amp;TEXT(ROWS(O$2:O72),"00")&amp;"A"</f>
        <v>4071A</v>
      </c>
      <c r="AE76" s="297"/>
      <c r="AF76" s="351">
        <f t="shared" si="42"/>
        <v>0</v>
      </c>
      <c r="AH76" s="160">
        <f t="shared" si="43"/>
        <v>0</v>
      </c>
      <c r="AI76" s="160">
        <f t="shared" si="44"/>
        <v>0</v>
      </c>
      <c r="AJ76" s="160">
        <f t="shared" si="45"/>
        <v>0</v>
      </c>
      <c r="AK76" s="160">
        <f t="shared" si="46"/>
        <v>0</v>
      </c>
      <c r="AL76" s="160">
        <f t="shared" si="47"/>
        <v>0</v>
      </c>
      <c r="AM76" s="165"/>
      <c r="AN76" s="188">
        <f t="shared" si="48"/>
        <v>0</v>
      </c>
      <c r="AO76" s="188">
        <f t="shared" si="49"/>
        <v>0</v>
      </c>
      <c r="AP76" s="188">
        <f t="shared" si="50"/>
        <v>0</v>
      </c>
      <c r="AQ76" s="188">
        <f t="shared" si="51"/>
        <v>0</v>
      </c>
      <c r="AR76" s="188">
        <f t="shared" si="52"/>
        <v>0</v>
      </c>
      <c r="AS76" s="188">
        <f t="shared" si="53"/>
        <v>0</v>
      </c>
      <c r="AT76" s="188">
        <f t="shared" si="54"/>
        <v>0</v>
      </c>
      <c r="AU76" s="188">
        <f t="shared" si="55"/>
        <v>0</v>
      </c>
      <c r="AV76" s="188">
        <f t="shared" si="56"/>
        <v>0</v>
      </c>
      <c r="AW76" s="188">
        <f t="shared" si="57"/>
        <v>0</v>
      </c>
      <c r="AX76" s="188">
        <f t="shared" si="58"/>
        <v>0</v>
      </c>
      <c r="AY76" s="188">
        <f t="shared" si="59"/>
        <v>0</v>
      </c>
      <c r="AZ76" s="188">
        <f t="shared" si="60"/>
        <v>0</v>
      </c>
      <c r="BA76" s="188">
        <f t="shared" si="61"/>
        <v>0</v>
      </c>
      <c r="BB76" s="188">
        <f t="shared" si="62"/>
        <v>0</v>
      </c>
      <c r="BC76" s="188">
        <f t="shared" si="63"/>
        <v>0</v>
      </c>
      <c r="BD76" s="188">
        <f t="shared" si="64"/>
        <v>0</v>
      </c>
      <c r="BE76" s="188">
        <f t="shared" si="65"/>
        <v>0</v>
      </c>
      <c r="BF76" s="188">
        <f t="shared" si="66"/>
        <v>0</v>
      </c>
      <c r="BG76" s="188">
        <f t="shared" si="67"/>
        <v>0</v>
      </c>
      <c r="BH76" s="188">
        <f t="shared" si="68"/>
        <v>0</v>
      </c>
      <c r="BI76" s="188">
        <f t="shared" si="69"/>
        <v>0</v>
      </c>
      <c r="BJ76" s="188">
        <f t="shared" si="70"/>
        <v>0</v>
      </c>
      <c r="BK76" s="188">
        <f t="shared" si="71"/>
        <v>0</v>
      </c>
      <c r="BL76" s="188">
        <f t="shared" si="72"/>
        <v>0</v>
      </c>
      <c r="BM76" s="188">
        <f t="shared" si="73"/>
        <v>0</v>
      </c>
    </row>
    <row r="77" spans="3:65">
      <c r="C77" s="161" t="s">
        <v>1306</v>
      </c>
      <c r="D77" s="155">
        <v>2</v>
      </c>
      <c r="E77" s="84" t="s">
        <v>1135</v>
      </c>
      <c r="F77" s="156" t="s">
        <v>1307</v>
      </c>
      <c r="G77" s="245" t="s">
        <v>1308</v>
      </c>
      <c r="H77" s="248"/>
      <c r="I77" s="249"/>
      <c r="J77" s="249">
        <v>2185</v>
      </c>
      <c r="K77" s="249">
        <v>129810</v>
      </c>
      <c r="L77" s="269">
        <f t="shared" si="37"/>
        <v>131995</v>
      </c>
      <c r="M77" s="206"/>
      <c r="N77" s="221" t="str">
        <f>"00"&amp;TEXT(ROWS(C$2:C73),"00")&amp;"A"</f>
        <v>0072A</v>
      </c>
      <c r="O77" s="297"/>
      <c r="P77" s="351">
        <f t="shared" si="38"/>
        <v>0</v>
      </c>
      <c r="Q77" s="206"/>
      <c r="R77" s="221" t="str">
        <f>"10"&amp;TEXT(ROWS(F$2:F73),"00")&amp;"A"</f>
        <v>1072A</v>
      </c>
      <c r="S77" s="297"/>
      <c r="T77" s="351">
        <f t="shared" si="39"/>
        <v>0</v>
      </c>
      <c r="U77" s="206"/>
      <c r="V77" s="221" t="str">
        <f>"20"&amp;TEXT(ROWS(J$2:J73),"00")&amp;"A"</f>
        <v>2072A</v>
      </c>
      <c r="W77" s="297"/>
      <c r="X77" s="351">
        <f t="shared" si="40"/>
        <v>0</v>
      </c>
      <c r="Y77" s="206"/>
      <c r="Z77" s="221" t="str">
        <f>"30"&amp;TEXT(ROWS(L$2:L73),"00")&amp;"A"</f>
        <v>3072A</v>
      </c>
      <c r="AA77" s="297"/>
      <c r="AB77" s="351">
        <f t="shared" si="41"/>
        <v>0</v>
      </c>
      <c r="AC77" s="206"/>
      <c r="AD77" s="221" t="str">
        <f>"40"&amp;TEXT(ROWS(O$2:O73),"00")&amp;"A"</f>
        <v>4072A</v>
      </c>
      <c r="AE77" s="297"/>
      <c r="AF77" s="351">
        <f t="shared" si="42"/>
        <v>0</v>
      </c>
      <c r="AH77" s="160">
        <f t="shared" si="43"/>
        <v>0</v>
      </c>
      <c r="AI77" s="160">
        <f t="shared" si="44"/>
        <v>0</v>
      </c>
      <c r="AJ77" s="160">
        <f t="shared" si="45"/>
        <v>0</v>
      </c>
      <c r="AK77" s="160">
        <f t="shared" si="46"/>
        <v>0</v>
      </c>
      <c r="AL77" s="160">
        <f t="shared" si="47"/>
        <v>0</v>
      </c>
      <c r="AM77" s="165"/>
      <c r="AN77" s="188">
        <f t="shared" si="48"/>
        <v>0</v>
      </c>
      <c r="AO77" s="188">
        <f t="shared" si="49"/>
        <v>0</v>
      </c>
      <c r="AP77" s="188">
        <f t="shared" si="50"/>
        <v>0</v>
      </c>
      <c r="AQ77" s="188">
        <f t="shared" si="51"/>
        <v>0</v>
      </c>
      <c r="AR77" s="188">
        <f t="shared" si="52"/>
        <v>0</v>
      </c>
      <c r="AS77" s="188">
        <f t="shared" si="53"/>
        <v>0</v>
      </c>
      <c r="AT77" s="188">
        <f t="shared" si="54"/>
        <v>0</v>
      </c>
      <c r="AU77" s="188">
        <f t="shared" si="55"/>
        <v>0</v>
      </c>
      <c r="AV77" s="188">
        <f t="shared" si="56"/>
        <v>0</v>
      </c>
      <c r="AW77" s="188">
        <f t="shared" si="57"/>
        <v>0</v>
      </c>
      <c r="AX77" s="188">
        <f t="shared" si="58"/>
        <v>0</v>
      </c>
      <c r="AY77" s="188">
        <f t="shared" si="59"/>
        <v>0</v>
      </c>
      <c r="AZ77" s="188">
        <f t="shared" si="60"/>
        <v>0</v>
      </c>
      <c r="BA77" s="188">
        <f t="shared" si="61"/>
        <v>0</v>
      </c>
      <c r="BB77" s="188">
        <f t="shared" si="62"/>
        <v>0</v>
      </c>
      <c r="BC77" s="188">
        <f t="shared" si="63"/>
        <v>0</v>
      </c>
      <c r="BD77" s="188">
        <f t="shared" si="64"/>
        <v>0</v>
      </c>
      <c r="BE77" s="188">
        <f t="shared" si="65"/>
        <v>0</v>
      </c>
      <c r="BF77" s="188">
        <f t="shared" si="66"/>
        <v>0</v>
      </c>
      <c r="BG77" s="188">
        <f t="shared" si="67"/>
        <v>0</v>
      </c>
      <c r="BH77" s="188">
        <f t="shared" si="68"/>
        <v>0</v>
      </c>
      <c r="BI77" s="188">
        <f t="shared" si="69"/>
        <v>0</v>
      </c>
      <c r="BJ77" s="188">
        <f t="shared" si="70"/>
        <v>0</v>
      </c>
      <c r="BK77" s="188">
        <f t="shared" si="71"/>
        <v>0</v>
      </c>
      <c r="BL77" s="188">
        <f t="shared" si="72"/>
        <v>0</v>
      </c>
      <c r="BM77" s="188">
        <f t="shared" si="73"/>
        <v>0</v>
      </c>
    </row>
    <row r="78" spans="3:65">
      <c r="C78" s="161" t="s">
        <v>1309</v>
      </c>
      <c r="D78" s="155">
        <v>2</v>
      </c>
      <c r="E78" s="84" t="s">
        <v>1135</v>
      </c>
      <c r="F78" s="156" t="s">
        <v>1310</v>
      </c>
      <c r="G78" s="245" t="s">
        <v>1311</v>
      </c>
      <c r="H78" s="248"/>
      <c r="I78" s="249">
        <v>0</v>
      </c>
      <c r="J78" s="249">
        <v>12713</v>
      </c>
      <c r="K78" s="249">
        <v>3864</v>
      </c>
      <c r="L78" s="269">
        <f t="shared" si="37"/>
        <v>16577</v>
      </c>
      <c r="M78" s="206"/>
      <c r="N78" s="221" t="str">
        <f>"00"&amp;TEXT(ROWS(C$2:C74),"00")&amp;"A"</f>
        <v>0073A</v>
      </c>
      <c r="O78" s="297"/>
      <c r="P78" s="351">
        <f t="shared" si="38"/>
        <v>0</v>
      </c>
      <c r="Q78" s="206"/>
      <c r="R78" s="221" t="str">
        <f>"10"&amp;TEXT(ROWS(F$2:F74),"00")&amp;"A"</f>
        <v>1073A</v>
      </c>
      <c r="S78" s="297"/>
      <c r="T78" s="351">
        <f t="shared" si="39"/>
        <v>0</v>
      </c>
      <c r="U78" s="206"/>
      <c r="V78" s="221" t="str">
        <f>"20"&amp;TEXT(ROWS(J$2:J74),"00")&amp;"A"</f>
        <v>2073A</v>
      </c>
      <c r="W78" s="297"/>
      <c r="X78" s="351">
        <f t="shared" si="40"/>
        <v>0</v>
      </c>
      <c r="Y78" s="206"/>
      <c r="Z78" s="221" t="str">
        <f>"30"&amp;TEXT(ROWS(L$2:L74),"00")&amp;"A"</f>
        <v>3073A</v>
      </c>
      <c r="AA78" s="297"/>
      <c r="AB78" s="351">
        <f t="shared" si="41"/>
        <v>0</v>
      </c>
      <c r="AC78" s="206"/>
      <c r="AD78" s="221" t="str">
        <f>"40"&amp;TEXT(ROWS(O$2:O74),"00")&amp;"A"</f>
        <v>4073A</v>
      </c>
      <c r="AE78" s="297"/>
      <c r="AF78" s="351">
        <f t="shared" si="42"/>
        <v>0</v>
      </c>
      <c r="AH78" s="160">
        <f t="shared" si="43"/>
        <v>0</v>
      </c>
      <c r="AI78" s="160">
        <f t="shared" si="44"/>
        <v>0</v>
      </c>
      <c r="AJ78" s="160">
        <f t="shared" si="45"/>
        <v>0</v>
      </c>
      <c r="AK78" s="160">
        <f t="shared" si="46"/>
        <v>0</v>
      </c>
      <c r="AL78" s="160">
        <f t="shared" si="47"/>
        <v>0</v>
      </c>
      <c r="AM78" s="165"/>
      <c r="AN78" s="188">
        <f t="shared" si="48"/>
        <v>0</v>
      </c>
      <c r="AO78" s="188">
        <f t="shared" si="49"/>
        <v>0</v>
      </c>
      <c r="AP78" s="188">
        <f t="shared" si="50"/>
        <v>0</v>
      </c>
      <c r="AQ78" s="188">
        <f t="shared" si="51"/>
        <v>0</v>
      </c>
      <c r="AR78" s="188">
        <f t="shared" si="52"/>
        <v>0</v>
      </c>
      <c r="AS78" s="188">
        <f t="shared" si="53"/>
        <v>0</v>
      </c>
      <c r="AT78" s="188">
        <f t="shared" si="54"/>
        <v>0</v>
      </c>
      <c r="AU78" s="188">
        <f t="shared" si="55"/>
        <v>0</v>
      </c>
      <c r="AV78" s="188">
        <f t="shared" si="56"/>
        <v>0</v>
      </c>
      <c r="AW78" s="188">
        <f t="shared" si="57"/>
        <v>0</v>
      </c>
      <c r="AX78" s="188">
        <f t="shared" si="58"/>
        <v>0</v>
      </c>
      <c r="AY78" s="188">
        <f t="shared" si="59"/>
        <v>0</v>
      </c>
      <c r="AZ78" s="188">
        <f t="shared" si="60"/>
        <v>0</v>
      </c>
      <c r="BA78" s="188">
        <f t="shared" si="61"/>
        <v>0</v>
      </c>
      <c r="BB78" s="188">
        <f t="shared" si="62"/>
        <v>0</v>
      </c>
      <c r="BC78" s="188">
        <f t="shared" si="63"/>
        <v>0</v>
      </c>
      <c r="BD78" s="188">
        <f t="shared" si="64"/>
        <v>0</v>
      </c>
      <c r="BE78" s="188">
        <f t="shared" si="65"/>
        <v>0</v>
      </c>
      <c r="BF78" s="188">
        <f t="shared" si="66"/>
        <v>0</v>
      </c>
      <c r="BG78" s="188">
        <f t="shared" si="67"/>
        <v>0</v>
      </c>
      <c r="BH78" s="188">
        <f t="shared" si="68"/>
        <v>0</v>
      </c>
      <c r="BI78" s="188">
        <f t="shared" si="69"/>
        <v>0</v>
      </c>
      <c r="BJ78" s="188">
        <f t="shared" si="70"/>
        <v>0</v>
      </c>
      <c r="BK78" s="188">
        <f t="shared" si="71"/>
        <v>0</v>
      </c>
      <c r="BL78" s="188">
        <f t="shared" si="72"/>
        <v>0</v>
      </c>
      <c r="BM78" s="188">
        <f t="shared" si="73"/>
        <v>0</v>
      </c>
    </row>
    <row r="79" spans="3:65">
      <c r="C79" s="161" t="s">
        <v>1312</v>
      </c>
      <c r="D79" s="155">
        <v>2</v>
      </c>
      <c r="E79" s="84" t="s">
        <v>1125</v>
      </c>
      <c r="F79" s="156" t="s">
        <v>1313</v>
      </c>
      <c r="G79" s="245" t="s">
        <v>1314</v>
      </c>
      <c r="H79" s="248"/>
      <c r="I79" s="249">
        <v>0</v>
      </c>
      <c r="J79" s="249">
        <v>4843</v>
      </c>
      <c r="K79" s="249">
        <v>2267</v>
      </c>
      <c r="L79" s="269">
        <f t="shared" si="37"/>
        <v>7110</v>
      </c>
      <c r="M79" s="206"/>
      <c r="N79" s="221" t="str">
        <f>"00"&amp;TEXT(ROWS(C$2:C75),"00")&amp;"A"</f>
        <v>0074A</v>
      </c>
      <c r="O79" s="297"/>
      <c r="P79" s="351">
        <f t="shared" si="38"/>
        <v>0</v>
      </c>
      <c r="Q79" s="206"/>
      <c r="R79" s="221" t="str">
        <f>"10"&amp;TEXT(ROWS(F$2:F75),"00")&amp;"A"</f>
        <v>1074A</v>
      </c>
      <c r="S79" s="297"/>
      <c r="T79" s="351">
        <f t="shared" si="39"/>
        <v>0</v>
      </c>
      <c r="U79" s="206"/>
      <c r="V79" s="221" t="str">
        <f>"20"&amp;TEXT(ROWS(J$2:J75),"00")&amp;"A"</f>
        <v>2074A</v>
      </c>
      <c r="W79" s="297"/>
      <c r="X79" s="351">
        <f t="shared" si="40"/>
        <v>0</v>
      </c>
      <c r="Y79" s="206"/>
      <c r="Z79" s="221" t="str">
        <f>"30"&amp;TEXT(ROWS(L$2:L75),"00")&amp;"A"</f>
        <v>3074A</v>
      </c>
      <c r="AA79" s="297"/>
      <c r="AB79" s="351">
        <f t="shared" si="41"/>
        <v>0</v>
      </c>
      <c r="AC79" s="206"/>
      <c r="AD79" s="221" t="str">
        <f>"40"&amp;TEXT(ROWS(O$2:O75),"00")&amp;"A"</f>
        <v>4074A</v>
      </c>
      <c r="AE79" s="297"/>
      <c r="AF79" s="351">
        <f t="shared" si="42"/>
        <v>0</v>
      </c>
      <c r="AH79" s="160">
        <f t="shared" si="43"/>
        <v>0</v>
      </c>
      <c r="AI79" s="160">
        <f t="shared" si="44"/>
        <v>0</v>
      </c>
      <c r="AJ79" s="160">
        <f t="shared" si="45"/>
        <v>0</v>
      </c>
      <c r="AK79" s="160">
        <f t="shared" si="46"/>
        <v>0</v>
      </c>
      <c r="AL79" s="160">
        <f t="shared" si="47"/>
        <v>0</v>
      </c>
      <c r="AM79" s="165"/>
      <c r="AN79" s="188">
        <f t="shared" si="48"/>
        <v>0</v>
      </c>
      <c r="AO79" s="188">
        <f t="shared" si="49"/>
        <v>0</v>
      </c>
      <c r="AP79" s="188">
        <f t="shared" si="50"/>
        <v>0</v>
      </c>
      <c r="AQ79" s="188">
        <f t="shared" si="51"/>
        <v>0</v>
      </c>
      <c r="AR79" s="188">
        <f t="shared" si="52"/>
        <v>0</v>
      </c>
      <c r="AS79" s="188">
        <f t="shared" si="53"/>
        <v>0</v>
      </c>
      <c r="AT79" s="188">
        <f t="shared" si="54"/>
        <v>0</v>
      </c>
      <c r="AU79" s="188">
        <f t="shared" si="55"/>
        <v>0</v>
      </c>
      <c r="AV79" s="188">
        <f t="shared" si="56"/>
        <v>0</v>
      </c>
      <c r="AW79" s="188">
        <f t="shared" si="57"/>
        <v>0</v>
      </c>
      <c r="AX79" s="188">
        <f t="shared" si="58"/>
        <v>0</v>
      </c>
      <c r="AY79" s="188">
        <f t="shared" si="59"/>
        <v>0</v>
      </c>
      <c r="AZ79" s="188">
        <f t="shared" si="60"/>
        <v>0</v>
      </c>
      <c r="BA79" s="188">
        <f t="shared" si="61"/>
        <v>0</v>
      </c>
      <c r="BB79" s="188">
        <f t="shared" si="62"/>
        <v>0</v>
      </c>
      <c r="BC79" s="188">
        <f t="shared" si="63"/>
        <v>0</v>
      </c>
      <c r="BD79" s="188">
        <f t="shared" si="64"/>
        <v>0</v>
      </c>
      <c r="BE79" s="188">
        <f t="shared" si="65"/>
        <v>0</v>
      </c>
      <c r="BF79" s="188">
        <f t="shared" si="66"/>
        <v>0</v>
      </c>
      <c r="BG79" s="188">
        <f t="shared" si="67"/>
        <v>0</v>
      </c>
      <c r="BH79" s="188">
        <f t="shared" si="68"/>
        <v>0</v>
      </c>
      <c r="BI79" s="188">
        <f t="shared" si="69"/>
        <v>0</v>
      </c>
      <c r="BJ79" s="188">
        <f t="shared" si="70"/>
        <v>0</v>
      </c>
      <c r="BK79" s="188">
        <f t="shared" si="71"/>
        <v>0</v>
      </c>
      <c r="BL79" s="188">
        <f t="shared" si="72"/>
        <v>0</v>
      </c>
      <c r="BM79" s="188">
        <f t="shared" si="73"/>
        <v>0</v>
      </c>
    </row>
    <row r="80" spans="3:65" ht="30">
      <c r="C80" s="161" t="s">
        <v>1315</v>
      </c>
      <c r="D80" s="155">
        <v>2</v>
      </c>
      <c r="E80" s="84" t="s">
        <v>1113</v>
      </c>
      <c r="F80" s="156" t="s">
        <v>1202</v>
      </c>
      <c r="G80" s="245" t="s">
        <v>1316</v>
      </c>
      <c r="H80" s="248"/>
      <c r="I80" s="249">
        <v>0</v>
      </c>
      <c r="J80" s="249">
        <v>618</v>
      </c>
      <c r="K80" s="249">
        <v>189</v>
      </c>
      <c r="L80" s="269">
        <f t="shared" si="37"/>
        <v>807</v>
      </c>
      <c r="M80" s="206"/>
      <c r="N80" s="221" t="str">
        <f>"00"&amp;TEXT(ROWS(C$2:C76),"00")&amp;"A"</f>
        <v>0075A</v>
      </c>
      <c r="O80" s="297"/>
      <c r="P80" s="351">
        <f t="shared" si="38"/>
        <v>0</v>
      </c>
      <c r="Q80" s="206"/>
      <c r="R80" s="221" t="str">
        <f>"10"&amp;TEXT(ROWS(F$2:F76),"00")&amp;"A"</f>
        <v>1075A</v>
      </c>
      <c r="S80" s="297"/>
      <c r="T80" s="351">
        <f t="shared" si="39"/>
        <v>0</v>
      </c>
      <c r="U80" s="206"/>
      <c r="V80" s="221" t="str">
        <f>"20"&amp;TEXT(ROWS(J$2:J76),"00")&amp;"A"</f>
        <v>2075A</v>
      </c>
      <c r="W80" s="297"/>
      <c r="X80" s="351">
        <f t="shared" si="40"/>
        <v>0</v>
      </c>
      <c r="Y80" s="206"/>
      <c r="Z80" s="221" t="str">
        <f>"30"&amp;TEXT(ROWS(L$2:L76),"00")&amp;"A"</f>
        <v>3075A</v>
      </c>
      <c r="AA80" s="297"/>
      <c r="AB80" s="351">
        <f t="shared" si="41"/>
        <v>0</v>
      </c>
      <c r="AC80" s="206"/>
      <c r="AD80" s="221" t="str">
        <f>"40"&amp;TEXT(ROWS(O$2:O76),"00")&amp;"A"</f>
        <v>4075A</v>
      </c>
      <c r="AE80" s="297"/>
      <c r="AF80" s="351">
        <f t="shared" si="42"/>
        <v>0</v>
      </c>
      <c r="AH80" s="160">
        <f t="shared" si="43"/>
        <v>0</v>
      </c>
      <c r="AI80" s="160">
        <f t="shared" si="44"/>
        <v>0</v>
      </c>
      <c r="AJ80" s="160">
        <f t="shared" si="45"/>
        <v>0</v>
      </c>
      <c r="AK80" s="160">
        <f t="shared" si="46"/>
        <v>0</v>
      </c>
      <c r="AL80" s="160">
        <f t="shared" si="47"/>
        <v>0</v>
      </c>
      <c r="AM80" s="165"/>
      <c r="AN80" s="188">
        <f t="shared" si="48"/>
        <v>0</v>
      </c>
      <c r="AO80" s="188">
        <f t="shared" si="49"/>
        <v>0</v>
      </c>
      <c r="AP80" s="188">
        <f t="shared" si="50"/>
        <v>0</v>
      </c>
      <c r="AQ80" s="188">
        <f t="shared" si="51"/>
        <v>0</v>
      </c>
      <c r="AR80" s="188">
        <f t="shared" si="52"/>
        <v>0</v>
      </c>
      <c r="AS80" s="188">
        <f t="shared" si="53"/>
        <v>0</v>
      </c>
      <c r="AT80" s="188">
        <f t="shared" si="54"/>
        <v>0</v>
      </c>
      <c r="AU80" s="188">
        <f t="shared" si="55"/>
        <v>0</v>
      </c>
      <c r="AV80" s="188">
        <f t="shared" si="56"/>
        <v>0</v>
      </c>
      <c r="AW80" s="188">
        <f t="shared" si="57"/>
        <v>0</v>
      </c>
      <c r="AX80" s="188">
        <f t="shared" si="58"/>
        <v>0</v>
      </c>
      <c r="AY80" s="188">
        <f t="shared" si="59"/>
        <v>0</v>
      </c>
      <c r="AZ80" s="188">
        <f t="shared" si="60"/>
        <v>0</v>
      </c>
      <c r="BA80" s="188">
        <f t="shared" si="61"/>
        <v>0</v>
      </c>
      <c r="BB80" s="188">
        <f t="shared" si="62"/>
        <v>0</v>
      </c>
      <c r="BC80" s="188">
        <f t="shared" si="63"/>
        <v>0</v>
      </c>
      <c r="BD80" s="188">
        <f t="shared" si="64"/>
        <v>0</v>
      </c>
      <c r="BE80" s="188">
        <f t="shared" si="65"/>
        <v>0</v>
      </c>
      <c r="BF80" s="188">
        <f t="shared" si="66"/>
        <v>0</v>
      </c>
      <c r="BG80" s="188">
        <f t="shared" si="67"/>
        <v>0</v>
      </c>
      <c r="BH80" s="188">
        <f t="shared" si="68"/>
        <v>0</v>
      </c>
      <c r="BI80" s="188">
        <f t="shared" si="69"/>
        <v>0</v>
      </c>
      <c r="BJ80" s="188">
        <f t="shared" si="70"/>
        <v>0</v>
      </c>
      <c r="BK80" s="188">
        <f t="shared" si="71"/>
        <v>0</v>
      </c>
      <c r="BL80" s="188">
        <f t="shared" si="72"/>
        <v>0</v>
      </c>
      <c r="BM80" s="188">
        <f t="shared" si="73"/>
        <v>0</v>
      </c>
    </row>
    <row r="81" spans="3:65">
      <c r="C81" s="161" t="s">
        <v>1317</v>
      </c>
      <c r="D81" s="155">
        <v>2</v>
      </c>
      <c r="E81" s="84" t="s">
        <v>1113</v>
      </c>
      <c r="F81" s="156" t="s">
        <v>1202</v>
      </c>
      <c r="G81" s="245" t="s">
        <v>1318</v>
      </c>
      <c r="H81" s="248"/>
      <c r="I81" s="249">
        <v>0</v>
      </c>
      <c r="J81" s="249">
        <v>1685</v>
      </c>
      <c r="K81" s="249">
        <v>726</v>
      </c>
      <c r="L81" s="269">
        <f t="shared" si="37"/>
        <v>2411</v>
      </c>
      <c r="M81" s="206"/>
      <c r="N81" s="221" t="str">
        <f>"00"&amp;TEXT(ROWS(C$2:C77),"00")&amp;"A"</f>
        <v>0076A</v>
      </c>
      <c r="O81" s="297"/>
      <c r="P81" s="351">
        <f t="shared" si="38"/>
        <v>0</v>
      </c>
      <c r="Q81" s="206"/>
      <c r="R81" s="221" t="str">
        <f>"10"&amp;TEXT(ROWS(F$2:F77),"00")&amp;"A"</f>
        <v>1076A</v>
      </c>
      <c r="S81" s="297"/>
      <c r="T81" s="351">
        <f t="shared" si="39"/>
        <v>0</v>
      </c>
      <c r="U81" s="206"/>
      <c r="V81" s="221" t="str">
        <f>"20"&amp;TEXT(ROWS(J$2:J77),"00")&amp;"A"</f>
        <v>2076A</v>
      </c>
      <c r="W81" s="297"/>
      <c r="X81" s="351">
        <f t="shared" si="40"/>
        <v>0</v>
      </c>
      <c r="Y81" s="206"/>
      <c r="Z81" s="221" t="str">
        <f>"30"&amp;TEXT(ROWS(L$2:L77),"00")&amp;"A"</f>
        <v>3076A</v>
      </c>
      <c r="AA81" s="297"/>
      <c r="AB81" s="351">
        <f t="shared" si="41"/>
        <v>0</v>
      </c>
      <c r="AC81" s="206"/>
      <c r="AD81" s="221" t="str">
        <f>"40"&amp;TEXT(ROWS(O$2:O77),"00")&amp;"A"</f>
        <v>4076A</v>
      </c>
      <c r="AE81" s="297"/>
      <c r="AF81" s="351">
        <f t="shared" si="42"/>
        <v>0</v>
      </c>
      <c r="AH81" s="160">
        <f t="shared" si="43"/>
        <v>0</v>
      </c>
      <c r="AI81" s="160">
        <f t="shared" si="44"/>
        <v>0</v>
      </c>
      <c r="AJ81" s="160">
        <f t="shared" si="45"/>
        <v>0</v>
      </c>
      <c r="AK81" s="160">
        <f t="shared" si="46"/>
        <v>0</v>
      </c>
      <c r="AL81" s="160">
        <f t="shared" si="47"/>
        <v>0</v>
      </c>
      <c r="AM81" s="165"/>
      <c r="AN81" s="188">
        <f t="shared" si="48"/>
        <v>0</v>
      </c>
      <c r="AO81" s="188">
        <f t="shared" si="49"/>
        <v>0</v>
      </c>
      <c r="AP81" s="188">
        <f t="shared" si="50"/>
        <v>0</v>
      </c>
      <c r="AQ81" s="188">
        <f t="shared" si="51"/>
        <v>0</v>
      </c>
      <c r="AR81" s="188">
        <f t="shared" si="52"/>
        <v>0</v>
      </c>
      <c r="AS81" s="188">
        <f t="shared" si="53"/>
        <v>0</v>
      </c>
      <c r="AT81" s="188">
        <f t="shared" si="54"/>
        <v>0</v>
      </c>
      <c r="AU81" s="188">
        <f t="shared" si="55"/>
        <v>0</v>
      </c>
      <c r="AV81" s="188">
        <f t="shared" si="56"/>
        <v>0</v>
      </c>
      <c r="AW81" s="188">
        <f t="shared" si="57"/>
        <v>0</v>
      </c>
      <c r="AX81" s="188">
        <f t="shared" si="58"/>
        <v>0</v>
      </c>
      <c r="AY81" s="188">
        <f t="shared" si="59"/>
        <v>0</v>
      </c>
      <c r="AZ81" s="188">
        <f t="shared" si="60"/>
        <v>0</v>
      </c>
      <c r="BA81" s="188">
        <f t="shared" si="61"/>
        <v>0</v>
      </c>
      <c r="BB81" s="188">
        <f t="shared" si="62"/>
        <v>0</v>
      </c>
      <c r="BC81" s="188">
        <f t="shared" si="63"/>
        <v>0</v>
      </c>
      <c r="BD81" s="188">
        <f t="shared" si="64"/>
        <v>0</v>
      </c>
      <c r="BE81" s="188">
        <f t="shared" si="65"/>
        <v>0</v>
      </c>
      <c r="BF81" s="188">
        <f t="shared" si="66"/>
        <v>0</v>
      </c>
      <c r="BG81" s="188">
        <f t="shared" si="67"/>
        <v>0</v>
      </c>
      <c r="BH81" s="188">
        <f t="shared" si="68"/>
        <v>0</v>
      </c>
      <c r="BI81" s="188">
        <f t="shared" si="69"/>
        <v>0</v>
      </c>
      <c r="BJ81" s="188">
        <f t="shared" si="70"/>
        <v>0</v>
      </c>
      <c r="BK81" s="188">
        <f t="shared" si="71"/>
        <v>0</v>
      </c>
      <c r="BL81" s="188">
        <f t="shared" si="72"/>
        <v>0</v>
      </c>
      <c r="BM81" s="188">
        <f t="shared" si="73"/>
        <v>0</v>
      </c>
    </row>
    <row r="82" spans="3:65">
      <c r="C82" s="161" t="s">
        <v>1319</v>
      </c>
      <c r="D82" s="155">
        <v>2</v>
      </c>
      <c r="E82" s="84" t="s">
        <v>1113</v>
      </c>
      <c r="F82" s="156" t="s">
        <v>1202</v>
      </c>
      <c r="G82" s="245" t="s">
        <v>1320</v>
      </c>
      <c r="H82" s="248"/>
      <c r="I82" s="249">
        <v>0</v>
      </c>
      <c r="J82" s="249">
        <v>1135</v>
      </c>
      <c r="K82" s="249">
        <v>880</v>
      </c>
      <c r="L82" s="269">
        <f t="shared" si="37"/>
        <v>2015</v>
      </c>
      <c r="M82" s="206"/>
      <c r="N82" s="221" t="str">
        <f>"00"&amp;TEXT(ROWS(C$2:C78),"00")&amp;"A"</f>
        <v>0077A</v>
      </c>
      <c r="O82" s="297"/>
      <c r="P82" s="351">
        <f t="shared" si="38"/>
        <v>0</v>
      </c>
      <c r="Q82" s="206"/>
      <c r="R82" s="221" t="str">
        <f>"10"&amp;TEXT(ROWS(F$2:F78),"00")&amp;"A"</f>
        <v>1077A</v>
      </c>
      <c r="S82" s="297"/>
      <c r="T82" s="351">
        <f t="shared" si="39"/>
        <v>0</v>
      </c>
      <c r="U82" s="206"/>
      <c r="V82" s="221" t="str">
        <f>"20"&amp;TEXT(ROWS(J$2:J78),"00")&amp;"A"</f>
        <v>2077A</v>
      </c>
      <c r="W82" s="297"/>
      <c r="X82" s="351">
        <f t="shared" si="40"/>
        <v>0</v>
      </c>
      <c r="Y82" s="206"/>
      <c r="Z82" s="221" t="str">
        <f>"30"&amp;TEXT(ROWS(L$2:L78),"00")&amp;"A"</f>
        <v>3077A</v>
      </c>
      <c r="AA82" s="297"/>
      <c r="AB82" s="351">
        <f t="shared" si="41"/>
        <v>0</v>
      </c>
      <c r="AC82" s="206"/>
      <c r="AD82" s="221" t="str">
        <f>"40"&amp;TEXT(ROWS(O$2:O78),"00")&amp;"A"</f>
        <v>4077A</v>
      </c>
      <c r="AE82" s="297"/>
      <c r="AF82" s="351">
        <f t="shared" si="42"/>
        <v>0</v>
      </c>
      <c r="AH82" s="160">
        <f t="shared" si="43"/>
        <v>0</v>
      </c>
      <c r="AI82" s="160">
        <f t="shared" si="44"/>
        <v>0</v>
      </c>
      <c r="AJ82" s="160">
        <f t="shared" si="45"/>
        <v>0</v>
      </c>
      <c r="AK82" s="160">
        <f t="shared" si="46"/>
        <v>0</v>
      </c>
      <c r="AL82" s="160">
        <f t="shared" si="47"/>
        <v>0</v>
      </c>
      <c r="AM82" s="165"/>
      <c r="AN82" s="188">
        <f t="shared" si="48"/>
        <v>0</v>
      </c>
      <c r="AO82" s="188">
        <f t="shared" si="49"/>
        <v>0</v>
      </c>
      <c r="AP82" s="188">
        <f t="shared" si="50"/>
        <v>0</v>
      </c>
      <c r="AQ82" s="188">
        <f t="shared" si="51"/>
        <v>0</v>
      </c>
      <c r="AR82" s="188">
        <f t="shared" si="52"/>
        <v>0</v>
      </c>
      <c r="AS82" s="188">
        <f t="shared" si="53"/>
        <v>0</v>
      </c>
      <c r="AT82" s="188">
        <f t="shared" si="54"/>
        <v>0</v>
      </c>
      <c r="AU82" s="188">
        <f t="shared" si="55"/>
        <v>0</v>
      </c>
      <c r="AV82" s="188">
        <f t="shared" si="56"/>
        <v>0</v>
      </c>
      <c r="AW82" s="188">
        <f t="shared" si="57"/>
        <v>0</v>
      </c>
      <c r="AX82" s="188">
        <f t="shared" si="58"/>
        <v>0</v>
      </c>
      <c r="AY82" s="188">
        <f t="shared" si="59"/>
        <v>0</v>
      </c>
      <c r="AZ82" s="188">
        <f t="shared" si="60"/>
        <v>0</v>
      </c>
      <c r="BA82" s="188">
        <f t="shared" si="61"/>
        <v>0</v>
      </c>
      <c r="BB82" s="188">
        <f t="shared" si="62"/>
        <v>0</v>
      </c>
      <c r="BC82" s="188">
        <f t="shared" si="63"/>
        <v>0</v>
      </c>
      <c r="BD82" s="188">
        <f t="shared" si="64"/>
        <v>0</v>
      </c>
      <c r="BE82" s="188">
        <f t="shared" si="65"/>
        <v>0</v>
      </c>
      <c r="BF82" s="188">
        <f t="shared" si="66"/>
        <v>0</v>
      </c>
      <c r="BG82" s="188">
        <f t="shared" si="67"/>
        <v>0</v>
      </c>
      <c r="BH82" s="188">
        <f t="shared" si="68"/>
        <v>0</v>
      </c>
      <c r="BI82" s="188">
        <f t="shared" si="69"/>
        <v>0</v>
      </c>
      <c r="BJ82" s="188">
        <f t="shared" si="70"/>
        <v>0</v>
      </c>
      <c r="BK82" s="188">
        <f t="shared" si="71"/>
        <v>0</v>
      </c>
      <c r="BL82" s="188">
        <f t="shared" si="72"/>
        <v>0</v>
      </c>
      <c r="BM82" s="188">
        <f t="shared" si="73"/>
        <v>0</v>
      </c>
    </row>
    <row r="83" spans="3:65">
      <c r="C83" s="161" t="s">
        <v>1321</v>
      </c>
      <c r="D83" s="155">
        <v>2</v>
      </c>
      <c r="E83" s="84" t="s">
        <v>1113</v>
      </c>
      <c r="F83" s="156" t="s">
        <v>1202</v>
      </c>
      <c r="G83" s="245" t="s">
        <v>1322</v>
      </c>
      <c r="H83" s="248"/>
      <c r="I83" s="249">
        <v>0</v>
      </c>
      <c r="J83" s="249">
        <v>4862</v>
      </c>
      <c r="K83" s="249">
        <v>2681</v>
      </c>
      <c r="L83" s="269">
        <f t="shared" si="37"/>
        <v>7543</v>
      </c>
      <c r="M83" s="206"/>
      <c r="N83" s="221" t="str">
        <f>"00"&amp;TEXT(ROWS(C$2:C79),"00")&amp;"A"</f>
        <v>0078A</v>
      </c>
      <c r="O83" s="297"/>
      <c r="P83" s="351">
        <f t="shared" si="38"/>
        <v>0</v>
      </c>
      <c r="Q83" s="206"/>
      <c r="R83" s="221" t="str">
        <f>"10"&amp;TEXT(ROWS(F$2:F79),"00")&amp;"A"</f>
        <v>1078A</v>
      </c>
      <c r="S83" s="297"/>
      <c r="T83" s="351">
        <f t="shared" si="39"/>
        <v>0</v>
      </c>
      <c r="U83" s="206"/>
      <c r="V83" s="221" t="str">
        <f>"20"&amp;TEXT(ROWS(J$2:J79),"00")&amp;"A"</f>
        <v>2078A</v>
      </c>
      <c r="W83" s="297"/>
      <c r="X83" s="351">
        <f t="shared" si="40"/>
        <v>0</v>
      </c>
      <c r="Y83" s="206"/>
      <c r="Z83" s="221" t="str">
        <f>"30"&amp;TEXT(ROWS(L$2:L79),"00")&amp;"A"</f>
        <v>3078A</v>
      </c>
      <c r="AA83" s="297"/>
      <c r="AB83" s="351">
        <f t="shared" si="41"/>
        <v>0</v>
      </c>
      <c r="AC83" s="206"/>
      <c r="AD83" s="221" t="str">
        <f>"40"&amp;TEXT(ROWS(O$2:O79),"00")&amp;"A"</f>
        <v>4078A</v>
      </c>
      <c r="AE83" s="297"/>
      <c r="AF83" s="351">
        <f t="shared" si="42"/>
        <v>0</v>
      </c>
      <c r="AH83" s="160">
        <f t="shared" si="43"/>
        <v>0</v>
      </c>
      <c r="AI83" s="160">
        <f t="shared" si="44"/>
        <v>0</v>
      </c>
      <c r="AJ83" s="160">
        <f t="shared" si="45"/>
        <v>0</v>
      </c>
      <c r="AK83" s="160">
        <f t="shared" si="46"/>
        <v>0</v>
      </c>
      <c r="AL83" s="160">
        <f t="shared" si="47"/>
        <v>0</v>
      </c>
      <c r="AM83" s="165"/>
      <c r="AN83" s="188">
        <f t="shared" si="48"/>
        <v>0</v>
      </c>
      <c r="AO83" s="188">
        <f t="shared" si="49"/>
        <v>0</v>
      </c>
      <c r="AP83" s="188">
        <f t="shared" si="50"/>
        <v>0</v>
      </c>
      <c r="AQ83" s="188">
        <f t="shared" si="51"/>
        <v>0</v>
      </c>
      <c r="AR83" s="188">
        <f t="shared" si="52"/>
        <v>0</v>
      </c>
      <c r="AS83" s="188">
        <f t="shared" si="53"/>
        <v>0</v>
      </c>
      <c r="AT83" s="188">
        <f t="shared" si="54"/>
        <v>0</v>
      </c>
      <c r="AU83" s="188">
        <f t="shared" si="55"/>
        <v>0</v>
      </c>
      <c r="AV83" s="188">
        <f t="shared" si="56"/>
        <v>0</v>
      </c>
      <c r="AW83" s="188">
        <f t="shared" si="57"/>
        <v>0</v>
      </c>
      <c r="AX83" s="188">
        <f t="shared" si="58"/>
        <v>0</v>
      </c>
      <c r="AY83" s="188">
        <f t="shared" si="59"/>
        <v>0</v>
      </c>
      <c r="AZ83" s="188">
        <f t="shared" si="60"/>
        <v>0</v>
      </c>
      <c r="BA83" s="188">
        <f t="shared" si="61"/>
        <v>0</v>
      </c>
      <c r="BB83" s="188">
        <f t="shared" si="62"/>
        <v>0</v>
      </c>
      <c r="BC83" s="188">
        <f t="shared" si="63"/>
        <v>0</v>
      </c>
      <c r="BD83" s="188">
        <f t="shared" si="64"/>
        <v>0</v>
      </c>
      <c r="BE83" s="188">
        <f t="shared" si="65"/>
        <v>0</v>
      </c>
      <c r="BF83" s="188">
        <f t="shared" si="66"/>
        <v>0</v>
      </c>
      <c r="BG83" s="188">
        <f t="shared" si="67"/>
        <v>0</v>
      </c>
      <c r="BH83" s="188">
        <f t="shared" si="68"/>
        <v>0</v>
      </c>
      <c r="BI83" s="188">
        <f t="shared" si="69"/>
        <v>0</v>
      </c>
      <c r="BJ83" s="188">
        <f t="shared" si="70"/>
        <v>0</v>
      </c>
      <c r="BK83" s="188">
        <f t="shared" si="71"/>
        <v>0</v>
      </c>
      <c r="BL83" s="188">
        <f t="shared" si="72"/>
        <v>0</v>
      </c>
      <c r="BM83" s="188">
        <f t="shared" si="73"/>
        <v>0</v>
      </c>
    </row>
    <row r="84" spans="3:65">
      <c r="C84" s="161" t="s">
        <v>1323</v>
      </c>
      <c r="D84" s="155">
        <v>2</v>
      </c>
      <c r="E84" s="84" t="s">
        <v>1113</v>
      </c>
      <c r="F84" s="156" t="s">
        <v>1202</v>
      </c>
      <c r="G84" s="245" t="s">
        <v>1324</v>
      </c>
      <c r="H84" s="248"/>
      <c r="I84" s="249">
        <v>0</v>
      </c>
      <c r="J84" s="249">
        <v>3852</v>
      </c>
      <c r="K84" s="249">
        <v>4100</v>
      </c>
      <c r="L84" s="269">
        <f t="shared" si="37"/>
        <v>7952</v>
      </c>
      <c r="M84" s="206"/>
      <c r="N84" s="221" t="str">
        <f>"00"&amp;TEXT(ROWS(C$2:C80),"00")&amp;"A"</f>
        <v>0079A</v>
      </c>
      <c r="O84" s="297"/>
      <c r="P84" s="351">
        <f t="shared" si="38"/>
        <v>0</v>
      </c>
      <c r="Q84" s="206"/>
      <c r="R84" s="221" t="str">
        <f>"10"&amp;TEXT(ROWS(F$2:F80),"00")&amp;"A"</f>
        <v>1079A</v>
      </c>
      <c r="S84" s="297"/>
      <c r="T84" s="351">
        <f t="shared" si="39"/>
        <v>0</v>
      </c>
      <c r="U84" s="206"/>
      <c r="V84" s="221" t="str">
        <f>"20"&amp;TEXT(ROWS(J$2:J80),"00")&amp;"A"</f>
        <v>2079A</v>
      </c>
      <c r="W84" s="297"/>
      <c r="X84" s="351">
        <f t="shared" si="40"/>
        <v>0</v>
      </c>
      <c r="Y84" s="206"/>
      <c r="Z84" s="221" t="str">
        <f>"30"&amp;TEXT(ROWS(L$2:L80),"00")&amp;"A"</f>
        <v>3079A</v>
      </c>
      <c r="AA84" s="297"/>
      <c r="AB84" s="351">
        <f t="shared" si="41"/>
        <v>0</v>
      </c>
      <c r="AC84" s="206"/>
      <c r="AD84" s="221" t="str">
        <f>"40"&amp;TEXT(ROWS(O$2:O80),"00")&amp;"A"</f>
        <v>4079A</v>
      </c>
      <c r="AE84" s="297"/>
      <c r="AF84" s="351">
        <f t="shared" si="42"/>
        <v>0</v>
      </c>
      <c r="AH84" s="160">
        <f t="shared" si="43"/>
        <v>0</v>
      </c>
      <c r="AI84" s="160">
        <f t="shared" si="44"/>
        <v>0</v>
      </c>
      <c r="AJ84" s="160">
        <f t="shared" si="45"/>
        <v>0</v>
      </c>
      <c r="AK84" s="160">
        <f t="shared" si="46"/>
        <v>0</v>
      </c>
      <c r="AL84" s="160">
        <f t="shared" si="47"/>
        <v>0</v>
      </c>
      <c r="AM84" s="165"/>
      <c r="AN84" s="188">
        <f t="shared" si="48"/>
        <v>0</v>
      </c>
      <c r="AO84" s="188">
        <f t="shared" si="49"/>
        <v>0</v>
      </c>
      <c r="AP84" s="188">
        <f t="shared" si="50"/>
        <v>0</v>
      </c>
      <c r="AQ84" s="188">
        <f t="shared" si="51"/>
        <v>0</v>
      </c>
      <c r="AR84" s="188">
        <f t="shared" si="52"/>
        <v>0</v>
      </c>
      <c r="AS84" s="188">
        <f t="shared" si="53"/>
        <v>0</v>
      </c>
      <c r="AT84" s="188">
        <f t="shared" si="54"/>
        <v>0</v>
      </c>
      <c r="AU84" s="188">
        <f t="shared" si="55"/>
        <v>0</v>
      </c>
      <c r="AV84" s="188">
        <f t="shared" si="56"/>
        <v>0</v>
      </c>
      <c r="AW84" s="188">
        <f t="shared" si="57"/>
        <v>0</v>
      </c>
      <c r="AX84" s="188">
        <f t="shared" si="58"/>
        <v>0</v>
      </c>
      <c r="AY84" s="188">
        <f t="shared" si="59"/>
        <v>0</v>
      </c>
      <c r="AZ84" s="188">
        <f t="shared" si="60"/>
        <v>0</v>
      </c>
      <c r="BA84" s="188">
        <f t="shared" si="61"/>
        <v>0</v>
      </c>
      <c r="BB84" s="188">
        <f t="shared" si="62"/>
        <v>0</v>
      </c>
      <c r="BC84" s="188">
        <f t="shared" si="63"/>
        <v>0</v>
      </c>
      <c r="BD84" s="188">
        <f t="shared" si="64"/>
        <v>0</v>
      </c>
      <c r="BE84" s="188">
        <f t="shared" si="65"/>
        <v>0</v>
      </c>
      <c r="BF84" s="188">
        <f t="shared" si="66"/>
        <v>0</v>
      </c>
      <c r="BG84" s="188">
        <f t="shared" si="67"/>
        <v>0</v>
      </c>
      <c r="BH84" s="188">
        <f t="shared" si="68"/>
        <v>0</v>
      </c>
      <c r="BI84" s="188">
        <f t="shared" si="69"/>
        <v>0</v>
      </c>
      <c r="BJ84" s="188">
        <f t="shared" si="70"/>
        <v>0</v>
      </c>
      <c r="BK84" s="188">
        <f t="shared" si="71"/>
        <v>0</v>
      </c>
      <c r="BL84" s="188">
        <f t="shared" si="72"/>
        <v>0</v>
      </c>
      <c r="BM84" s="188">
        <f t="shared" si="73"/>
        <v>0</v>
      </c>
    </row>
    <row r="85" spans="3:65">
      <c r="C85" s="161" t="s">
        <v>1325</v>
      </c>
      <c r="D85" s="155">
        <v>2</v>
      </c>
      <c r="E85" s="84" t="s">
        <v>1135</v>
      </c>
      <c r="F85" s="156" t="s">
        <v>1326</v>
      </c>
      <c r="G85" s="385" t="s">
        <v>1327</v>
      </c>
      <c r="H85" s="386">
        <v>30927.599999999999</v>
      </c>
      <c r="I85" s="249">
        <v>2485</v>
      </c>
      <c r="J85" s="387">
        <v>9765</v>
      </c>
      <c r="K85" s="249">
        <v>50803</v>
      </c>
      <c r="L85" s="269">
        <f t="shared" si="37"/>
        <v>93980.6</v>
      </c>
      <c r="M85" s="206"/>
      <c r="N85" s="221" t="str">
        <f>"00"&amp;TEXT(ROWS(C$2:C81),"00")&amp;"A"</f>
        <v>0080A</v>
      </c>
      <c r="O85" s="297"/>
      <c r="P85" s="351">
        <f t="shared" si="38"/>
        <v>0</v>
      </c>
      <c r="Q85" s="206"/>
      <c r="R85" s="221" t="str">
        <f>"10"&amp;TEXT(ROWS(F$2:F81),"00")&amp;"A"</f>
        <v>1080A</v>
      </c>
      <c r="S85" s="297"/>
      <c r="T85" s="351">
        <f t="shared" si="39"/>
        <v>0</v>
      </c>
      <c r="U85" s="206"/>
      <c r="V85" s="221" t="str">
        <f>"20"&amp;TEXT(ROWS(J$2:J81),"00")&amp;"A"</f>
        <v>2080A</v>
      </c>
      <c r="W85" s="297"/>
      <c r="X85" s="351">
        <f t="shared" si="40"/>
        <v>0</v>
      </c>
      <c r="Y85" s="206"/>
      <c r="Z85" s="221" t="str">
        <f>"30"&amp;TEXT(ROWS(L$2:L81),"00")&amp;"A"</f>
        <v>3080A</v>
      </c>
      <c r="AA85" s="297"/>
      <c r="AB85" s="351">
        <f t="shared" si="41"/>
        <v>0</v>
      </c>
      <c r="AC85" s="206"/>
      <c r="AD85" s="221" t="str">
        <f>"40"&amp;TEXT(ROWS(O$2:O81),"00")&amp;"A"</f>
        <v>4080A</v>
      </c>
      <c r="AE85" s="297"/>
      <c r="AF85" s="351">
        <f t="shared" si="42"/>
        <v>0</v>
      </c>
      <c r="AH85" s="160">
        <f t="shared" si="43"/>
        <v>0</v>
      </c>
      <c r="AI85" s="160">
        <f t="shared" si="44"/>
        <v>0</v>
      </c>
      <c r="AJ85" s="160">
        <f t="shared" si="45"/>
        <v>0</v>
      </c>
      <c r="AK85" s="160">
        <f t="shared" si="46"/>
        <v>0</v>
      </c>
      <c r="AL85" s="160">
        <f t="shared" si="47"/>
        <v>0</v>
      </c>
      <c r="AM85" s="165"/>
      <c r="AN85" s="188">
        <f t="shared" si="48"/>
        <v>0</v>
      </c>
      <c r="AO85" s="188">
        <f t="shared" si="49"/>
        <v>0</v>
      </c>
      <c r="AP85" s="188">
        <f t="shared" si="50"/>
        <v>0</v>
      </c>
      <c r="AQ85" s="188">
        <f t="shared" si="51"/>
        <v>0</v>
      </c>
      <c r="AR85" s="188">
        <f t="shared" si="52"/>
        <v>0</v>
      </c>
      <c r="AS85" s="188">
        <f t="shared" si="53"/>
        <v>0</v>
      </c>
      <c r="AT85" s="188">
        <f t="shared" si="54"/>
        <v>0</v>
      </c>
      <c r="AU85" s="188">
        <f t="shared" si="55"/>
        <v>0</v>
      </c>
      <c r="AV85" s="188">
        <f t="shared" si="56"/>
        <v>0</v>
      </c>
      <c r="AW85" s="188">
        <f t="shared" si="57"/>
        <v>0</v>
      </c>
      <c r="AX85" s="188">
        <f t="shared" si="58"/>
        <v>0</v>
      </c>
      <c r="AY85" s="188">
        <f t="shared" si="59"/>
        <v>0</v>
      </c>
      <c r="AZ85" s="188">
        <f t="shared" si="60"/>
        <v>0</v>
      </c>
      <c r="BA85" s="188">
        <f t="shared" si="61"/>
        <v>0</v>
      </c>
      <c r="BB85" s="188">
        <f t="shared" si="62"/>
        <v>0</v>
      </c>
      <c r="BC85" s="188">
        <f t="shared" si="63"/>
        <v>0</v>
      </c>
      <c r="BD85" s="188">
        <f t="shared" si="64"/>
        <v>0</v>
      </c>
      <c r="BE85" s="188">
        <f t="shared" si="65"/>
        <v>0</v>
      </c>
      <c r="BF85" s="188">
        <f t="shared" si="66"/>
        <v>0</v>
      </c>
      <c r="BG85" s="188">
        <f t="shared" si="67"/>
        <v>0</v>
      </c>
      <c r="BH85" s="188">
        <f t="shared" si="68"/>
        <v>0</v>
      </c>
      <c r="BI85" s="188">
        <f t="shared" si="69"/>
        <v>0</v>
      </c>
      <c r="BJ85" s="188">
        <f t="shared" si="70"/>
        <v>0</v>
      </c>
      <c r="BK85" s="188">
        <f t="shared" si="71"/>
        <v>0</v>
      </c>
      <c r="BL85" s="188">
        <f t="shared" si="72"/>
        <v>0</v>
      </c>
      <c r="BM85" s="188">
        <f t="shared" si="73"/>
        <v>0</v>
      </c>
    </row>
    <row r="86" spans="3:65" ht="16.5" thickBot="1">
      <c r="C86" s="161" t="s">
        <v>1328</v>
      </c>
      <c r="D86" s="155" t="s">
        <v>1331</v>
      </c>
      <c r="E86" s="84" t="s">
        <v>1125</v>
      </c>
      <c r="F86" s="156" t="s">
        <v>1329</v>
      </c>
      <c r="G86" s="245" t="s">
        <v>1330</v>
      </c>
      <c r="H86" s="253"/>
      <c r="I86" s="254"/>
      <c r="J86" s="254">
        <v>19131</v>
      </c>
      <c r="K86" s="254">
        <v>48066</v>
      </c>
      <c r="L86" s="269">
        <f t="shared" si="37"/>
        <v>67197</v>
      </c>
      <c r="M86" s="206"/>
      <c r="N86" s="222" t="str">
        <f>"00"&amp;TEXT(ROWS(C$2:C82),"00")&amp;"A"</f>
        <v>0081A</v>
      </c>
      <c r="O86" s="299"/>
      <c r="P86" s="352">
        <f t="shared" si="38"/>
        <v>0</v>
      </c>
      <c r="Q86" s="206"/>
      <c r="R86" s="222" t="str">
        <f>"10"&amp;TEXT(ROWS(F$2:F82),"00")&amp;"A"</f>
        <v>1081A</v>
      </c>
      <c r="S86" s="299"/>
      <c r="T86" s="352">
        <f t="shared" si="39"/>
        <v>0</v>
      </c>
      <c r="U86" s="206"/>
      <c r="V86" s="222" t="str">
        <f>"20"&amp;TEXT(ROWS(J$2:J82),"00")&amp;"A"</f>
        <v>2081A</v>
      </c>
      <c r="W86" s="299"/>
      <c r="X86" s="352">
        <f t="shared" si="40"/>
        <v>0</v>
      </c>
      <c r="Y86" s="206"/>
      <c r="Z86" s="222" t="str">
        <f>"30"&amp;TEXT(ROWS(L$2:L82),"00")&amp;"A"</f>
        <v>3081A</v>
      </c>
      <c r="AA86" s="299"/>
      <c r="AB86" s="352">
        <f t="shared" si="41"/>
        <v>0</v>
      </c>
      <c r="AC86" s="206"/>
      <c r="AD86" s="222" t="str">
        <f>"40"&amp;TEXT(ROWS(O$2:O82),"00")&amp;"A"</f>
        <v>4081A</v>
      </c>
      <c r="AE86" s="299"/>
      <c r="AF86" s="352">
        <f t="shared" si="42"/>
        <v>0</v>
      </c>
      <c r="AH86" s="160">
        <f t="shared" si="43"/>
        <v>0</v>
      </c>
      <c r="AI86" s="160">
        <f t="shared" si="44"/>
        <v>0</v>
      </c>
      <c r="AJ86" s="160">
        <f t="shared" si="45"/>
        <v>0</v>
      </c>
      <c r="AK86" s="160">
        <f t="shared" si="46"/>
        <v>0</v>
      </c>
      <c r="AL86" s="160">
        <f t="shared" si="47"/>
        <v>0</v>
      </c>
      <c r="AM86" s="165"/>
      <c r="AN86" s="188">
        <f t="shared" si="48"/>
        <v>0</v>
      </c>
      <c r="AO86" s="188">
        <f t="shared" si="49"/>
        <v>0</v>
      </c>
      <c r="AP86" s="188">
        <f t="shared" si="50"/>
        <v>0</v>
      </c>
      <c r="AQ86" s="188">
        <f t="shared" si="51"/>
        <v>0</v>
      </c>
      <c r="AR86" s="188">
        <f t="shared" si="52"/>
        <v>0</v>
      </c>
      <c r="AS86" s="188">
        <f t="shared" si="53"/>
        <v>0</v>
      </c>
      <c r="AT86" s="188">
        <f t="shared" si="54"/>
        <v>0</v>
      </c>
      <c r="AU86" s="188">
        <f t="shared" si="55"/>
        <v>0</v>
      </c>
      <c r="AV86" s="188">
        <f t="shared" si="56"/>
        <v>0</v>
      </c>
      <c r="AW86" s="188">
        <f t="shared" si="57"/>
        <v>0</v>
      </c>
      <c r="AX86" s="188">
        <f t="shared" si="58"/>
        <v>0</v>
      </c>
      <c r="AY86" s="188">
        <f t="shared" si="59"/>
        <v>0</v>
      </c>
      <c r="AZ86" s="188">
        <f t="shared" si="60"/>
        <v>0</v>
      </c>
      <c r="BA86" s="188">
        <f t="shared" si="61"/>
        <v>0</v>
      </c>
      <c r="BB86" s="188">
        <f t="shared" si="62"/>
        <v>0</v>
      </c>
      <c r="BC86" s="188">
        <f t="shared" si="63"/>
        <v>0</v>
      </c>
      <c r="BD86" s="188">
        <f t="shared" si="64"/>
        <v>0</v>
      </c>
      <c r="BE86" s="188">
        <f t="shared" si="65"/>
        <v>0</v>
      </c>
      <c r="BF86" s="188">
        <f t="shared" si="66"/>
        <v>0</v>
      </c>
      <c r="BG86" s="188">
        <f t="shared" si="67"/>
        <v>0</v>
      </c>
      <c r="BH86" s="188">
        <f t="shared" si="68"/>
        <v>0</v>
      </c>
      <c r="BI86" s="188">
        <f t="shared" si="69"/>
        <v>0</v>
      </c>
      <c r="BJ86" s="188">
        <f t="shared" si="70"/>
        <v>0</v>
      </c>
      <c r="BK86" s="188">
        <f t="shared" si="71"/>
        <v>0</v>
      </c>
      <c r="BL86" s="188">
        <f t="shared" si="72"/>
        <v>0</v>
      </c>
      <c r="BM86" s="188">
        <f t="shared" si="73"/>
        <v>0</v>
      </c>
    </row>
    <row r="87" spans="3:65" ht="16.5" thickBot="1">
      <c r="C87" s="393" t="s">
        <v>2572</v>
      </c>
      <c r="D87" s="394">
        <f>COUNTA(C6:C86)</f>
        <v>81</v>
      </c>
      <c r="E87" s="395"/>
      <c r="F87" s="396"/>
      <c r="G87" s="396"/>
      <c r="H87" s="397">
        <f>SUM(H6:H86)</f>
        <v>372873.6</v>
      </c>
      <c r="I87" s="397">
        <f t="shared" ref="I87:K87" si="74">SUM(I6:I86)</f>
        <v>346569</v>
      </c>
      <c r="J87" s="397">
        <f t="shared" si="74"/>
        <v>568478</v>
      </c>
      <c r="K87" s="397">
        <f t="shared" si="74"/>
        <v>2163755</v>
      </c>
      <c r="L87" s="397">
        <f>SUM(L6:L86)</f>
        <v>3451675.6</v>
      </c>
      <c r="N87" s="398"/>
      <c r="O87" s="399">
        <f>SUM(O6:O86)</f>
        <v>0</v>
      </c>
      <c r="P87" s="400">
        <f>AVERAGE(P6:P86)</f>
        <v>0</v>
      </c>
      <c r="Q87" s="401" t="s">
        <v>2633</v>
      </c>
      <c r="R87" s="402"/>
      <c r="S87" s="399">
        <f>SUM(S6:S86)</f>
        <v>0</v>
      </c>
      <c r="T87" s="400">
        <f>AVERAGE(T6:T86)</f>
        <v>0</v>
      </c>
      <c r="U87" s="401" t="s">
        <v>2633</v>
      </c>
      <c r="V87" s="402"/>
      <c r="W87" s="399">
        <f>SUM(W6:W86)</f>
        <v>0</v>
      </c>
      <c r="X87" s="400">
        <f>AVERAGE(X6:X86)</f>
        <v>0</v>
      </c>
      <c r="Y87" s="401" t="s">
        <v>2633</v>
      </c>
      <c r="Z87" s="402"/>
      <c r="AA87" s="399">
        <f>SUM(AA6:AA86)</f>
        <v>0</v>
      </c>
      <c r="AB87" s="400">
        <f>AVERAGE(AB6:AB86)</f>
        <v>0</v>
      </c>
      <c r="AC87" s="401" t="s">
        <v>2633</v>
      </c>
      <c r="AD87" s="402"/>
      <c r="AE87" s="399">
        <f>SUM(AE6:AE86)</f>
        <v>0</v>
      </c>
      <c r="AF87" s="400">
        <f>AVERAGE(AF6:AF86)</f>
        <v>0</v>
      </c>
      <c r="AG87" s="401" t="s">
        <v>2633</v>
      </c>
      <c r="AH87" s="403">
        <f>SUM(AH6:AH86)</f>
        <v>0</v>
      </c>
      <c r="AI87" s="403">
        <f t="shared" ref="AI87:AL87" si="75">SUM(AI6:AI86)</f>
        <v>0</v>
      </c>
      <c r="AJ87" s="403">
        <f t="shared" si="75"/>
        <v>0</v>
      </c>
      <c r="AK87" s="403">
        <f t="shared" si="75"/>
        <v>0</v>
      </c>
      <c r="AL87" s="403">
        <f t="shared" si="75"/>
        <v>0</v>
      </c>
      <c r="AN87" s="405">
        <f t="shared" ref="AN87:BM87" si="76">SUM(AN6:AN86)</f>
        <v>0</v>
      </c>
      <c r="AO87" s="405">
        <f t="shared" si="76"/>
        <v>0</v>
      </c>
      <c r="AP87" s="405">
        <f t="shared" si="76"/>
        <v>0</v>
      </c>
      <c r="AQ87" s="405">
        <f t="shared" si="76"/>
        <v>0</v>
      </c>
      <c r="AR87" s="405">
        <f t="shared" si="76"/>
        <v>0</v>
      </c>
      <c r="AS87" s="405">
        <f t="shared" si="76"/>
        <v>0</v>
      </c>
      <c r="AT87" s="405">
        <f t="shared" si="76"/>
        <v>0</v>
      </c>
      <c r="AU87" s="405">
        <f t="shared" si="76"/>
        <v>0</v>
      </c>
      <c r="AV87" s="405">
        <f t="shared" si="76"/>
        <v>0</v>
      </c>
      <c r="AW87" s="405">
        <f t="shared" si="76"/>
        <v>0</v>
      </c>
      <c r="AX87" s="405">
        <f t="shared" si="76"/>
        <v>0</v>
      </c>
      <c r="AY87" s="405">
        <f t="shared" si="76"/>
        <v>0</v>
      </c>
      <c r="AZ87" s="405">
        <f t="shared" si="76"/>
        <v>0</v>
      </c>
      <c r="BA87" s="405">
        <f t="shared" si="76"/>
        <v>0</v>
      </c>
      <c r="BB87" s="405">
        <f t="shared" si="76"/>
        <v>0</v>
      </c>
      <c r="BC87" s="405">
        <f t="shared" si="76"/>
        <v>0</v>
      </c>
      <c r="BD87" s="405">
        <f t="shared" si="76"/>
        <v>0</v>
      </c>
      <c r="BE87" s="405">
        <f t="shared" si="76"/>
        <v>0</v>
      </c>
      <c r="BF87" s="405">
        <f t="shared" si="76"/>
        <v>0</v>
      </c>
      <c r="BG87" s="405">
        <f t="shared" si="76"/>
        <v>0</v>
      </c>
      <c r="BH87" s="405">
        <f t="shared" si="76"/>
        <v>0</v>
      </c>
      <c r="BI87" s="405">
        <f t="shared" si="76"/>
        <v>0</v>
      </c>
      <c r="BJ87" s="405">
        <f t="shared" si="76"/>
        <v>0</v>
      </c>
      <c r="BK87" s="405">
        <f t="shared" si="76"/>
        <v>0</v>
      </c>
      <c r="BL87" s="405">
        <f t="shared" si="76"/>
        <v>0</v>
      </c>
      <c r="BM87" s="405">
        <f t="shared" si="76"/>
        <v>0</v>
      </c>
    </row>
    <row r="88" spans="3:65" ht="16.5" thickTop="1">
      <c r="P88" s="408"/>
    </row>
    <row r="89" spans="3:65">
      <c r="C89" s="422" t="s">
        <v>2634</v>
      </c>
      <c r="D89" s="422"/>
      <c r="E89" s="422"/>
      <c r="F89" s="422"/>
      <c r="G89" s="422"/>
    </row>
  </sheetData>
  <sheetProtection algorithmName="SHA-512" hashValue="JCpwONty82wUtyQl0zOjKU0qs6GbhacuOCmgWxL0Q9Lmtno+JcvIZAYtoGxaIwwPqBHMakCtxr1lY5TJ9GUdhA==" saltValue="vxC3vljQNQuLYpct5oV31g==" spinCount="100000" sheet="1" objects="1" scenarios="1" formatCells="0" formatColumns="0" formatRows="0" selectLockedCells="1"/>
  <autoFilter ref="C5:K5"/>
  <mergeCells count="13">
    <mergeCell ref="C89:G89"/>
    <mergeCell ref="AN3:BM3"/>
    <mergeCell ref="AH3:AL3"/>
    <mergeCell ref="N2:AE2"/>
    <mergeCell ref="C3:L3"/>
    <mergeCell ref="N3:AE3"/>
    <mergeCell ref="H4:L4"/>
    <mergeCell ref="C2:E2"/>
    <mergeCell ref="N4:P4"/>
    <mergeCell ref="R4:T4"/>
    <mergeCell ref="V4:X4"/>
    <mergeCell ref="Z4:AB4"/>
    <mergeCell ref="AD4:AF4"/>
  </mergeCells>
  <conditionalFormatting sqref="G67:H69 J67:J69">
    <cfRule type="duplicateValues" dxfId="13" priority="3"/>
    <cfRule type="duplicateValues" dxfId="12" priority="4"/>
  </conditionalFormatting>
  <printOptions horizontalCentered="1"/>
  <pageMargins left="0.2" right="0.2" top="0.25" bottom="0.25" header="0.3" footer="0.3"/>
  <pageSetup scale="32" orientation="landscape" horizontalDpi="1200" verticalDpi="1200" r:id="rId1"/>
  <headerFooter>
    <oddFooter>&amp;C&amp;F&amp;R&amp;A
Page &amp;N of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M172"/>
  <sheetViews>
    <sheetView showGridLines="0" view="pageBreakPreview" zoomScale="90" zoomScaleNormal="100" zoomScaleSheetLayoutView="90" workbookViewId="0">
      <pane xSplit="6" ySplit="5" topLeftCell="K6" activePane="bottomRight" state="frozen"/>
      <selection pane="topRight" activeCell="G1" sqref="G1"/>
      <selection pane="bottomLeft" activeCell="A6" sqref="A6"/>
      <selection pane="bottomRight" activeCell="O6" sqref="O6"/>
    </sheetView>
  </sheetViews>
  <sheetFormatPr defaultColWidth="9.140625" defaultRowHeight="15.75"/>
  <cols>
    <col min="1" max="2" width="3.28515625" style="170" customWidth="1"/>
    <col min="3" max="3" width="20" style="171" bestFit="1" customWidth="1"/>
    <col min="4" max="4" width="11.28515625" style="171" customWidth="1"/>
    <col min="5" max="5" width="13.5703125" style="201" bestFit="1" customWidth="1"/>
    <col min="6" max="6" width="64.28515625" style="172" bestFit="1" customWidth="1"/>
    <col min="7" max="7" width="62.42578125" style="172" bestFit="1" customWidth="1"/>
    <col min="8" max="8" width="16" style="167" bestFit="1" customWidth="1"/>
    <col min="9" max="9" width="13.7109375" style="167" bestFit="1" customWidth="1"/>
    <col min="10" max="10" width="15" style="167" bestFit="1" customWidth="1"/>
    <col min="11" max="11" width="12.85546875" style="167" bestFit="1" customWidth="1"/>
    <col min="12" max="12" width="14.85546875" style="168" bestFit="1" customWidth="1"/>
    <col min="13" max="13" width="3.28515625" style="210" customWidth="1"/>
    <col min="14" max="14" width="11.28515625" style="209" customWidth="1"/>
    <col min="15" max="15" width="11.28515625" style="286" customWidth="1"/>
    <col min="16" max="16" width="14.140625" style="286" bestFit="1" customWidth="1"/>
    <col min="17" max="17" width="3.28515625" style="204" customWidth="1"/>
    <col min="18" max="18" width="11.28515625" style="203" customWidth="1"/>
    <col min="19" max="19" width="11.28515625" style="286" customWidth="1"/>
    <col min="20" max="20" width="14.140625" style="286" bestFit="1" customWidth="1"/>
    <col min="21" max="21" width="3.28515625" style="204" customWidth="1"/>
    <col min="22" max="22" width="11.28515625" style="203" customWidth="1"/>
    <col min="23" max="23" width="11.28515625" style="286" customWidth="1"/>
    <col min="24" max="24" width="14.140625" style="286" bestFit="1" customWidth="1"/>
    <col min="25" max="25" width="3.28515625" style="204" customWidth="1"/>
    <col min="26" max="26" width="11.28515625" style="203" customWidth="1"/>
    <col min="27" max="27" width="11.28515625" style="286" customWidth="1"/>
    <col min="28" max="28" width="15.42578125" style="286" customWidth="1"/>
    <col min="29" max="29" width="3.28515625" style="204" customWidth="1"/>
    <col min="30" max="30" width="11.28515625" style="203" customWidth="1"/>
    <col min="31" max="31" width="12.7109375" style="286" customWidth="1"/>
    <col min="32" max="32" width="14.140625" style="286" bestFit="1" customWidth="1"/>
    <col min="33" max="33" width="3.28515625" style="172" customWidth="1"/>
    <col min="34" max="38" width="15.7109375" style="172" hidden="1" customWidth="1"/>
    <col min="39" max="39" width="5.5703125" style="173" hidden="1" customWidth="1"/>
    <col min="40" max="45" width="14.85546875" style="172" hidden="1" customWidth="1"/>
    <col min="46" max="63" width="13.140625" style="172" hidden="1" customWidth="1"/>
    <col min="64" max="65" width="12" style="172" hidden="1" customWidth="1"/>
    <col min="66" max="16384" width="9.140625" style="172"/>
  </cols>
  <sheetData>
    <row r="1" spans="1:65">
      <c r="E1" s="171"/>
      <c r="L1" s="231"/>
    </row>
    <row r="2" spans="1:65" ht="29.25" thickBot="1">
      <c r="C2" s="429" t="str">
        <f>'PROPOSED PRICE SUMMARY'!O21</f>
        <v>TYPE COMPANY NAME HERE</v>
      </c>
      <c r="D2" s="429"/>
      <c r="E2" s="429"/>
      <c r="L2" s="231"/>
      <c r="N2" s="423" t="s">
        <v>2590</v>
      </c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291"/>
    </row>
    <row r="3" spans="1:65" s="176" customFormat="1" ht="96.75" customHeight="1" thickBot="1">
      <c r="A3" s="174"/>
      <c r="B3" s="174"/>
      <c r="C3" s="434" t="s">
        <v>2587</v>
      </c>
      <c r="D3" s="434"/>
      <c r="E3" s="434"/>
      <c r="F3" s="434"/>
      <c r="G3" s="434"/>
      <c r="H3" s="434"/>
      <c r="I3" s="434"/>
      <c r="J3" s="434"/>
      <c r="K3" s="434"/>
      <c r="L3" s="434"/>
      <c r="M3" s="211"/>
      <c r="N3" s="435" t="s">
        <v>2583</v>
      </c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292"/>
      <c r="AH3" s="413" t="s">
        <v>2574</v>
      </c>
      <c r="AI3" s="413"/>
      <c r="AJ3" s="413"/>
      <c r="AK3" s="413"/>
      <c r="AL3" s="413"/>
      <c r="AM3" s="50"/>
      <c r="AN3" s="413" t="s">
        <v>1106</v>
      </c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</row>
    <row r="4" spans="1:65" s="176" customFormat="1" ht="23.25" customHeight="1">
      <c r="A4" s="174"/>
      <c r="B4" s="174"/>
      <c r="C4" s="293"/>
      <c r="D4" s="281"/>
      <c r="E4" s="281"/>
      <c r="F4" s="175"/>
      <c r="G4" s="175"/>
      <c r="H4" s="426" t="s">
        <v>2584</v>
      </c>
      <c r="I4" s="427"/>
      <c r="J4" s="427"/>
      <c r="K4" s="427"/>
      <c r="L4" s="428"/>
      <c r="M4" s="211"/>
      <c r="N4" s="430" t="s">
        <v>1332</v>
      </c>
      <c r="O4" s="431"/>
      <c r="P4" s="432"/>
      <c r="Q4" s="215"/>
      <c r="R4" s="430" t="s">
        <v>917</v>
      </c>
      <c r="S4" s="431"/>
      <c r="T4" s="432"/>
      <c r="U4" s="215"/>
      <c r="V4" s="430" t="s">
        <v>918</v>
      </c>
      <c r="W4" s="431"/>
      <c r="X4" s="432"/>
      <c r="Y4" s="215"/>
      <c r="Z4" s="430" t="s">
        <v>919</v>
      </c>
      <c r="AA4" s="431"/>
      <c r="AB4" s="432"/>
      <c r="AC4" s="215"/>
      <c r="AD4" s="430" t="s">
        <v>920</v>
      </c>
      <c r="AE4" s="431"/>
      <c r="AF4" s="432"/>
      <c r="AH4" s="177" t="s">
        <v>1332</v>
      </c>
      <c r="AI4" s="177" t="s">
        <v>917</v>
      </c>
      <c r="AJ4" s="177" t="s">
        <v>918</v>
      </c>
      <c r="AK4" s="177" t="s">
        <v>919</v>
      </c>
      <c r="AL4" s="177" t="s">
        <v>920</v>
      </c>
      <c r="AM4" s="178"/>
    </row>
    <row r="5" spans="1:65" s="176" customFormat="1" ht="31.5">
      <c r="A5" s="174"/>
      <c r="B5" s="174"/>
      <c r="C5" s="279" t="s">
        <v>1109</v>
      </c>
      <c r="D5" s="280" t="s">
        <v>0</v>
      </c>
      <c r="E5" s="280" t="s">
        <v>1101</v>
      </c>
      <c r="F5" s="179" t="s">
        <v>1105</v>
      </c>
      <c r="G5" s="179" t="s">
        <v>2</v>
      </c>
      <c r="H5" s="169" t="s">
        <v>2567</v>
      </c>
      <c r="I5" s="169" t="s">
        <v>1107</v>
      </c>
      <c r="J5" s="169" t="s">
        <v>2594</v>
      </c>
      <c r="K5" s="169" t="s">
        <v>1108</v>
      </c>
      <c r="L5" s="169" t="s">
        <v>1103</v>
      </c>
      <c r="M5" s="212"/>
      <c r="N5" s="223" t="s">
        <v>1333</v>
      </c>
      <c r="O5" s="295" t="s">
        <v>2630</v>
      </c>
      <c r="P5" s="298" t="s">
        <v>2632</v>
      </c>
      <c r="Q5" s="205"/>
      <c r="R5" s="219" t="s">
        <v>1333</v>
      </c>
      <c r="S5" s="295" t="s">
        <v>2630</v>
      </c>
      <c r="T5" s="298" t="s">
        <v>2632</v>
      </c>
      <c r="U5" s="205"/>
      <c r="V5" s="219" t="s">
        <v>1333</v>
      </c>
      <c r="W5" s="295" t="s">
        <v>2630</v>
      </c>
      <c r="X5" s="298" t="s">
        <v>2632</v>
      </c>
      <c r="Y5" s="205"/>
      <c r="Z5" s="219" t="s">
        <v>1333</v>
      </c>
      <c r="AA5" s="295" t="s">
        <v>2630</v>
      </c>
      <c r="AB5" s="298" t="s">
        <v>2632</v>
      </c>
      <c r="AC5" s="205"/>
      <c r="AD5" s="219" t="s">
        <v>1333</v>
      </c>
      <c r="AE5" s="295" t="s">
        <v>2630</v>
      </c>
      <c r="AF5" s="298" t="s">
        <v>2632</v>
      </c>
      <c r="AH5" s="180">
        <v>27</v>
      </c>
      <c r="AI5" s="180">
        <v>27</v>
      </c>
      <c r="AJ5" s="180">
        <v>27</v>
      </c>
      <c r="AK5" s="180">
        <v>27</v>
      </c>
      <c r="AL5" s="180">
        <v>27</v>
      </c>
      <c r="AM5" s="181"/>
      <c r="AN5" s="180">
        <v>26</v>
      </c>
      <c r="AO5" s="180">
        <v>25</v>
      </c>
      <c r="AP5" s="180">
        <v>24</v>
      </c>
      <c r="AQ5" s="180">
        <v>23</v>
      </c>
      <c r="AR5" s="180">
        <v>22</v>
      </c>
      <c r="AS5" s="180">
        <v>21</v>
      </c>
      <c r="AT5" s="180">
        <v>20</v>
      </c>
      <c r="AU5" s="180">
        <v>19</v>
      </c>
      <c r="AV5" s="180">
        <v>18</v>
      </c>
      <c r="AW5" s="180">
        <v>17</v>
      </c>
      <c r="AX5" s="180">
        <v>16</v>
      </c>
      <c r="AY5" s="180">
        <v>15</v>
      </c>
      <c r="AZ5" s="180">
        <v>14</v>
      </c>
      <c r="BA5" s="180">
        <v>13</v>
      </c>
      <c r="BB5" s="180">
        <v>12</v>
      </c>
      <c r="BC5" s="180">
        <v>11</v>
      </c>
      <c r="BD5" s="180">
        <v>10</v>
      </c>
      <c r="BE5" s="180">
        <v>9</v>
      </c>
      <c r="BF5" s="180">
        <v>8</v>
      </c>
      <c r="BG5" s="180">
        <v>7</v>
      </c>
      <c r="BH5" s="180">
        <v>6</v>
      </c>
      <c r="BI5" s="180">
        <v>5</v>
      </c>
      <c r="BJ5" s="180">
        <v>4</v>
      </c>
      <c r="BK5" s="180">
        <v>3</v>
      </c>
      <c r="BL5" s="180">
        <v>2</v>
      </c>
      <c r="BM5" s="180">
        <v>1</v>
      </c>
    </row>
    <row r="6" spans="1:65" s="187" customFormat="1">
      <c r="A6" s="182"/>
      <c r="B6" s="182"/>
      <c r="C6" s="183" t="s">
        <v>1334</v>
      </c>
      <c r="D6" s="184">
        <v>3</v>
      </c>
      <c r="E6" s="185" t="s">
        <v>1113</v>
      </c>
      <c r="F6" s="186" t="s">
        <v>144</v>
      </c>
      <c r="G6" s="186" t="s">
        <v>144</v>
      </c>
      <c r="H6" s="256">
        <v>0</v>
      </c>
      <c r="I6" s="256">
        <v>0</v>
      </c>
      <c r="J6" s="256">
        <v>789</v>
      </c>
      <c r="K6" s="256">
        <v>0</v>
      </c>
      <c r="L6" s="270">
        <f t="shared" ref="L6:L37" si="0">SUM(H6:K6)</f>
        <v>789</v>
      </c>
      <c r="M6" s="213"/>
      <c r="N6" s="221" t="str">
        <f>"00"&amp;TEXT(ROWS(C$2:C2),"00")&amp;"B"</f>
        <v>0001B</v>
      </c>
      <c r="O6" s="297"/>
      <c r="P6" s="351">
        <f>O6/L6</f>
        <v>0</v>
      </c>
      <c r="Q6" s="206"/>
      <c r="R6" s="221" t="str">
        <f>"10"&amp;TEXT(ROWS(F$2:F2),"00")&amp;"B"</f>
        <v>1001B</v>
      </c>
      <c r="S6" s="297"/>
      <c r="T6" s="351">
        <f>S6/L6</f>
        <v>0</v>
      </c>
      <c r="U6" s="206"/>
      <c r="V6" s="221" t="str">
        <f>"20"&amp;TEXT(ROWS(I$2:I2),"00")&amp;"B"</f>
        <v>2001B</v>
      </c>
      <c r="W6" s="297"/>
      <c r="X6" s="351">
        <f>W6/L6</f>
        <v>0</v>
      </c>
      <c r="Y6" s="206"/>
      <c r="Z6" s="221" t="str">
        <f>"30"&amp;TEXT(ROWS(L$2:L2),"00")&amp;"B"</f>
        <v>3001B</v>
      </c>
      <c r="AA6" s="297"/>
      <c r="AB6" s="351">
        <f>AA6/L6</f>
        <v>0</v>
      </c>
      <c r="AC6" s="206"/>
      <c r="AD6" s="221" t="str">
        <f>"40"&amp;TEXT(ROWS(O$2:O2),"00")&amp;"B"</f>
        <v>4001B</v>
      </c>
      <c r="AE6" s="297"/>
      <c r="AF6" s="351">
        <f>AE6/L6</f>
        <v>0</v>
      </c>
      <c r="AH6" s="188">
        <f t="shared" ref="AH6:AH69" si="1">SUM($O6*$AH$5)</f>
        <v>0</v>
      </c>
      <c r="AI6" s="188">
        <f t="shared" ref="AI6:AI69" si="2">SUM(S6*$AI$5)</f>
        <v>0</v>
      </c>
      <c r="AJ6" s="188">
        <f t="shared" ref="AJ6:AJ69" si="3">SUM(W6*$AJ$5)</f>
        <v>0</v>
      </c>
      <c r="AK6" s="188">
        <f t="shared" ref="AK6:AK69" si="4">SUM(AA6*$AK$5)</f>
        <v>0</v>
      </c>
      <c r="AL6" s="188">
        <f t="shared" ref="AL6:AL69" si="5">SUM(AE6*$AL$5)</f>
        <v>0</v>
      </c>
      <c r="AM6" s="189"/>
      <c r="AN6" s="188">
        <f t="shared" ref="AN6:AN69" si="6">SUM($O6*$AN$5)</f>
        <v>0</v>
      </c>
      <c r="AO6" s="188">
        <f t="shared" ref="AO6:AO69" si="7">SUM($O6*$AO$5)</f>
        <v>0</v>
      </c>
      <c r="AP6" s="188">
        <f t="shared" ref="AP6:AP69" si="8">SUM($O6*$AP$5)</f>
        <v>0</v>
      </c>
      <c r="AQ6" s="188">
        <f t="shared" ref="AQ6:AQ69" si="9">SUM($O6*$AQ$5)</f>
        <v>0</v>
      </c>
      <c r="AR6" s="188">
        <f t="shared" ref="AR6:AR69" si="10">SUM($O6*$AR$5)</f>
        <v>0</v>
      </c>
      <c r="AS6" s="188">
        <f t="shared" ref="AS6:AS69" si="11">SUM($O6*$AS$5)</f>
        <v>0</v>
      </c>
      <c r="AT6" s="188">
        <f t="shared" ref="AT6:AT69" si="12">SUM($O6*$AT$5)</f>
        <v>0</v>
      </c>
      <c r="AU6" s="188">
        <f t="shared" ref="AU6:AU69" si="13">SUM($O6*$AU$5)</f>
        <v>0</v>
      </c>
      <c r="AV6" s="188">
        <f t="shared" ref="AV6:AV69" si="14">SUM($O6*$AV$5)</f>
        <v>0</v>
      </c>
      <c r="AW6" s="188">
        <f t="shared" ref="AW6:AW69" si="15">SUM($O6*$AW$5)</f>
        <v>0</v>
      </c>
      <c r="AX6" s="188">
        <f t="shared" ref="AX6:AX69" si="16">SUM($O6*$AX$5)</f>
        <v>0</v>
      </c>
      <c r="AY6" s="188">
        <f t="shared" ref="AY6:AY69" si="17">SUM($O6*$AY$5)</f>
        <v>0</v>
      </c>
      <c r="AZ6" s="188">
        <f t="shared" ref="AZ6:AZ69" si="18">SUM($O6*$AZ$5)</f>
        <v>0</v>
      </c>
      <c r="BA6" s="188">
        <f t="shared" ref="BA6:BA69" si="19">SUM($O6*$BA$5)</f>
        <v>0</v>
      </c>
      <c r="BB6" s="188">
        <f t="shared" ref="BB6:BB69" si="20">SUM($O6*$BB$5)</f>
        <v>0</v>
      </c>
      <c r="BC6" s="188">
        <f t="shared" ref="BC6:BC69" si="21">SUM($O6*$BC$5)</f>
        <v>0</v>
      </c>
      <c r="BD6" s="188">
        <f t="shared" ref="BD6:BD69" si="22">SUM($O6*$BD$5)</f>
        <v>0</v>
      </c>
      <c r="BE6" s="188">
        <f t="shared" ref="BE6:BE69" si="23">SUM($O6*$BE$5)</f>
        <v>0</v>
      </c>
      <c r="BF6" s="188">
        <f t="shared" ref="BF6:BF69" si="24">SUM($O6*$BF$5)</f>
        <v>0</v>
      </c>
      <c r="BG6" s="188">
        <f t="shared" ref="BG6:BG69" si="25">SUM($O6*$BG$5)</f>
        <v>0</v>
      </c>
      <c r="BH6" s="188">
        <f t="shared" ref="BH6:BH69" si="26">SUM($O6*$BH$5)</f>
        <v>0</v>
      </c>
      <c r="BI6" s="188">
        <f t="shared" ref="BI6:BI69" si="27">SUM($O6*$BI$5)</f>
        <v>0</v>
      </c>
      <c r="BJ6" s="188">
        <f t="shared" ref="BJ6:BJ69" si="28">SUM($O6*$BJ$5)</f>
        <v>0</v>
      </c>
      <c r="BK6" s="188">
        <f t="shared" ref="BK6:BK69" si="29">SUM($O6*$BK$5)</f>
        <v>0</v>
      </c>
      <c r="BL6" s="188">
        <f t="shared" ref="BL6:BL69" si="30">SUM($O6*$BL$5)</f>
        <v>0</v>
      </c>
      <c r="BM6" s="188">
        <f t="shared" ref="BM6:BM69" si="31">SUM($O6*$BM$5)</f>
        <v>0</v>
      </c>
    </row>
    <row r="7" spans="1:65" s="187" customFormat="1">
      <c r="A7" s="182"/>
      <c r="B7" s="182"/>
      <c r="C7" s="183" t="s">
        <v>1335</v>
      </c>
      <c r="D7" s="184">
        <v>3</v>
      </c>
      <c r="E7" s="185" t="s">
        <v>1113</v>
      </c>
      <c r="F7" s="186" t="s">
        <v>145</v>
      </c>
      <c r="G7" s="186" t="s">
        <v>145</v>
      </c>
      <c r="H7" s="256">
        <v>0</v>
      </c>
      <c r="I7" s="256">
        <v>0</v>
      </c>
      <c r="J7" s="256">
        <v>436</v>
      </c>
      <c r="K7" s="256">
        <v>0</v>
      </c>
      <c r="L7" s="270">
        <f t="shared" si="0"/>
        <v>436</v>
      </c>
      <c r="M7" s="213"/>
      <c r="N7" s="221" t="str">
        <f>"00"&amp;TEXT(ROWS(C$2:C3),"00")&amp;"B"</f>
        <v>0002B</v>
      </c>
      <c r="O7" s="297"/>
      <c r="P7" s="351">
        <f t="shared" ref="P7:P70" si="32">O7/L7</f>
        <v>0</v>
      </c>
      <c r="Q7" s="206"/>
      <c r="R7" s="221" t="str">
        <f>"10"&amp;TEXT(ROWS(F$2:F3),"00")&amp;"B"</f>
        <v>1002B</v>
      </c>
      <c r="S7" s="297"/>
      <c r="T7" s="351">
        <f t="shared" ref="T7:T70" si="33">S7/L7</f>
        <v>0</v>
      </c>
      <c r="U7" s="206"/>
      <c r="V7" s="221" t="str">
        <f>"20"&amp;TEXT(ROWS(I$2:I3),"00")&amp;"B"</f>
        <v>2002B</v>
      </c>
      <c r="W7" s="297"/>
      <c r="X7" s="351">
        <f t="shared" ref="X7:X70" si="34">W7/L7</f>
        <v>0</v>
      </c>
      <c r="Y7" s="206"/>
      <c r="Z7" s="221" t="str">
        <f>"30"&amp;TEXT(ROWS(L$2:L3),"00")&amp;"B"</f>
        <v>3002B</v>
      </c>
      <c r="AA7" s="297"/>
      <c r="AB7" s="351">
        <f t="shared" ref="AB7:AB70" si="35">AA7/L7</f>
        <v>0</v>
      </c>
      <c r="AC7" s="206"/>
      <c r="AD7" s="221" t="str">
        <f>"40"&amp;TEXT(ROWS(O$2:O3),"00")&amp;"B"</f>
        <v>4002B</v>
      </c>
      <c r="AE7" s="297"/>
      <c r="AF7" s="351">
        <f t="shared" ref="AF7:AF70" si="36">AE7/L7</f>
        <v>0</v>
      </c>
      <c r="AH7" s="188">
        <f t="shared" si="1"/>
        <v>0</v>
      </c>
      <c r="AI7" s="188">
        <f t="shared" si="2"/>
        <v>0</v>
      </c>
      <c r="AJ7" s="188">
        <f t="shared" si="3"/>
        <v>0</v>
      </c>
      <c r="AK7" s="188">
        <f t="shared" si="4"/>
        <v>0</v>
      </c>
      <c r="AL7" s="188">
        <f t="shared" si="5"/>
        <v>0</v>
      </c>
      <c r="AM7" s="189"/>
      <c r="AN7" s="188">
        <f t="shared" si="6"/>
        <v>0</v>
      </c>
      <c r="AO7" s="188">
        <f t="shared" si="7"/>
        <v>0</v>
      </c>
      <c r="AP7" s="188">
        <f t="shared" si="8"/>
        <v>0</v>
      </c>
      <c r="AQ7" s="188">
        <f t="shared" si="9"/>
        <v>0</v>
      </c>
      <c r="AR7" s="188">
        <f t="shared" si="10"/>
        <v>0</v>
      </c>
      <c r="AS7" s="188">
        <f t="shared" si="11"/>
        <v>0</v>
      </c>
      <c r="AT7" s="188">
        <f t="shared" si="12"/>
        <v>0</v>
      </c>
      <c r="AU7" s="188">
        <f t="shared" si="13"/>
        <v>0</v>
      </c>
      <c r="AV7" s="188">
        <f t="shared" si="14"/>
        <v>0</v>
      </c>
      <c r="AW7" s="188">
        <f t="shared" si="15"/>
        <v>0</v>
      </c>
      <c r="AX7" s="188">
        <f t="shared" si="16"/>
        <v>0</v>
      </c>
      <c r="AY7" s="188">
        <f t="shared" si="17"/>
        <v>0</v>
      </c>
      <c r="AZ7" s="188">
        <f t="shared" si="18"/>
        <v>0</v>
      </c>
      <c r="BA7" s="188">
        <f t="shared" si="19"/>
        <v>0</v>
      </c>
      <c r="BB7" s="188">
        <f t="shared" si="20"/>
        <v>0</v>
      </c>
      <c r="BC7" s="188">
        <f t="shared" si="21"/>
        <v>0</v>
      </c>
      <c r="BD7" s="188">
        <f t="shared" si="22"/>
        <v>0</v>
      </c>
      <c r="BE7" s="188">
        <f t="shared" si="23"/>
        <v>0</v>
      </c>
      <c r="BF7" s="188">
        <f t="shared" si="24"/>
        <v>0</v>
      </c>
      <c r="BG7" s="188">
        <f t="shared" si="25"/>
        <v>0</v>
      </c>
      <c r="BH7" s="188">
        <f t="shared" si="26"/>
        <v>0</v>
      </c>
      <c r="BI7" s="188">
        <f t="shared" si="27"/>
        <v>0</v>
      </c>
      <c r="BJ7" s="188">
        <f t="shared" si="28"/>
        <v>0</v>
      </c>
      <c r="BK7" s="188">
        <f t="shared" si="29"/>
        <v>0</v>
      </c>
      <c r="BL7" s="188">
        <f t="shared" si="30"/>
        <v>0</v>
      </c>
      <c r="BM7" s="188">
        <f t="shared" si="31"/>
        <v>0</v>
      </c>
    </row>
    <row r="8" spans="1:65" s="187" customFormat="1">
      <c r="A8" s="182"/>
      <c r="B8" s="182"/>
      <c r="C8" s="183" t="s">
        <v>1336</v>
      </c>
      <c r="D8" s="184">
        <v>3</v>
      </c>
      <c r="E8" s="185" t="s">
        <v>1113</v>
      </c>
      <c r="F8" s="186" t="s">
        <v>1498</v>
      </c>
      <c r="G8" s="186" t="s">
        <v>147</v>
      </c>
      <c r="H8" s="256">
        <v>0</v>
      </c>
      <c r="I8" s="256">
        <v>0</v>
      </c>
      <c r="J8" s="256">
        <v>436</v>
      </c>
      <c r="K8" s="256">
        <v>0</v>
      </c>
      <c r="L8" s="270">
        <f t="shared" si="0"/>
        <v>436</v>
      </c>
      <c r="M8" s="213"/>
      <c r="N8" s="221" t="str">
        <f>"00"&amp;TEXT(ROWS(C$2:C4),"00")&amp;"B"</f>
        <v>0003B</v>
      </c>
      <c r="O8" s="297"/>
      <c r="P8" s="351">
        <f t="shared" si="32"/>
        <v>0</v>
      </c>
      <c r="Q8" s="206"/>
      <c r="R8" s="221" t="str">
        <f>"10"&amp;TEXT(ROWS(F$2:F4),"00")&amp;"B"</f>
        <v>1003B</v>
      </c>
      <c r="S8" s="297"/>
      <c r="T8" s="351">
        <f t="shared" si="33"/>
        <v>0</v>
      </c>
      <c r="U8" s="206"/>
      <c r="V8" s="221" t="str">
        <f>"20"&amp;TEXT(ROWS(I$2:I4),"00")&amp;"B"</f>
        <v>2003B</v>
      </c>
      <c r="W8" s="297"/>
      <c r="X8" s="351">
        <f t="shared" si="34"/>
        <v>0</v>
      </c>
      <c r="Y8" s="206"/>
      <c r="Z8" s="221" t="str">
        <f>"30"&amp;TEXT(ROWS(L$2:L4),"00")&amp;"B"</f>
        <v>3003B</v>
      </c>
      <c r="AA8" s="297"/>
      <c r="AB8" s="351">
        <f t="shared" si="35"/>
        <v>0</v>
      </c>
      <c r="AC8" s="206"/>
      <c r="AD8" s="221" t="str">
        <f>"40"&amp;TEXT(ROWS(O$2:O4),"00")&amp;"B"</f>
        <v>4003B</v>
      </c>
      <c r="AE8" s="297"/>
      <c r="AF8" s="351">
        <f t="shared" si="36"/>
        <v>0</v>
      </c>
      <c r="AH8" s="188">
        <f t="shared" si="1"/>
        <v>0</v>
      </c>
      <c r="AI8" s="188">
        <f t="shared" si="2"/>
        <v>0</v>
      </c>
      <c r="AJ8" s="188">
        <f t="shared" si="3"/>
        <v>0</v>
      </c>
      <c r="AK8" s="188">
        <f t="shared" si="4"/>
        <v>0</v>
      </c>
      <c r="AL8" s="188">
        <f t="shared" si="5"/>
        <v>0</v>
      </c>
      <c r="AM8" s="189"/>
      <c r="AN8" s="188">
        <f t="shared" si="6"/>
        <v>0</v>
      </c>
      <c r="AO8" s="188">
        <f t="shared" si="7"/>
        <v>0</v>
      </c>
      <c r="AP8" s="188">
        <f t="shared" si="8"/>
        <v>0</v>
      </c>
      <c r="AQ8" s="188">
        <f t="shared" si="9"/>
        <v>0</v>
      </c>
      <c r="AR8" s="188">
        <f t="shared" si="10"/>
        <v>0</v>
      </c>
      <c r="AS8" s="188">
        <f t="shared" si="11"/>
        <v>0</v>
      </c>
      <c r="AT8" s="188">
        <f t="shared" si="12"/>
        <v>0</v>
      </c>
      <c r="AU8" s="188">
        <f t="shared" si="13"/>
        <v>0</v>
      </c>
      <c r="AV8" s="188">
        <f t="shared" si="14"/>
        <v>0</v>
      </c>
      <c r="AW8" s="188">
        <f t="shared" si="15"/>
        <v>0</v>
      </c>
      <c r="AX8" s="188">
        <f t="shared" si="16"/>
        <v>0</v>
      </c>
      <c r="AY8" s="188">
        <f t="shared" si="17"/>
        <v>0</v>
      </c>
      <c r="AZ8" s="188">
        <f t="shared" si="18"/>
        <v>0</v>
      </c>
      <c r="BA8" s="188">
        <f t="shared" si="19"/>
        <v>0</v>
      </c>
      <c r="BB8" s="188">
        <f t="shared" si="20"/>
        <v>0</v>
      </c>
      <c r="BC8" s="188">
        <f t="shared" si="21"/>
        <v>0</v>
      </c>
      <c r="BD8" s="188">
        <f t="shared" si="22"/>
        <v>0</v>
      </c>
      <c r="BE8" s="188">
        <f t="shared" si="23"/>
        <v>0</v>
      </c>
      <c r="BF8" s="188">
        <f t="shared" si="24"/>
        <v>0</v>
      </c>
      <c r="BG8" s="188">
        <f t="shared" si="25"/>
        <v>0</v>
      </c>
      <c r="BH8" s="188">
        <f t="shared" si="26"/>
        <v>0</v>
      </c>
      <c r="BI8" s="188">
        <f t="shared" si="27"/>
        <v>0</v>
      </c>
      <c r="BJ8" s="188">
        <f t="shared" si="28"/>
        <v>0</v>
      </c>
      <c r="BK8" s="188">
        <f t="shared" si="29"/>
        <v>0</v>
      </c>
      <c r="BL8" s="188">
        <f t="shared" si="30"/>
        <v>0</v>
      </c>
      <c r="BM8" s="188">
        <f t="shared" si="31"/>
        <v>0</v>
      </c>
    </row>
    <row r="9" spans="1:65" s="187" customFormat="1">
      <c r="A9" s="182"/>
      <c r="B9" s="182"/>
      <c r="C9" s="183" t="s">
        <v>1337</v>
      </c>
      <c r="D9" s="184">
        <v>3</v>
      </c>
      <c r="E9" s="185" t="s">
        <v>1113</v>
      </c>
      <c r="F9" s="186" t="s">
        <v>1499</v>
      </c>
      <c r="G9" s="186" t="s">
        <v>1500</v>
      </c>
      <c r="H9" s="256">
        <v>185565.6</v>
      </c>
      <c r="I9" s="256">
        <v>11961</v>
      </c>
      <c r="J9" s="256">
        <v>91381</v>
      </c>
      <c r="K9" s="256">
        <v>0</v>
      </c>
      <c r="L9" s="270">
        <f t="shared" si="0"/>
        <v>288907.59999999998</v>
      </c>
      <c r="M9" s="213"/>
      <c r="N9" s="221" t="str">
        <f>"00"&amp;TEXT(ROWS(C$2:C5),"00")&amp;"B"</f>
        <v>0004B</v>
      </c>
      <c r="O9" s="297"/>
      <c r="P9" s="351">
        <f t="shared" si="32"/>
        <v>0</v>
      </c>
      <c r="Q9" s="206"/>
      <c r="R9" s="221" t="str">
        <f>"10"&amp;TEXT(ROWS(F$2:F5),"00")&amp;"B"</f>
        <v>1004B</v>
      </c>
      <c r="S9" s="297"/>
      <c r="T9" s="351">
        <f t="shared" si="33"/>
        <v>0</v>
      </c>
      <c r="U9" s="206"/>
      <c r="V9" s="221" t="str">
        <f>"20"&amp;TEXT(ROWS(I$2:I5),"00")&amp;"B"</f>
        <v>2004B</v>
      </c>
      <c r="W9" s="297"/>
      <c r="X9" s="351">
        <f t="shared" si="34"/>
        <v>0</v>
      </c>
      <c r="Y9" s="206"/>
      <c r="Z9" s="221" t="str">
        <f>"30"&amp;TEXT(ROWS(L$2:L5),"00")&amp;"B"</f>
        <v>3004B</v>
      </c>
      <c r="AA9" s="297"/>
      <c r="AB9" s="351">
        <f t="shared" si="35"/>
        <v>0</v>
      </c>
      <c r="AC9" s="206"/>
      <c r="AD9" s="221" t="str">
        <f>"40"&amp;TEXT(ROWS(O$2:O5),"00")&amp;"B"</f>
        <v>4004B</v>
      </c>
      <c r="AE9" s="297"/>
      <c r="AF9" s="351">
        <f t="shared" si="36"/>
        <v>0</v>
      </c>
      <c r="AH9" s="188">
        <f t="shared" si="1"/>
        <v>0</v>
      </c>
      <c r="AI9" s="188">
        <f t="shared" si="2"/>
        <v>0</v>
      </c>
      <c r="AJ9" s="188">
        <f t="shared" si="3"/>
        <v>0</v>
      </c>
      <c r="AK9" s="188">
        <f t="shared" si="4"/>
        <v>0</v>
      </c>
      <c r="AL9" s="188">
        <f t="shared" si="5"/>
        <v>0</v>
      </c>
      <c r="AM9" s="189"/>
      <c r="AN9" s="188">
        <f t="shared" si="6"/>
        <v>0</v>
      </c>
      <c r="AO9" s="188">
        <f t="shared" si="7"/>
        <v>0</v>
      </c>
      <c r="AP9" s="188">
        <f t="shared" si="8"/>
        <v>0</v>
      </c>
      <c r="AQ9" s="188">
        <f t="shared" si="9"/>
        <v>0</v>
      </c>
      <c r="AR9" s="188">
        <f t="shared" si="10"/>
        <v>0</v>
      </c>
      <c r="AS9" s="188">
        <f t="shared" si="11"/>
        <v>0</v>
      </c>
      <c r="AT9" s="188">
        <f t="shared" si="12"/>
        <v>0</v>
      </c>
      <c r="AU9" s="188">
        <f t="shared" si="13"/>
        <v>0</v>
      </c>
      <c r="AV9" s="188">
        <f t="shared" si="14"/>
        <v>0</v>
      </c>
      <c r="AW9" s="188">
        <f t="shared" si="15"/>
        <v>0</v>
      </c>
      <c r="AX9" s="188">
        <f t="shared" si="16"/>
        <v>0</v>
      </c>
      <c r="AY9" s="188">
        <f t="shared" si="17"/>
        <v>0</v>
      </c>
      <c r="AZ9" s="188">
        <f t="shared" si="18"/>
        <v>0</v>
      </c>
      <c r="BA9" s="188">
        <f t="shared" si="19"/>
        <v>0</v>
      </c>
      <c r="BB9" s="188">
        <f t="shared" si="20"/>
        <v>0</v>
      </c>
      <c r="BC9" s="188">
        <f t="shared" si="21"/>
        <v>0</v>
      </c>
      <c r="BD9" s="188">
        <f t="shared" si="22"/>
        <v>0</v>
      </c>
      <c r="BE9" s="188">
        <f t="shared" si="23"/>
        <v>0</v>
      </c>
      <c r="BF9" s="188">
        <f t="shared" si="24"/>
        <v>0</v>
      </c>
      <c r="BG9" s="188">
        <f t="shared" si="25"/>
        <v>0</v>
      </c>
      <c r="BH9" s="188">
        <f t="shared" si="26"/>
        <v>0</v>
      </c>
      <c r="BI9" s="188">
        <f t="shared" si="27"/>
        <v>0</v>
      </c>
      <c r="BJ9" s="188">
        <f t="shared" si="28"/>
        <v>0</v>
      </c>
      <c r="BK9" s="188">
        <f t="shared" si="29"/>
        <v>0</v>
      </c>
      <c r="BL9" s="188">
        <f t="shared" si="30"/>
        <v>0</v>
      </c>
      <c r="BM9" s="188">
        <f t="shared" si="31"/>
        <v>0</v>
      </c>
    </row>
    <row r="10" spans="1:65" s="187" customFormat="1">
      <c r="A10" s="182"/>
      <c r="B10" s="182"/>
      <c r="C10" s="183" t="s">
        <v>1338</v>
      </c>
      <c r="D10" s="184">
        <v>3</v>
      </c>
      <c r="E10" s="185" t="s">
        <v>1113</v>
      </c>
      <c r="F10" s="186" t="s">
        <v>1501</v>
      </c>
      <c r="G10" s="186" t="s">
        <v>1502</v>
      </c>
      <c r="H10" s="256">
        <v>0</v>
      </c>
      <c r="I10" s="256">
        <v>2161</v>
      </c>
      <c r="J10" s="256">
        <v>7720</v>
      </c>
      <c r="K10" s="256">
        <v>0</v>
      </c>
      <c r="L10" s="270">
        <f t="shared" si="0"/>
        <v>9881</v>
      </c>
      <c r="M10" s="213"/>
      <c r="N10" s="221" t="str">
        <f>"00"&amp;TEXT(ROWS(C$2:C6),"00")&amp;"B"</f>
        <v>0005B</v>
      </c>
      <c r="O10" s="297"/>
      <c r="P10" s="351">
        <f t="shared" si="32"/>
        <v>0</v>
      </c>
      <c r="Q10" s="206"/>
      <c r="R10" s="221" t="str">
        <f>"10"&amp;TEXT(ROWS(F$2:F6),"00")&amp;"B"</f>
        <v>1005B</v>
      </c>
      <c r="S10" s="297"/>
      <c r="T10" s="351">
        <f t="shared" si="33"/>
        <v>0</v>
      </c>
      <c r="U10" s="206"/>
      <c r="V10" s="221" t="str">
        <f>"20"&amp;TEXT(ROWS(I$2:I6),"00")&amp;"B"</f>
        <v>2005B</v>
      </c>
      <c r="W10" s="297"/>
      <c r="X10" s="351">
        <f t="shared" si="34"/>
        <v>0</v>
      </c>
      <c r="Y10" s="206"/>
      <c r="Z10" s="221" t="str">
        <f>"30"&amp;TEXT(ROWS(L$2:L6),"00")&amp;"B"</f>
        <v>3005B</v>
      </c>
      <c r="AA10" s="297"/>
      <c r="AB10" s="351">
        <f t="shared" si="35"/>
        <v>0</v>
      </c>
      <c r="AC10" s="206"/>
      <c r="AD10" s="221" t="str">
        <f>"40"&amp;TEXT(ROWS(O$2:O6),"00")&amp;"B"</f>
        <v>4005B</v>
      </c>
      <c r="AE10" s="297"/>
      <c r="AF10" s="351">
        <f t="shared" si="36"/>
        <v>0</v>
      </c>
      <c r="AH10" s="188">
        <f t="shared" si="1"/>
        <v>0</v>
      </c>
      <c r="AI10" s="188">
        <f t="shared" si="2"/>
        <v>0</v>
      </c>
      <c r="AJ10" s="188">
        <f t="shared" si="3"/>
        <v>0</v>
      </c>
      <c r="AK10" s="188">
        <f t="shared" si="4"/>
        <v>0</v>
      </c>
      <c r="AL10" s="188">
        <f t="shared" si="5"/>
        <v>0</v>
      </c>
      <c r="AM10" s="189"/>
      <c r="AN10" s="188">
        <f t="shared" si="6"/>
        <v>0</v>
      </c>
      <c r="AO10" s="188">
        <f t="shared" si="7"/>
        <v>0</v>
      </c>
      <c r="AP10" s="188">
        <f t="shared" si="8"/>
        <v>0</v>
      </c>
      <c r="AQ10" s="188">
        <f t="shared" si="9"/>
        <v>0</v>
      </c>
      <c r="AR10" s="188">
        <f t="shared" si="10"/>
        <v>0</v>
      </c>
      <c r="AS10" s="188">
        <f t="shared" si="11"/>
        <v>0</v>
      </c>
      <c r="AT10" s="188">
        <f t="shared" si="12"/>
        <v>0</v>
      </c>
      <c r="AU10" s="188">
        <f t="shared" si="13"/>
        <v>0</v>
      </c>
      <c r="AV10" s="188">
        <f t="shared" si="14"/>
        <v>0</v>
      </c>
      <c r="AW10" s="188">
        <f t="shared" si="15"/>
        <v>0</v>
      </c>
      <c r="AX10" s="188">
        <f t="shared" si="16"/>
        <v>0</v>
      </c>
      <c r="AY10" s="188">
        <f t="shared" si="17"/>
        <v>0</v>
      </c>
      <c r="AZ10" s="188">
        <f t="shared" si="18"/>
        <v>0</v>
      </c>
      <c r="BA10" s="188">
        <f t="shared" si="19"/>
        <v>0</v>
      </c>
      <c r="BB10" s="188">
        <f t="shared" si="20"/>
        <v>0</v>
      </c>
      <c r="BC10" s="188">
        <f t="shared" si="21"/>
        <v>0</v>
      </c>
      <c r="BD10" s="188">
        <f t="shared" si="22"/>
        <v>0</v>
      </c>
      <c r="BE10" s="188">
        <f t="shared" si="23"/>
        <v>0</v>
      </c>
      <c r="BF10" s="188">
        <f t="shared" si="24"/>
        <v>0</v>
      </c>
      <c r="BG10" s="188">
        <f t="shared" si="25"/>
        <v>0</v>
      </c>
      <c r="BH10" s="188">
        <f t="shared" si="26"/>
        <v>0</v>
      </c>
      <c r="BI10" s="188">
        <f t="shared" si="27"/>
        <v>0</v>
      </c>
      <c r="BJ10" s="188">
        <f t="shared" si="28"/>
        <v>0</v>
      </c>
      <c r="BK10" s="188">
        <f t="shared" si="29"/>
        <v>0</v>
      </c>
      <c r="BL10" s="188">
        <f t="shared" si="30"/>
        <v>0</v>
      </c>
      <c r="BM10" s="188">
        <f t="shared" si="31"/>
        <v>0</v>
      </c>
    </row>
    <row r="11" spans="1:65" s="187" customFormat="1">
      <c r="A11" s="182"/>
      <c r="B11" s="182"/>
      <c r="C11" s="183" t="s">
        <v>1339</v>
      </c>
      <c r="D11" s="184">
        <v>3</v>
      </c>
      <c r="E11" s="185" t="s">
        <v>1135</v>
      </c>
      <c r="F11" s="186" t="s">
        <v>1503</v>
      </c>
      <c r="G11" s="227" t="s">
        <v>1504</v>
      </c>
      <c r="H11" s="260">
        <v>0</v>
      </c>
      <c r="I11" s="256">
        <v>18645</v>
      </c>
      <c r="J11" s="260">
        <v>24104</v>
      </c>
      <c r="K11" s="256">
        <v>12056</v>
      </c>
      <c r="L11" s="270">
        <f t="shared" si="0"/>
        <v>54805</v>
      </c>
      <c r="M11" s="213"/>
      <c r="N11" s="221" t="str">
        <f>"00"&amp;TEXT(ROWS(C$2:C7),"00")&amp;"B"</f>
        <v>0006B</v>
      </c>
      <c r="O11" s="297"/>
      <c r="P11" s="351">
        <f t="shared" si="32"/>
        <v>0</v>
      </c>
      <c r="Q11" s="206"/>
      <c r="R11" s="221" t="str">
        <f>"10"&amp;TEXT(ROWS(F$2:F7),"00")&amp;"B"</f>
        <v>1006B</v>
      </c>
      <c r="S11" s="297"/>
      <c r="T11" s="351">
        <f t="shared" si="33"/>
        <v>0</v>
      </c>
      <c r="U11" s="206"/>
      <c r="V11" s="221" t="str">
        <f>"20"&amp;TEXT(ROWS(I$2:I7),"00")&amp;"B"</f>
        <v>2006B</v>
      </c>
      <c r="W11" s="297"/>
      <c r="X11" s="351">
        <f t="shared" si="34"/>
        <v>0</v>
      </c>
      <c r="Y11" s="206"/>
      <c r="Z11" s="221" t="str">
        <f>"30"&amp;TEXT(ROWS(L$2:L7),"00")&amp;"B"</f>
        <v>3006B</v>
      </c>
      <c r="AA11" s="297"/>
      <c r="AB11" s="351">
        <f t="shared" si="35"/>
        <v>0</v>
      </c>
      <c r="AC11" s="206"/>
      <c r="AD11" s="221" t="str">
        <f>"40"&amp;TEXT(ROWS(O$2:O7),"00")&amp;"B"</f>
        <v>4006B</v>
      </c>
      <c r="AE11" s="297"/>
      <c r="AF11" s="351">
        <f t="shared" si="36"/>
        <v>0</v>
      </c>
      <c r="AH11" s="188">
        <f t="shared" si="1"/>
        <v>0</v>
      </c>
      <c r="AI11" s="188">
        <f t="shared" si="2"/>
        <v>0</v>
      </c>
      <c r="AJ11" s="188">
        <f t="shared" si="3"/>
        <v>0</v>
      </c>
      <c r="AK11" s="188">
        <f t="shared" si="4"/>
        <v>0</v>
      </c>
      <c r="AL11" s="188">
        <f t="shared" si="5"/>
        <v>0</v>
      </c>
      <c r="AM11" s="189"/>
      <c r="AN11" s="188">
        <f t="shared" si="6"/>
        <v>0</v>
      </c>
      <c r="AO11" s="188">
        <f t="shared" si="7"/>
        <v>0</v>
      </c>
      <c r="AP11" s="188">
        <f t="shared" si="8"/>
        <v>0</v>
      </c>
      <c r="AQ11" s="188">
        <f t="shared" si="9"/>
        <v>0</v>
      </c>
      <c r="AR11" s="188">
        <f t="shared" si="10"/>
        <v>0</v>
      </c>
      <c r="AS11" s="188">
        <f t="shared" si="11"/>
        <v>0</v>
      </c>
      <c r="AT11" s="188">
        <f t="shared" si="12"/>
        <v>0</v>
      </c>
      <c r="AU11" s="188">
        <f t="shared" si="13"/>
        <v>0</v>
      </c>
      <c r="AV11" s="188">
        <f t="shared" si="14"/>
        <v>0</v>
      </c>
      <c r="AW11" s="188">
        <f t="shared" si="15"/>
        <v>0</v>
      </c>
      <c r="AX11" s="188">
        <f t="shared" si="16"/>
        <v>0</v>
      </c>
      <c r="AY11" s="188">
        <f t="shared" si="17"/>
        <v>0</v>
      </c>
      <c r="AZ11" s="188">
        <f t="shared" si="18"/>
        <v>0</v>
      </c>
      <c r="BA11" s="188">
        <f t="shared" si="19"/>
        <v>0</v>
      </c>
      <c r="BB11" s="188">
        <f t="shared" si="20"/>
        <v>0</v>
      </c>
      <c r="BC11" s="188">
        <f t="shared" si="21"/>
        <v>0</v>
      </c>
      <c r="BD11" s="188">
        <f t="shared" si="22"/>
        <v>0</v>
      </c>
      <c r="BE11" s="188">
        <f t="shared" si="23"/>
        <v>0</v>
      </c>
      <c r="BF11" s="188">
        <f t="shared" si="24"/>
        <v>0</v>
      </c>
      <c r="BG11" s="188">
        <f t="shared" si="25"/>
        <v>0</v>
      </c>
      <c r="BH11" s="188">
        <f t="shared" si="26"/>
        <v>0</v>
      </c>
      <c r="BI11" s="188">
        <f t="shared" si="27"/>
        <v>0</v>
      </c>
      <c r="BJ11" s="188">
        <f t="shared" si="28"/>
        <v>0</v>
      </c>
      <c r="BK11" s="188">
        <f t="shared" si="29"/>
        <v>0</v>
      </c>
      <c r="BL11" s="188">
        <f t="shared" si="30"/>
        <v>0</v>
      </c>
      <c r="BM11" s="188">
        <f t="shared" si="31"/>
        <v>0</v>
      </c>
    </row>
    <row r="12" spans="1:65" s="187" customFormat="1">
      <c r="A12" s="182"/>
      <c r="B12" s="182"/>
      <c r="C12" s="183" t="s">
        <v>1340</v>
      </c>
      <c r="D12" s="184">
        <v>3</v>
      </c>
      <c r="E12" s="185" t="s">
        <v>1135</v>
      </c>
      <c r="F12" s="186" t="s">
        <v>1505</v>
      </c>
      <c r="G12" s="227" t="s">
        <v>1079</v>
      </c>
      <c r="H12" s="260">
        <v>70567.199999999997</v>
      </c>
      <c r="I12" s="256">
        <v>19825</v>
      </c>
      <c r="J12" s="260">
        <v>103191</v>
      </c>
      <c r="K12" s="256">
        <v>0</v>
      </c>
      <c r="L12" s="270">
        <f t="shared" si="0"/>
        <v>193583.2</v>
      </c>
      <c r="M12" s="213"/>
      <c r="N12" s="221" t="str">
        <f>"00"&amp;TEXT(ROWS(C$2:C8),"00")&amp;"B"</f>
        <v>0007B</v>
      </c>
      <c r="O12" s="297"/>
      <c r="P12" s="351">
        <f t="shared" si="32"/>
        <v>0</v>
      </c>
      <c r="Q12" s="206"/>
      <c r="R12" s="221" t="str">
        <f>"10"&amp;TEXT(ROWS(F$2:F8),"00")&amp;"B"</f>
        <v>1007B</v>
      </c>
      <c r="S12" s="297"/>
      <c r="T12" s="351">
        <f t="shared" si="33"/>
        <v>0</v>
      </c>
      <c r="U12" s="206"/>
      <c r="V12" s="221" t="str">
        <f>"20"&amp;TEXT(ROWS(I$2:I8),"00")&amp;"B"</f>
        <v>2007B</v>
      </c>
      <c r="W12" s="297"/>
      <c r="X12" s="351">
        <f t="shared" si="34"/>
        <v>0</v>
      </c>
      <c r="Y12" s="206"/>
      <c r="Z12" s="221" t="str">
        <f>"30"&amp;TEXT(ROWS(L$2:L8),"00")&amp;"B"</f>
        <v>3007B</v>
      </c>
      <c r="AA12" s="297"/>
      <c r="AB12" s="351">
        <f t="shared" si="35"/>
        <v>0</v>
      </c>
      <c r="AC12" s="206"/>
      <c r="AD12" s="221" t="str">
        <f>"40"&amp;TEXT(ROWS(O$2:O8),"00")&amp;"B"</f>
        <v>4007B</v>
      </c>
      <c r="AE12" s="297"/>
      <c r="AF12" s="351">
        <f t="shared" si="36"/>
        <v>0</v>
      </c>
      <c r="AH12" s="188">
        <f t="shared" si="1"/>
        <v>0</v>
      </c>
      <c r="AI12" s="188">
        <f t="shared" si="2"/>
        <v>0</v>
      </c>
      <c r="AJ12" s="188">
        <f t="shared" si="3"/>
        <v>0</v>
      </c>
      <c r="AK12" s="188">
        <f t="shared" si="4"/>
        <v>0</v>
      </c>
      <c r="AL12" s="188">
        <f t="shared" si="5"/>
        <v>0</v>
      </c>
      <c r="AM12" s="189"/>
      <c r="AN12" s="188">
        <f t="shared" si="6"/>
        <v>0</v>
      </c>
      <c r="AO12" s="188">
        <f t="shared" si="7"/>
        <v>0</v>
      </c>
      <c r="AP12" s="188">
        <f t="shared" si="8"/>
        <v>0</v>
      </c>
      <c r="AQ12" s="188">
        <f t="shared" si="9"/>
        <v>0</v>
      </c>
      <c r="AR12" s="188">
        <f t="shared" si="10"/>
        <v>0</v>
      </c>
      <c r="AS12" s="188">
        <f t="shared" si="11"/>
        <v>0</v>
      </c>
      <c r="AT12" s="188">
        <f t="shared" si="12"/>
        <v>0</v>
      </c>
      <c r="AU12" s="188">
        <f t="shared" si="13"/>
        <v>0</v>
      </c>
      <c r="AV12" s="188">
        <f t="shared" si="14"/>
        <v>0</v>
      </c>
      <c r="AW12" s="188">
        <f t="shared" si="15"/>
        <v>0</v>
      </c>
      <c r="AX12" s="188">
        <f t="shared" si="16"/>
        <v>0</v>
      </c>
      <c r="AY12" s="188">
        <f t="shared" si="17"/>
        <v>0</v>
      </c>
      <c r="AZ12" s="188">
        <f t="shared" si="18"/>
        <v>0</v>
      </c>
      <c r="BA12" s="188">
        <f t="shared" si="19"/>
        <v>0</v>
      </c>
      <c r="BB12" s="188">
        <f t="shared" si="20"/>
        <v>0</v>
      </c>
      <c r="BC12" s="188">
        <f t="shared" si="21"/>
        <v>0</v>
      </c>
      <c r="BD12" s="188">
        <f t="shared" si="22"/>
        <v>0</v>
      </c>
      <c r="BE12" s="188">
        <f t="shared" si="23"/>
        <v>0</v>
      </c>
      <c r="BF12" s="188">
        <f t="shared" si="24"/>
        <v>0</v>
      </c>
      <c r="BG12" s="188">
        <f t="shared" si="25"/>
        <v>0</v>
      </c>
      <c r="BH12" s="188">
        <f t="shared" si="26"/>
        <v>0</v>
      </c>
      <c r="BI12" s="188">
        <f t="shared" si="27"/>
        <v>0</v>
      </c>
      <c r="BJ12" s="188">
        <f t="shared" si="28"/>
        <v>0</v>
      </c>
      <c r="BK12" s="188">
        <f t="shared" si="29"/>
        <v>0</v>
      </c>
      <c r="BL12" s="188">
        <f t="shared" si="30"/>
        <v>0</v>
      </c>
      <c r="BM12" s="188">
        <f t="shared" si="31"/>
        <v>0</v>
      </c>
    </row>
    <row r="13" spans="1:65" s="187" customFormat="1">
      <c r="A13" s="182"/>
      <c r="B13" s="182"/>
      <c r="C13" s="183" t="s">
        <v>1341</v>
      </c>
      <c r="D13" s="184">
        <v>3</v>
      </c>
      <c r="E13" s="185" t="s">
        <v>1125</v>
      </c>
      <c r="F13" s="186" t="s">
        <v>1506</v>
      </c>
      <c r="G13" s="186" t="s">
        <v>1507</v>
      </c>
      <c r="H13" s="256">
        <v>0</v>
      </c>
      <c r="I13" s="259">
        <v>17675</v>
      </c>
      <c r="J13" s="256">
        <v>208271</v>
      </c>
      <c r="K13" s="259">
        <v>70782</v>
      </c>
      <c r="L13" s="270">
        <f t="shared" si="0"/>
        <v>296728</v>
      </c>
      <c r="M13" s="213"/>
      <c r="N13" s="221" t="str">
        <f>"00"&amp;TEXT(ROWS(C$2:C9),"00")&amp;"B"</f>
        <v>0008B</v>
      </c>
      <c r="O13" s="297"/>
      <c r="P13" s="351">
        <f t="shared" si="32"/>
        <v>0</v>
      </c>
      <c r="Q13" s="206"/>
      <c r="R13" s="221" t="str">
        <f>"10"&amp;TEXT(ROWS(F$2:F9),"00")&amp;"B"</f>
        <v>1008B</v>
      </c>
      <c r="S13" s="297"/>
      <c r="T13" s="351">
        <f t="shared" si="33"/>
        <v>0</v>
      </c>
      <c r="U13" s="206"/>
      <c r="V13" s="221" t="str">
        <f>"20"&amp;TEXT(ROWS(I$2:I9),"00")&amp;"B"</f>
        <v>2008B</v>
      </c>
      <c r="W13" s="297"/>
      <c r="X13" s="351">
        <f t="shared" si="34"/>
        <v>0</v>
      </c>
      <c r="Y13" s="206"/>
      <c r="Z13" s="221" t="str">
        <f>"30"&amp;TEXT(ROWS(L$2:L9),"00")&amp;"B"</f>
        <v>3008B</v>
      </c>
      <c r="AA13" s="297"/>
      <c r="AB13" s="351">
        <f t="shared" si="35"/>
        <v>0</v>
      </c>
      <c r="AC13" s="206"/>
      <c r="AD13" s="221" t="str">
        <f>"40"&amp;TEXT(ROWS(O$2:O9),"00")&amp;"B"</f>
        <v>4008B</v>
      </c>
      <c r="AE13" s="297"/>
      <c r="AF13" s="351">
        <f t="shared" si="36"/>
        <v>0</v>
      </c>
      <c r="AH13" s="188">
        <f t="shared" si="1"/>
        <v>0</v>
      </c>
      <c r="AI13" s="188">
        <f t="shared" si="2"/>
        <v>0</v>
      </c>
      <c r="AJ13" s="188">
        <f t="shared" si="3"/>
        <v>0</v>
      </c>
      <c r="AK13" s="188">
        <f t="shared" si="4"/>
        <v>0</v>
      </c>
      <c r="AL13" s="188">
        <f t="shared" si="5"/>
        <v>0</v>
      </c>
      <c r="AM13" s="189"/>
      <c r="AN13" s="188">
        <f t="shared" si="6"/>
        <v>0</v>
      </c>
      <c r="AO13" s="188">
        <f t="shared" si="7"/>
        <v>0</v>
      </c>
      <c r="AP13" s="188">
        <f t="shared" si="8"/>
        <v>0</v>
      </c>
      <c r="AQ13" s="188">
        <f t="shared" si="9"/>
        <v>0</v>
      </c>
      <c r="AR13" s="188">
        <f t="shared" si="10"/>
        <v>0</v>
      </c>
      <c r="AS13" s="188">
        <f t="shared" si="11"/>
        <v>0</v>
      </c>
      <c r="AT13" s="188">
        <f t="shared" si="12"/>
        <v>0</v>
      </c>
      <c r="AU13" s="188">
        <f t="shared" si="13"/>
        <v>0</v>
      </c>
      <c r="AV13" s="188">
        <f t="shared" si="14"/>
        <v>0</v>
      </c>
      <c r="AW13" s="188">
        <f t="shared" si="15"/>
        <v>0</v>
      </c>
      <c r="AX13" s="188">
        <f t="shared" si="16"/>
        <v>0</v>
      </c>
      <c r="AY13" s="188">
        <f t="shared" si="17"/>
        <v>0</v>
      </c>
      <c r="AZ13" s="188">
        <f t="shared" si="18"/>
        <v>0</v>
      </c>
      <c r="BA13" s="188">
        <f t="shared" si="19"/>
        <v>0</v>
      </c>
      <c r="BB13" s="188">
        <f t="shared" si="20"/>
        <v>0</v>
      </c>
      <c r="BC13" s="188">
        <f t="shared" si="21"/>
        <v>0</v>
      </c>
      <c r="BD13" s="188">
        <f t="shared" si="22"/>
        <v>0</v>
      </c>
      <c r="BE13" s="188">
        <f t="shared" si="23"/>
        <v>0</v>
      </c>
      <c r="BF13" s="188">
        <f t="shared" si="24"/>
        <v>0</v>
      </c>
      <c r="BG13" s="188">
        <f t="shared" si="25"/>
        <v>0</v>
      </c>
      <c r="BH13" s="188">
        <f t="shared" si="26"/>
        <v>0</v>
      </c>
      <c r="BI13" s="188">
        <f t="shared" si="27"/>
        <v>0</v>
      </c>
      <c r="BJ13" s="188">
        <f t="shared" si="28"/>
        <v>0</v>
      </c>
      <c r="BK13" s="188">
        <f t="shared" si="29"/>
        <v>0</v>
      </c>
      <c r="BL13" s="188">
        <f t="shared" si="30"/>
        <v>0</v>
      </c>
      <c r="BM13" s="188">
        <f t="shared" si="31"/>
        <v>0</v>
      </c>
    </row>
    <row r="14" spans="1:65" s="187" customFormat="1">
      <c r="A14" s="182"/>
      <c r="B14" s="182"/>
      <c r="C14" s="183" t="s">
        <v>1342</v>
      </c>
      <c r="D14" s="184">
        <v>3</v>
      </c>
      <c r="E14" s="185" t="s">
        <v>1125</v>
      </c>
      <c r="F14" s="186" t="s">
        <v>1508</v>
      </c>
      <c r="G14" s="186" t="s">
        <v>1509</v>
      </c>
      <c r="H14" s="256">
        <v>0</v>
      </c>
      <c r="I14" s="256">
        <v>12511</v>
      </c>
      <c r="J14" s="256">
        <v>24650</v>
      </c>
      <c r="K14" s="256">
        <v>0</v>
      </c>
      <c r="L14" s="270">
        <f t="shared" si="0"/>
        <v>37161</v>
      </c>
      <c r="M14" s="213"/>
      <c r="N14" s="221" t="str">
        <f>"00"&amp;TEXT(ROWS(C$2:C10),"00")&amp;"B"</f>
        <v>0009B</v>
      </c>
      <c r="O14" s="297"/>
      <c r="P14" s="351">
        <f t="shared" si="32"/>
        <v>0</v>
      </c>
      <c r="Q14" s="206"/>
      <c r="R14" s="221" t="str">
        <f>"10"&amp;TEXT(ROWS(F$2:F10),"00")&amp;"B"</f>
        <v>1009B</v>
      </c>
      <c r="S14" s="297"/>
      <c r="T14" s="351">
        <f t="shared" si="33"/>
        <v>0</v>
      </c>
      <c r="U14" s="206"/>
      <c r="V14" s="221" t="str">
        <f>"20"&amp;TEXT(ROWS(I$2:I10),"00")&amp;"B"</f>
        <v>2009B</v>
      </c>
      <c r="W14" s="297"/>
      <c r="X14" s="351">
        <f t="shared" si="34"/>
        <v>0</v>
      </c>
      <c r="Y14" s="206"/>
      <c r="Z14" s="221" t="str">
        <f>"30"&amp;TEXT(ROWS(L$2:L10),"00")&amp;"B"</f>
        <v>3009B</v>
      </c>
      <c r="AA14" s="297"/>
      <c r="AB14" s="351">
        <f t="shared" si="35"/>
        <v>0</v>
      </c>
      <c r="AC14" s="206"/>
      <c r="AD14" s="221" t="str">
        <f>"40"&amp;TEXT(ROWS(O$2:O10),"00")&amp;"B"</f>
        <v>4009B</v>
      </c>
      <c r="AE14" s="297"/>
      <c r="AF14" s="351">
        <f t="shared" si="36"/>
        <v>0</v>
      </c>
      <c r="AH14" s="188">
        <f t="shared" si="1"/>
        <v>0</v>
      </c>
      <c r="AI14" s="188">
        <f t="shared" si="2"/>
        <v>0</v>
      </c>
      <c r="AJ14" s="188">
        <f t="shared" si="3"/>
        <v>0</v>
      </c>
      <c r="AK14" s="188">
        <f t="shared" si="4"/>
        <v>0</v>
      </c>
      <c r="AL14" s="188">
        <f t="shared" si="5"/>
        <v>0</v>
      </c>
      <c r="AM14" s="189"/>
      <c r="AN14" s="188">
        <f t="shared" si="6"/>
        <v>0</v>
      </c>
      <c r="AO14" s="188">
        <f t="shared" si="7"/>
        <v>0</v>
      </c>
      <c r="AP14" s="188">
        <f t="shared" si="8"/>
        <v>0</v>
      </c>
      <c r="AQ14" s="188">
        <f t="shared" si="9"/>
        <v>0</v>
      </c>
      <c r="AR14" s="188">
        <f t="shared" si="10"/>
        <v>0</v>
      </c>
      <c r="AS14" s="188">
        <f t="shared" si="11"/>
        <v>0</v>
      </c>
      <c r="AT14" s="188">
        <f t="shared" si="12"/>
        <v>0</v>
      </c>
      <c r="AU14" s="188">
        <f t="shared" si="13"/>
        <v>0</v>
      </c>
      <c r="AV14" s="188">
        <f t="shared" si="14"/>
        <v>0</v>
      </c>
      <c r="AW14" s="188">
        <f t="shared" si="15"/>
        <v>0</v>
      </c>
      <c r="AX14" s="188">
        <f t="shared" si="16"/>
        <v>0</v>
      </c>
      <c r="AY14" s="188">
        <f t="shared" si="17"/>
        <v>0</v>
      </c>
      <c r="AZ14" s="188">
        <f t="shared" si="18"/>
        <v>0</v>
      </c>
      <c r="BA14" s="188">
        <f t="shared" si="19"/>
        <v>0</v>
      </c>
      <c r="BB14" s="188">
        <f t="shared" si="20"/>
        <v>0</v>
      </c>
      <c r="BC14" s="188">
        <f t="shared" si="21"/>
        <v>0</v>
      </c>
      <c r="BD14" s="188">
        <f t="shared" si="22"/>
        <v>0</v>
      </c>
      <c r="BE14" s="188">
        <f t="shared" si="23"/>
        <v>0</v>
      </c>
      <c r="BF14" s="188">
        <f t="shared" si="24"/>
        <v>0</v>
      </c>
      <c r="BG14" s="188">
        <f t="shared" si="25"/>
        <v>0</v>
      </c>
      <c r="BH14" s="188">
        <f t="shared" si="26"/>
        <v>0</v>
      </c>
      <c r="BI14" s="188">
        <f t="shared" si="27"/>
        <v>0</v>
      </c>
      <c r="BJ14" s="188">
        <f t="shared" si="28"/>
        <v>0</v>
      </c>
      <c r="BK14" s="188">
        <f t="shared" si="29"/>
        <v>0</v>
      </c>
      <c r="BL14" s="188">
        <f t="shared" si="30"/>
        <v>0</v>
      </c>
      <c r="BM14" s="188">
        <f t="shared" si="31"/>
        <v>0</v>
      </c>
    </row>
    <row r="15" spans="1:65" s="187" customFormat="1">
      <c r="A15" s="182"/>
      <c r="B15" s="182"/>
      <c r="C15" s="183" t="s">
        <v>1343</v>
      </c>
      <c r="D15" s="184">
        <v>3</v>
      </c>
      <c r="E15" s="185" t="s">
        <v>1113</v>
      </c>
      <c r="F15" s="186" t="s">
        <v>1510</v>
      </c>
      <c r="G15" s="186" t="s">
        <v>1511</v>
      </c>
      <c r="H15" s="256">
        <v>0</v>
      </c>
      <c r="I15" s="256">
        <v>1352</v>
      </c>
      <c r="J15" s="256">
        <v>5187</v>
      </c>
      <c r="K15" s="256">
        <v>0</v>
      </c>
      <c r="L15" s="270">
        <f t="shared" si="0"/>
        <v>6539</v>
      </c>
      <c r="M15" s="213"/>
      <c r="N15" s="221" t="str">
        <f>"00"&amp;TEXT(ROWS(C$2:C11),"00")&amp;"B"</f>
        <v>0010B</v>
      </c>
      <c r="O15" s="297"/>
      <c r="P15" s="351">
        <f t="shared" si="32"/>
        <v>0</v>
      </c>
      <c r="Q15" s="206"/>
      <c r="R15" s="221" t="str">
        <f>"10"&amp;TEXT(ROWS(F$2:F11),"00")&amp;"B"</f>
        <v>1010B</v>
      </c>
      <c r="S15" s="297"/>
      <c r="T15" s="351">
        <f t="shared" si="33"/>
        <v>0</v>
      </c>
      <c r="U15" s="206"/>
      <c r="V15" s="221" t="str">
        <f>"20"&amp;TEXT(ROWS(I$2:I11),"00")&amp;"B"</f>
        <v>2010B</v>
      </c>
      <c r="W15" s="297"/>
      <c r="X15" s="351">
        <f t="shared" si="34"/>
        <v>0</v>
      </c>
      <c r="Y15" s="206"/>
      <c r="Z15" s="221" t="str">
        <f>"30"&amp;TEXT(ROWS(L$2:L11),"00")&amp;"B"</f>
        <v>3010B</v>
      </c>
      <c r="AA15" s="297"/>
      <c r="AB15" s="351">
        <f t="shared" si="35"/>
        <v>0</v>
      </c>
      <c r="AC15" s="206"/>
      <c r="AD15" s="221" t="str">
        <f>"40"&amp;TEXT(ROWS(O$2:O11),"00")&amp;"B"</f>
        <v>4010B</v>
      </c>
      <c r="AE15" s="297"/>
      <c r="AF15" s="351">
        <f t="shared" si="36"/>
        <v>0</v>
      </c>
      <c r="AH15" s="188">
        <f t="shared" si="1"/>
        <v>0</v>
      </c>
      <c r="AI15" s="188">
        <f t="shared" si="2"/>
        <v>0</v>
      </c>
      <c r="AJ15" s="188">
        <f t="shared" si="3"/>
        <v>0</v>
      </c>
      <c r="AK15" s="188">
        <f t="shared" si="4"/>
        <v>0</v>
      </c>
      <c r="AL15" s="188">
        <f t="shared" si="5"/>
        <v>0</v>
      </c>
      <c r="AM15" s="189"/>
      <c r="AN15" s="188">
        <f t="shared" si="6"/>
        <v>0</v>
      </c>
      <c r="AO15" s="188">
        <f t="shared" si="7"/>
        <v>0</v>
      </c>
      <c r="AP15" s="188">
        <f t="shared" si="8"/>
        <v>0</v>
      </c>
      <c r="AQ15" s="188">
        <f t="shared" si="9"/>
        <v>0</v>
      </c>
      <c r="AR15" s="188">
        <f t="shared" si="10"/>
        <v>0</v>
      </c>
      <c r="AS15" s="188">
        <f t="shared" si="11"/>
        <v>0</v>
      </c>
      <c r="AT15" s="188">
        <f t="shared" si="12"/>
        <v>0</v>
      </c>
      <c r="AU15" s="188">
        <f t="shared" si="13"/>
        <v>0</v>
      </c>
      <c r="AV15" s="188">
        <f t="shared" si="14"/>
        <v>0</v>
      </c>
      <c r="AW15" s="188">
        <f t="shared" si="15"/>
        <v>0</v>
      </c>
      <c r="AX15" s="188">
        <f t="shared" si="16"/>
        <v>0</v>
      </c>
      <c r="AY15" s="188">
        <f t="shared" si="17"/>
        <v>0</v>
      </c>
      <c r="AZ15" s="188">
        <f t="shared" si="18"/>
        <v>0</v>
      </c>
      <c r="BA15" s="188">
        <f t="shared" si="19"/>
        <v>0</v>
      </c>
      <c r="BB15" s="188">
        <f t="shared" si="20"/>
        <v>0</v>
      </c>
      <c r="BC15" s="188">
        <f t="shared" si="21"/>
        <v>0</v>
      </c>
      <c r="BD15" s="188">
        <f t="shared" si="22"/>
        <v>0</v>
      </c>
      <c r="BE15" s="188">
        <f t="shared" si="23"/>
        <v>0</v>
      </c>
      <c r="BF15" s="188">
        <f t="shared" si="24"/>
        <v>0</v>
      </c>
      <c r="BG15" s="188">
        <f t="shared" si="25"/>
        <v>0</v>
      </c>
      <c r="BH15" s="188">
        <f t="shared" si="26"/>
        <v>0</v>
      </c>
      <c r="BI15" s="188">
        <f t="shared" si="27"/>
        <v>0</v>
      </c>
      <c r="BJ15" s="188">
        <f t="shared" si="28"/>
        <v>0</v>
      </c>
      <c r="BK15" s="188">
        <f t="shared" si="29"/>
        <v>0</v>
      </c>
      <c r="BL15" s="188">
        <f t="shared" si="30"/>
        <v>0</v>
      </c>
      <c r="BM15" s="188">
        <f t="shared" si="31"/>
        <v>0</v>
      </c>
    </row>
    <row r="16" spans="1:65" s="187" customFormat="1">
      <c r="A16" s="182"/>
      <c r="B16" s="182"/>
      <c r="C16" s="183" t="s">
        <v>1344</v>
      </c>
      <c r="D16" s="184">
        <v>3</v>
      </c>
      <c r="E16" s="185" t="s">
        <v>1113</v>
      </c>
      <c r="F16" s="186" t="s">
        <v>1512</v>
      </c>
      <c r="G16" s="227" t="s">
        <v>1513</v>
      </c>
      <c r="H16" s="260">
        <v>0</v>
      </c>
      <c r="I16" s="259">
        <v>85760</v>
      </c>
      <c r="J16" s="260">
        <v>1205302</v>
      </c>
      <c r="K16" s="259">
        <v>0</v>
      </c>
      <c r="L16" s="270">
        <f t="shared" si="0"/>
        <v>1291062</v>
      </c>
      <c r="M16" s="213"/>
      <c r="N16" s="221" t="str">
        <f>"00"&amp;TEXT(ROWS(C$2:C12),"00")&amp;"B"</f>
        <v>0011B</v>
      </c>
      <c r="O16" s="297"/>
      <c r="P16" s="351">
        <f t="shared" si="32"/>
        <v>0</v>
      </c>
      <c r="Q16" s="206"/>
      <c r="R16" s="221" t="str">
        <f>"10"&amp;TEXT(ROWS(F$2:F12),"00")&amp;"B"</f>
        <v>1011B</v>
      </c>
      <c r="S16" s="297"/>
      <c r="T16" s="351">
        <f t="shared" si="33"/>
        <v>0</v>
      </c>
      <c r="U16" s="206"/>
      <c r="V16" s="221" t="str">
        <f>"20"&amp;TEXT(ROWS(I$2:I12),"00")&amp;"B"</f>
        <v>2011B</v>
      </c>
      <c r="W16" s="297"/>
      <c r="X16" s="351">
        <f t="shared" si="34"/>
        <v>0</v>
      </c>
      <c r="Y16" s="206"/>
      <c r="Z16" s="221" t="str">
        <f>"30"&amp;TEXT(ROWS(L$2:L12),"00")&amp;"B"</f>
        <v>3011B</v>
      </c>
      <c r="AA16" s="297"/>
      <c r="AB16" s="351">
        <f t="shared" si="35"/>
        <v>0</v>
      </c>
      <c r="AC16" s="206"/>
      <c r="AD16" s="221" t="str">
        <f>"40"&amp;TEXT(ROWS(O$2:O12),"00")&amp;"B"</f>
        <v>4011B</v>
      </c>
      <c r="AE16" s="297"/>
      <c r="AF16" s="351">
        <f t="shared" si="36"/>
        <v>0</v>
      </c>
      <c r="AH16" s="188">
        <f t="shared" si="1"/>
        <v>0</v>
      </c>
      <c r="AI16" s="188">
        <f t="shared" si="2"/>
        <v>0</v>
      </c>
      <c r="AJ16" s="188">
        <f t="shared" si="3"/>
        <v>0</v>
      </c>
      <c r="AK16" s="188">
        <f t="shared" si="4"/>
        <v>0</v>
      </c>
      <c r="AL16" s="188">
        <f t="shared" si="5"/>
        <v>0</v>
      </c>
      <c r="AM16" s="189"/>
      <c r="AN16" s="188">
        <f t="shared" si="6"/>
        <v>0</v>
      </c>
      <c r="AO16" s="188">
        <f t="shared" si="7"/>
        <v>0</v>
      </c>
      <c r="AP16" s="188">
        <f t="shared" si="8"/>
        <v>0</v>
      </c>
      <c r="AQ16" s="188">
        <f t="shared" si="9"/>
        <v>0</v>
      </c>
      <c r="AR16" s="188">
        <f t="shared" si="10"/>
        <v>0</v>
      </c>
      <c r="AS16" s="188">
        <f t="shared" si="11"/>
        <v>0</v>
      </c>
      <c r="AT16" s="188">
        <f t="shared" si="12"/>
        <v>0</v>
      </c>
      <c r="AU16" s="188">
        <f t="shared" si="13"/>
        <v>0</v>
      </c>
      <c r="AV16" s="188">
        <f t="shared" si="14"/>
        <v>0</v>
      </c>
      <c r="AW16" s="188">
        <f t="shared" si="15"/>
        <v>0</v>
      </c>
      <c r="AX16" s="188">
        <f t="shared" si="16"/>
        <v>0</v>
      </c>
      <c r="AY16" s="188">
        <f t="shared" si="17"/>
        <v>0</v>
      </c>
      <c r="AZ16" s="188">
        <f t="shared" si="18"/>
        <v>0</v>
      </c>
      <c r="BA16" s="188">
        <f t="shared" si="19"/>
        <v>0</v>
      </c>
      <c r="BB16" s="188">
        <f t="shared" si="20"/>
        <v>0</v>
      </c>
      <c r="BC16" s="188">
        <f t="shared" si="21"/>
        <v>0</v>
      </c>
      <c r="BD16" s="188">
        <f t="shared" si="22"/>
        <v>0</v>
      </c>
      <c r="BE16" s="188">
        <f t="shared" si="23"/>
        <v>0</v>
      </c>
      <c r="BF16" s="188">
        <f t="shared" si="24"/>
        <v>0</v>
      </c>
      <c r="BG16" s="188">
        <f t="shared" si="25"/>
        <v>0</v>
      </c>
      <c r="BH16" s="188">
        <f t="shared" si="26"/>
        <v>0</v>
      </c>
      <c r="BI16" s="188">
        <f t="shared" si="27"/>
        <v>0</v>
      </c>
      <c r="BJ16" s="188">
        <f t="shared" si="28"/>
        <v>0</v>
      </c>
      <c r="BK16" s="188">
        <f t="shared" si="29"/>
        <v>0</v>
      </c>
      <c r="BL16" s="188">
        <f t="shared" si="30"/>
        <v>0</v>
      </c>
      <c r="BM16" s="188">
        <f t="shared" si="31"/>
        <v>0</v>
      </c>
    </row>
    <row r="17" spans="1:65" s="187" customFormat="1">
      <c r="A17" s="182"/>
      <c r="B17" s="182"/>
      <c r="C17" s="183" t="s">
        <v>1345</v>
      </c>
      <c r="D17" s="184">
        <v>3</v>
      </c>
      <c r="E17" s="185" t="s">
        <v>1135</v>
      </c>
      <c r="F17" s="186" t="s">
        <v>1514</v>
      </c>
      <c r="G17" s="186" t="s">
        <v>1515</v>
      </c>
      <c r="H17" s="256">
        <v>0</v>
      </c>
      <c r="I17" s="256">
        <v>14043</v>
      </c>
      <c r="J17" s="256">
        <v>296609</v>
      </c>
      <c r="K17" s="256">
        <v>0</v>
      </c>
      <c r="L17" s="270">
        <f t="shared" si="0"/>
        <v>310652</v>
      </c>
      <c r="M17" s="213"/>
      <c r="N17" s="221" t="str">
        <f>"00"&amp;TEXT(ROWS(C$2:C13),"00")&amp;"B"</f>
        <v>0012B</v>
      </c>
      <c r="O17" s="297"/>
      <c r="P17" s="351">
        <f t="shared" si="32"/>
        <v>0</v>
      </c>
      <c r="Q17" s="206"/>
      <c r="R17" s="221" t="str">
        <f>"10"&amp;TEXT(ROWS(F$2:F13),"00")&amp;"B"</f>
        <v>1012B</v>
      </c>
      <c r="S17" s="297"/>
      <c r="T17" s="351">
        <f t="shared" si="33"/>
        <v>0</v>
      </c>
      <c r="U17" s="206"/>
      <c r="V17" s="221" t="str">
        <f>"20"&amp;TEXT(ROWS(I$2:I13),"00")&amp;"B"</f>
        <v>2012B</v>
      </c>
      <c r="W17" s="297"/>
      <c r="X17" s="351">
        <f t="shared" si="34"/>
        <v>0</v>
      </c>
      <c r="Y17" s="206"/>
      <c r="Z17" s="221" t="str">
        <f>"30"&amp;TEXT(ROWS(L$2:L13),"00")&amp;"B"</f>
        <v>3012B</v>
      </c>
      <c r="AA17" s="297"/>
      <c r="AB17" s="351">
        <f t="shared" si="35"/>
        <v>0</v>
      </c>
      <c r="AC17" s="206"/>
      <c r="AD17" s="221" t="str">
        <f>"40"&amp;TEXT(ROWS(O$2:O13),"00")&amp;"B"</f>
        <v>4012B</v>
      </c>
      <c r="AE17" s="297"/>
      <c r="AF17" s="351">
        <f t="shared" si="36"/>
        <v>0</v>
      </c>
      <c r="AH17" s="188">
        <f t="shared" si="1"/>
        <v>0</v>
      </c>
      <c r="AI17" s="188">
        <f t="shared" si="2"/>
        <v>0</v>
      </c>
      <c r="AJ17" s="188">
        <f t="shared" si="3"/>
        <v>0</v>
      </c>
      <c r="AK17" s="188">
        <f t="shared" si="4"/>
        <v>0</v>
      </c>
      <c r="AL17" s="188">
        <f t="shared" si="5"/>
        <v>0</v>
      </c>
      <c r="AM17" s="189"/>
      <c r="AN17" s="188">
        <f t="shared" si="6"/>
        <v>0</v>
      </c>
      <c r="AO17" s="188">
        <f t="shared" si="7"/>
        <v>0</v>
      </c>
      <c r="AP17" s="188">
        <f t="shared" si="8"/>
        <v>0</v>
      </c>
      <c r="AQ17" s="188">
        <f t="shared" si="9"/>
        <v>0</v>
      </c>
      <c r="AR17" s="188">
        <f t="shared" si="10"/>
        <v>0</v>
      </c>
      <c r="AS17" s="188">
        <f t="shared" si="11"/>
        <v>0</v>
      </c>
      <c r="AT17" s="188">
        <f t="shared" si="12"/>
        <v>0</v>
      </c>
      <c r="AU17" s="188">
        <f t="shared" si="13"/>
        <v>0</v>
      </c>
      <c r="AV17" s="188">
        <f t="shared" si="14"/>
        <v>0</v>
      </c>
      <c r="AW17" s="188">
        <f t="shared" si="15"/>
        <v>0</v>
      </c>
      <c r="AX17" s="188">
        <f t="shared" si="16"/>
        <v>0</v>
      </c>
      <c r="AY17" s="188">
        <f t="shared" si="17"/>
        <v>0</v>
      </c>
      <c r="AZ17" s="188">
        <f t="shared" si="18"/>
        <v>0</v>
      </c>
      <c r="BA17" s="188">
        <f t="shared" si="19"/>
        <v>0</v>
      </c>
      <c r="BB17" s="188">
        <f t="shared" si="20"/>
        <v>0</v>
      </c>
      <c r="BC17" s="188">
        <f t="shared" si="21"/>
        <v>0</v>
      </c>
      <c r="BD17" s="188">
        <f t="shared" si="22"/>
        <v>0</v>
      </c>
      <c r="BE17" s="188">
        <f t="shared" si="23"/>
        <v>0</v>
      </c>
      <c r="BF17" s="188">
        <f t="shared" si="24"/>
        <v>0</v>
      </c>
      <c r="BG17" s="188">
        <f t="shared" si="25"/>
        <v>0</v>
      </c>
      <c r="BH17" s="188">
        <f t="shared" si="26"/>
        <v>0</v>
      </c>
      <c r="BI17" s="188">
        <f t="shared" si="27"/>
        <v>0</v>
      </c>
      <c r="BJ17" s="188">
        <f t="shared" si="28"/>
        <v>0</v>
      </c>
      <c r="BK17" s="188">
        <f t="shared" si="29"/>
        <v>0</v>
      </c>
      <c r="BL17" s="188">
        <f t="shared" si="30"/>
        <v>0</v>
      </c>
      <c r="BM17" s="188">
        <f t="shared" si="31"/>
        <v>0</v>
      </c>
    </row>
    <row r="18" spans="1:65" s="187" customFormat="1">
      <c r="A18" s="182"/>
      <c r="B18" s="182"/>
      <c r="C18" s="183" t="s">
        <v>1346</v>
      </c>
      <c r="D18" s="184">
        <v>3</v>
      </c>
      <c r="E18" s="185" t="s">
        <v>1113</v>
      </c>
      <c r="F18" s="186" t="s">
        <v>1516</v>
      </c>
      <c r="G18" s="227" t="s">
        <v>1517</v>
      </c>
      <c r="H18" s="260">
        <v>0</v>
      </c>
      <c r="I18" s="259">
        <v>3462</v>
      </c>
      <c r="J18" s="260">
        <v>17328</v>
      </c>
      <c r="K18" s="259">
        <v>0</v>
      </c>
      <c r="L18" s="270">
        <f t="shared" si="0"/>
        <v>20790</v>
      </c>
      <c r="M18" s="213"/>
      <c r="N18" s="221" t="str">
        <f>"00"&amp;TEXT(ROWS(C$2:C14),"00")&amp;"B"</f>
        <v>0013B</v>
      </c>
      <c r="O18" s="297"/>
      <c r="P18" s="351">
        <f t="shared" si="32"/>
        <v>0</v>
      </c>
      <c r="Q18" s="206"/>
      <c r="R18" s="221" t="str">
        <f>"10"&amp;TEXT(ROWS(F$2:F14),"00")&amp;"B"</f>
        <v>1013B</v>
      </c>
      <c r="S18" s="297"/>
      <c r="T18" s="351">
        <f t="shared" si="33"/>
        <v>0</v>
      </c>
      <c r="U18" s="206"/>
      <c r="V18" s="221" t="str">
        <f>"20"&amp;TEXT(ROWS(I$2:I14),"00")&amp;"B"</f>
        <v>2013B</v>
      </c>
      <c r="W18" s="297"/>
      <c r="X18" s="351">
        <f t="shared" si="34"/>
        <v>0</v>
      </c>
      <c r="Y18" s="206"/>
      <c r="Z18" s="221" t="str">
        <f>"30"&amp;TEXT(ROWS(L$2:L14),"00")&amp;"B"</f>
        <v>3013B</v>
      </c>
      <c r="AA18" s="297"/>
      <c r="AB18" s="351">
        <f t="shared" si="35"/>
        <v>0</v>
      </c>
      <c r="AC18" s="206"/>
      <c r="AD18" s="221" t="str">
        <f>"40"&amp;TEXT(ROWS(O$2:O14),"00")&amp;"B"</f>
        <v>4013B</v>
      </c>
      <c r="AE18" s="297"/>
      <c r="AF18" s="351">
        <f t="shared" si="36"/>
        <v>0</v>
      </c>
      <c r="AH18" s="188">
        <f t="shared" si="1"/>
        <v>0</v>
      </c>
      <c r="AI18" s="188">
        <f t="shared" si="2"/>
        <v>0</v>
      </c>
      <c r="AJ18" s="188">
        <f t="shared" si="3"/>
        <v>0</v>
      </c>
      <c r="AK18" s="188">
        <f t="shared" si="4"/>
        <v>0</v>
      </c>
      <c r="AL18" s="188">
        <f t="shared" si="5"/>
        <v>0</v>
      </c>
      <c r="AM18" s="189"/>
      <c r="AN18" s="188">
        <f t="shared" si="6"/>
        <v>0</v>
      </c>
      <c r="AO18" s="188">
        <f t="shared" si="7"/>
        <v>0</v>
      </c>
      <c r="AP18" s="188">
        <f t="shared" si="8"/>
        <v>0</v>
      </c>
      <c r="AQ18" s="188">
        <f t="shared" si="9"/>
        <v>0</v>
      </c>
      <c r="AR18" s="188">
        <f t="shared" si="10"/>
        <v>0</v>
      </c>
      <c r="AS18" s="188">
        <f t="shared" si="11"/>
        <v>0</v>
      </c>
      <c r="AT18" s="188">
        <f t="shared" si="12"/>
        <v>0</v>
      </c>
      <c r="AU18" s="188">
        <f t="shared" si="13"/>
        <v>0</v>
      </c>
      <c r="AV18" s="188">
        <f t="shared" si="14"/>
        <v>0</v>
      </c>
      <c r="AW18" s="188">
        <f t="shared" si="15"/>
        <v>0</v>
      </c>
      <c r="AX18" s="188">
        <f t="shared" si="16"/>
        <v>0</v>
      </c>
      <c r="AY18" s="188">
        <f t="shared" si="17"/>
        <v>0</v>
      </c>
      <c r="AZ18" s="188">
        <f t="shared" si="18"/>
        <v>0</v>
      </c>
      <c r="BA18" s="188">
        <f t="shared" si="19"/>
        <v>0</v>
      </c>
      <c r="BB18" s="188">
        <f t="shared" si="20"/>
        <v>0</v>
      </c>
      <c r="BC18" s="188">
        <f t="shared" si="21"/>
        <v>0</v>
      </c>
      <c r="BD18" s="188">
        <f t="shared" si="22"/>
        <v>0</v>
      </c>
      <c r="BE18" s="188">
        <f t="shared" si="23"/>
        <v>0</v>
      </c>
      <c r="BF18" s="188">
        <f t="shared" si="24"/>
        <v>0</v>
      </c>
      <c r="BG18" s="188">
        <f t="shared" si="25"/>
        <v>0</v>
      </c>
      <c r="BH18" s="188">
        <f t="shared" si="26"/>
        <v>0</v>
      </c>
      <c r="BI18" s="188">
        <f t="shared" si="27"/>
        <v>0</v>
      </c>
      <c r="BJ18" s="188">
        <f t="shared" si="28"/>
        <v>0</v>
      </c>
      <c r="BK18" s="188">
        <f t="shared" si="29"/>
        <v>0</v>
      </c>
      <c r="BL18" s="188">
        <f t="shared" si="30"/>
        <v>0</v>
      </c>
      <c r="BM18" s="188">
        <f t="shared" si="31"/>
        <v>0</v>
      </c>
    </row>
    <row r="19" spans="1:65" s="187" customFormat="1">
      <c r="A19" s="182"/>
      <c r="B19" s="182"/>
      <c r="C19" s="183" t="s">
        <v>1347</v>
      </c>
      <c r="D19" s="184">
        <v>3</v>
      </c>
      <c r="E19" s="185" t="s">
        <v>1113</v>
      </c>
      <c r="F19" s="186" t="s">
        <v>1518</v>
      </c>
      <c r="G19" s="227" t="s">
        <v>1519</v>
      </c>
      <c r="H19" s="260">
        <v>0</v>
      </c>
      <c r="I19" s="256">
        <v>1984</v>
      </c>
      <c r="J19" s="260">
        <v>2019</v>
      </c>
      <c r="K19" s="256">
        <v>0</v>
      </c>
      <c r="L19" s="270">
        <f t="shared" si="0"/>
        <v>4003</v>
      </c>
      <c r="M19" s="213"/>
      <c r="N19" s="221" t="str">
        <f>"00"&amp;TEXT(ROWS(C$2:C15),"00")&amp;"B"</f>
        <v>0014B</v>
      </c>
      <c r="O19" s="297"/>
      <c r="P19" s="351">
        <f t="shared" si="32"/>
        <v>0</v>
      </c>
      <c r="Q19" s="206"/>
      <c r="R19" s="221" t="str">
        <f>"10"&amp;TEXT(ROWS(F$2:F15),"00")&amp;"B"</f>
        <v>1014B</v>
      </c>
      <c r="S19" s="297"/>
      <c r="T19" s="351">
        <f t="shared" si="33"/>
        <v>0</v>
      </c>
      <c r="U19" s="206"/>
      <c r="V19" s="221" t="str">
        <f>"20"&amp;TEXT(ROWS(I$2:I15),"00")&amp;"B"</f>
        <v>2014B</v>
      </c>
      <c r="W19" s="297"/>
      <c r="X19" s="351">
        <f t="shared" si="34"/>
        <v>0</v>
      </c>
      <c r="Y19" s="206"/>
      <c r="Z19" s="221" t="str">
        <f>"30"&amp;TEXT(ROWS(L$2:L15),"00")&amp;"B"</f>
        <v>3014B</v>
      </c>
      <c r="AA19" s="297"/>
      <c r="AB19" s="351">
        <f t="shared" si="35"/>
        <v>0</v>
      </c>
      <c r="AC19" s="206"/>
      <c r="AD19" s="221" t="str">
        <f>"40"&amp;TEXT(ROWS(O$2:O15),"00")&amp;"B"</f>
        <v>4014B</v>
      </c>
      <c r="AE19" s="297"/>
      <c r="AF19" s="351">
        <f t="shared" si="36"/>
        <v>0</v>
      </c>
      <c r="AH19" s="188">
        <f t="shared" si="1"/>
        <v>0</v>
      </c>
      <c r="AI19" s="188">
        <f t="shared" si="2"/>
        <v>0</v>
      </c>
      <c r="AJ19" s="188">
        <f t="shared" si="3"/>
        <v>0</v>
      </c>
      <c r="AK19" s="188">
        <f t="shared" si="4"/>
        <v>0</v>
      </c>
      <c r="AL19" s="188">
        <f t="shared" si="5"/>
        <v>0</v>
      </c>
      <c r="AM19" s="189"/>
      <c r="AN19" s="188">
        <f t="shared" si="6"/>
        <v>0</v>
      </c>
      <c r="AO19" s="188">
        <f t="shared" si="7"/>
        <v>0</v>
      </c>
      <c r="AP19" s="188">
        <f t="shared" si="8"/>
        <v>0</v>
      </c>
      <c r="AQ19" s="188">
        <f t="shared" si="9"/>
        <v>0</v>
      </c>
      <c r="AR19" s="188">
        <f t="shared" si="10"/>
        <v>0</v>
      </c>
      <c r="AS19" s="188">
        <f t="shared" si="11"/>
        <v>0</v>
      </c>
      <c r="AT19" s="188">
        <f t="shared" si="12"/>
        <v>0</v>
      </c>
      <c r="AU19" s="188">
        <f t="shared" si="13"/>
        <v>0</v>
      </c>
      <c r="AV19" s="188">
        <f t="shared" si="14"/>
        <v>0</v>
      </c>
      <c r="AW19" s="188">
        <f t="shared" si="15"/>
        <v>0</v>
      </c>
      <c r="AX19" s="188">
        <f t="shared" si="16"/>
        <v>0</v>
      </c>
      <c r="AY19" s="188">
        <f t="shared" si="17"/>
        <v>0</v>
      </c>
      <c r="AZ19" s="188">
        <f t="shared" si="18"/>
        <v>0</v>
      </c>
      <c r="BA19" s="188">
        <f t="shared" si="19"/>
        <v>0</v>
      </c>
      <c r="BB19" s="188">
        <f t="shared" si="20"/>
        <v>0</v>
      </c>
      <c r="BC19" s="188">
        <f t="shared" si="21"/>
        <v>0</v>
      </c>
      <c r="BD19" s="188">
        <f t="shared" si="22"/>
        <v>0</v>
      </c>
      <c r="BE19" s="188">
        <f t="shared" si="23"/>
        <v>0</v>
      </c>
      <c r="BF19" s="188">
        <f t="shared" si="24"/>
        <v>0</v>
      </c>
      <c r="BG19" s="188">
        <f t="shared" si="25"/>
        <v>0</v>
      </c>
      <c r="BH19" s="188">
        <f t="shared" si="26"/>
        <v>0</v>
      </c>
      <c r="BI19" s="188">
        <f t="shared" si="27"/>
        <v>0</v>
      </c>
      <c r="BJ19" s="188">
        <f t="shared" si="28"/>
        <v>0</v>
      </c>
      <c r="BK19" s="188">
        <f t="shared" si="29"/>
        <v>0</v>
      </c>
      <c r="BL19" s="188">
        <f t="shared" si="30"/>
        <v>0</v>
      </c>
      <c r="BM19" s="188">
        <f t="shared" si="31"/>
        <v>0</v>
      </c>
    </row>
    <row r="20" spans="1:65" s="187" customFormat="1">
      <c r="A20" s="182"/>
      <c r="B20" s="182"/>
      <c r="C20" s="183" t="s">
        <v>1348</v>
      </c>
      <c r="D20" s="184">
        <v>3</v>
      </c>
      <c r="E20" s="185" t="s">
        <v>1135</v>
      </c>
      <c r="F20" s="186" t="s">
        <v>1520</v>
      </c>
      <c r="G20" s="227" t="s">
        <v>1521</v>
      </c>
      <c r="H20" s="260">
        <v>64468.800000000003</v>
      </c>
      <c r="I20" s="259">
        <v>22846</v>
      </c>
      <c r="J20" s="260">
        <v>132592</v>
      </c>
      <c r="K20" s="259">
        <v>37059</v>
      </c>
      <c r="L20" s="270">
        <f t="shared" si="0"/>
        <v>256965.8</v>
      </c>
      <c r="M20" s="213"/>
      <c r="N20" s="221" t="str">
        <f>"00"&amp;TEXT(ROWS(C$2:C16),"00")&amp;"B"</f>
        <v>0015B</v>
      </c>
      <c r="O20" s="297"/>
      <c r="P20" s="351">
        <f t="shared" si="32"/>
        <v>0</v>
      </c>
      <c r="Q20" s="206"/>
      <c r="R20" s="221" t="str">
        <f>"10"&amp;TEXT(ROWS(F$2:F16),"00")&amp;"B"</f>
        <v>1015B</v>
      </c>
      <c r="S20" s="297"/>
      <c r="T20" s="351">
        <f t="shared" si="33"/>
        <v>0</v>
      </c>
      <c r="U20" s="206"/>
      <c r="V20" s="221" t="str">
        <f>"20"&amp;TEXT(ROWS(I$2:I16),"00")&amp;"B"</f>
        <v>2015B</v>
      </c>
      <c r="W20" s="297"/>
      <c r="X20" s="351">
        <f t="shared" si="34"/>
        <v>0</v>
      </c>
      <c r="Y20" s="206"/>
      <c r="Z20" s="221" t="str">
        <f>"30"&amp;TEXT(ROWS(L$2:L16),"00")&amp;"B"</f>
        <v>3015B</v>
      </c>
      <c r="AA20" s="297"/>
      <c r="AB20" s="351">
        <f t="shared" si="35"/>
        <v>0</v>
      </c>
      <c r="AC20" s="206"/>
      <c r="AD20" s="221" t="str">
        <f>"40"&amp;TEXT(ROWS(O$2:O16),"00")&amp;"B"</f>
        <v>4015B</v>
      </c>
      <c r="AE20" s="297"/>
      <c r="AF20" s="351">
        <f t="shared" si="36"/>
        <v>0</v>
      </c>
      <c r="AH20" s="188">
        <f t="shared" si="1"/>
        <v>0</v>
      </c>
      <c r="AI20" s="188">
        <f t="shared" si="2"/>
        <v>0</v>
      </c>
      <c r="AJ20" s="188">
        <f t="shared" si="3"/>
        <v>0</v>
      </c>
      <c r="AK20" s="188">
        <f t="shared" si="4"/>
        <v>0</v>
      </c>
      <c r="AL20" s="188">
        <f t="shared" si="5"/>
        <v>0</v>
      </c>
      <c r="AM20" s="189"/>
      <c r="AN20" s="188">
        <f t="shared" si="6"/>
        <v>0</v>
      </c>
      <c r="AO20" s="188">
        <f t="shared" si="7"/>
        <v>0</v>
      </c>
      <c r="AP20" s="188">
        <f t="shared" si="8"/>
        <v>0</v>
      </c>
      <c r="AQ20" s="188">
        <f t="shared" si="9"/>
        <v>0</v>
      </c>
      <c r="AR20" s="188">
        <f t="shared" si="10"/>
        <v>0</v>
      </c>
      <c r="AS20" s="188">
        <f t="shared" si="11"/>
        <v>0</v>
      </c>
      <c r="AT20" s="188">
        <f t="shared" si="12"/>
        <v>0</v>
      </c>
      <c r="AU20" s="188">
        <f t="shared" si="13"/>
        <v>0</v>
      </c>
      <c r="AV20" s="188">
        <f t="shared" si="14"/>
        <v>0</v>
      </c>
      <c r="AW20" s="188">
        <f t="shared" si="15"/>
        <v>0</v>
      </c>
      <c r="AX20" s="188">
        <f t="shared" si="16"/>
        <v>0</v>
      </c>
      <c r="AY20" s="188">
        <f t="shared" si="17"/>
        <v>0</v>
      </c>
      <c r="AZ20" s="188">
        <f t="shared" si="18"/>
        <v>0</v>
      </c>
      <c r="BA20" s="188">
        <f t="shared" si="19"/>
        <v>0</v>
      </c>
      <c r="BB20" s="188">
        <f t="shared" si="20"/>
        <v>0</v>
      </c>
      <c r="BC20" s="188">
        <f t="shared" si="21"/>
        <v>0</v>
      </c>
      <c r="BD20" s="188">
        <f t="shared" si="22"/>
        <v>0</v>
      </c>
      <c r="BE20" s="188">
        <f t="shared" si="23"/>
        <v>0</v>
      </c>
      <c r="BF20" s="188">
        <f t="shared" si="24"/>
        <v>0</v>
      </c>
      <c r="BG20" s="188">
        <f t="shared" si="25"/>
        <v>0</v>
      </c>
      <c r="BH20" s="188">
        <f t="shared" si="26"/>
        <v>0</v>
      </c>
      <c r="BI20" s="188">
        <f t="shared" si="27"/>
        <v>0</v>
      </c>
      <c r="BJ20" s="188">
        <f t="shared" si="28"/>
        <v>0</v>
      </c>
      <c r="BK20" s="188">
        <f t="shared" si="29"/>
        <v>0</v>
      </c>
      <c r="BL20" s="188">
        <f t="shared" si="30"/>
        <v>0</v>
      </c>
      <c r="BM20" s="188">
        <f t="shared" si="31"/>
        <v>0</v>
      </c>
    </row>
    <row r="21" spans="1:65" s="187" customFormat="1">
      <c r="A21" s="182"/>
      <c r="B21" s="182"/>
      <c r="C21" s="183" t="s">
        <v>1349</v>
      </c>
      <c r="D21" s="184">
        <v>3</v>
      </c>
      <c r="E21" s="185" t="s">
        <v>1135</v>
      </c>
      <c r="F21" s="186" t="s">
        <v>1522</v>
      </c>
      <c r="G21" s="186" t="s">
        <v>1523</v>
      </c>
      <c r="H21" s="256">
        <v>101059.2</v>
      </c>
      <c r="I21" s="256">
        <v>7419</v>
      </c>
      <c r="J21" s="256">
        <v>165977</v>
      </c>
      <c r="K21" s="256">
        <v>0</v>
      </c>
      <c r="L21" s="270">
        <f t="shared" si="0"/>
        <v>274455.2</v>
      </c>
      <c r="M21" s="213"/>
      <c r="N21" s="221" t="str">
        <f>"00"&amp;TEXT(ROWS(C$2:C17),"00")&amp;"B"</f>
        <v>0016B</v>
      </c>
      <c r="O21" s="297"/>
      <c r="P21" s="351">
        <f t="shared" si="32"/>
        <v>0</v>
      </c>
      <c r="Q21" s="206"/>
      <c r="R21" s="221" t="str">
        <f>"10"&amp;TEXT(ROWS(F$2:F17),"00")&amp;"B"</f>
        <v>1016B</v>
      </c>
      <c r="S21" s="297"/>
      <c r="T21" s="351">
        <f t="shared" si="33"/>
        <v>0</v>
      </c>
      <c r="U21" s="206"/>
      <c r="V21" s="221" t="str">
        <f>"20"&amp;TEXT(ROWS(I$2:I17),"00")&amp;"B"</f>
        <v>2016B</v>
      </c>
      <c r="W21" s="297"/>
      <c r="X21" s="351">
        <f t="shared" si="34"/>
        <v>0</v>
      </c>
      <c r="Y21" s="206"/>
      <c r="Z21" s="221" t="str">
        <f>"30"&amp;TEXT(ROWS(L$2:L17),"00")&amp;"B"</f>
        <v>3016B</v>
      </c>
      <c r="AA21" s="297"/>
      <c r="AB21" s="351">
        <f t="shared" si="35"/>
        <v>0</v>
      </c>
      <c r="AC21" s="206"/>
      <c r="AD21" s="221" t="str">
        <f>"40"&amp;TEXT(ROWS(O$2:O17),"00")&amp;"B"</f>
        <v>4016B</v>
      </c>
      <c r="AE21" s="297"/>
      <c r="AF21" s="351">
        <f t="shared" si="36"/>
        <v>0</v>
      </c>
      <c r="AH21" s="188">
        <f t="shared" si="1"/>
        <v>0</v>
      </c>
      <c r="AI21" s="188">
        <f t="shared" si="2"/>
        <v>0</v>
      </c>
      <c r="AJ21" s="188">
        <f t="shared" si="3"/>
        <v>0</v>
      </c>
      <c r="AK21" s="188">
        <f t="shared" si="4"/>
        <v>0</v>
      </c>
      <c r="AL21" s="188">
        <f t="shared" si="5"/>
        <v>0</v>
      </c>
      <c r="AM21" s="189"/>
      <c r="AN21" s="188">
        <f t="shared" si="6"/>
        <v>0</v>
      </c>
      <c r="AO21" s="188">
        <f t="shared" si="7"/>
        <v>0</v>
      </c>
      <c r="AP21" s="188">
        <f t="shared" si="8"/>
        <v>0</v>
      </c>
      <c r="AQ21" s="188">
        <f t="shared" si="9"/>
        <v>0</v>
      </c>
      <c r="AR21" s="188">
        <f t="shared" si="10"/>
        <v>0</v>
      </c>
      <c r="AS21" s="188">
        <f t="shared" si="11"/>
        <v>0</v>
      </c>
      <c r="AT21" s="188">
        <f t="shared" si="12"/>
        <v>0</v>
      </c>
      <c r="AU21" s="188">
        <f t="shared" si="13"/>
        <v>0</v>
      </c>
      <c r="AV21" s="188">
        <f t="shared" si="14"/>
        <v>0</v>
      </c>
      <c r="AW21" s="188">
        <f t="shared" si="15"/>
        <v>0</v>
      </c>
      <c r="AX21" s="188">
        <f t="shared" si="16"/>
        <v>0</v>
      </c>
      <c r="AY21" s="188">
        <f t="shared" si="17"/>
        <v>0</v>
      </c>
      <c r="AZ21" s="188">
        <f t="shared" si="18"/>
        <v>0</v>
      </c>
      <c r="BA21" s="188">
        <f t="shared" si="19"/>
        <v>0</v>
      </c>
      <c r="BB21" s="188">
        <f t="shared" si="20"/>
        <v>0</v>
      </c>
      <c r="BC21" s="188">
        <f t="shared" si="21"/>
        <v>0</v>
      </c>
      <c r="BD21" s="188">
        <f t="shared" si="22"/>
        <v>0</v>
      </c>
      <c r="BE21" s="188">
        <f t="shared" si="23"/>
        <v>0</v>
      </c>
      <c r="BF21" s="188">
        <f t="shared" si="24"/>
        <v>0</v>
      </c>
      <c r="BG21" s="188">
        <f t="shared" si="25"/>
        <v>0</v>
      </c>
      <c r="BH21" s="188">
        <f t="shared" si="26"/>
        <v>0</v>
      </c>
      <c r="BI21" s="188">
        <f t="shared" si="27"/>
        <v>0</v>
      </c>
      <c r="BJ21" s="188">
        <f t="shared" si="28"/>
        <v>0</v>
      </c>
      <c r="BK21" s="188">
        <f t="shared" si="29"/>
        <v>0</v>
      </c>
      <c r="BL21" s="188">
        <f t="shared" si="30"/>
        <v>0</v>
      </c>
      <c r="BM21" s="188">
        <f t="shared" si="31"/>
        <v>0</v>
      </c>
    </row>
    <row r="22" spans="1:65" s="187" customFormat="1">
      <c r="A22" s="182"/>
      <c r="B22" s="182"/>
      <c r="C22" s="183" t="s">
        <v>1350</v>
      </c>
      <c r="D22" s="184">
        <v>3</v>
      </c>
      <c r="E22" s="185" t="s">
        <v>1135</v>
      </c>
      <c r="F22" s="186" t="s">
        <v>1524</v>
      </c>
      <c r="G22" s="186" t="s">
        <v>1525</v>
      </c>
      <c r="H22" s="256">
        <v>0</v>
      </c>
      <c r="I22" s="256">
        <v>10521</v>
      </c>
      <c r="J22" s="256">
        <v>236399</v>
      </c>
      <c r="K22" s="256">
        <v>0</v>
      </c>
      <c r="L22" s="270">
        <f t="shared" si="0"/>
        <v>246920</v>
      </c>
      <c r="M22" s="213"/>
      <c r="N22" s="221" t="str">
        <f>"00"&amp;TEXT(ROWS(C$2:C18),"00")&amp;"B"</f>
        <v>0017B</v>
      </c>
      <c r="O22" s="297"/>
      <c r="P22" s="351">
        <f t="shared" si="32"/>
        <v>0</v>
      </c>
      <c r="Q22" s="206"/>
      <c r="R22" s="221" t="str">
        <f>"10"&amp;TEXT(ROWS(F$2:F18),"00")&amp;"B"</f>
        <v>1017B</v>
      </c>
      <c r="S22" s="297"/>
      <c r="T22" s="351">
        <f t="shared" si="33"/>
        <v>0</v>
      </c>
      <c r="U22" s="206"/>
      <c r="V22" s="221" t="str">
        <f>"20"&amp;TEXT(ROWS(I$2:I18),"00")&amp;"B"</f>
        <v>2017B</v>
      </c>
      <c r="W22" s="297"/>
      <c r="X22" s="351">
        <f t="shared" si="34"/>
        <v>0</v>
      </c>
      <c r="Y22" s="206"/>
      <c r="Z22" s="221" t="str">
        <f>"30"&amp;TEXT(ROWS(L$2:L18),"00")&amp;"B"</f>
        <v>3017B</v>
      </c>
      <c r="AA22" s="297"/>
      <c r="AB22" s="351">
        <f t="shared" si="35"/>
        <v>0</v>
      </c>
      <c r="AC22" s="206"/>
      <c r="AD22" s="221" t="str">
        <f>"40"&amp;TEXT(ROWS(O$2:O18),"00")&amp;"B"</f>
        <v>4017B</v>
      </c>
      <c r="AE22" s="297"/>
      <c r="AF22" s="351">
        <f t="shared" si="36"/>
        <v>0</v>
      </c>
      <c r="AH22" s="188">
        <f t="shared" si="1"/>
        <v>0</v>
      </c>
      <c r="AI22" s="188">
        <f t="shared" si="2"/>
        <v>0</v>
      </c>
      <c r="AJ22" s="188">
        <f t="shared" si="3"/>
        <v>0</v>
      </c>
      <c r="AK22" s="188">
        <f t="shared" si="4"/>
        <v>0</v>
      </c>
      <c r="AL22" s="188">
        <f t="shared" si="5"/>
        <v>0</v>
      </c>
      <c r="AM22" s="189"/>
      <c r="AN22" s="188">
        <f t="shared" si="6"/>
        <v>0</v>
      </c>
      <c r="AO22" s="188">
        <f t="shared" si="7"/>
        <v>0</v>
      </c>
      <c r="AP22" s="188">
        <f t="shared" si="8"/>
        <v>0</v>
      </c>
      <c r="AQ22" s="188">
        <f t="shared" si="9"/>
        <v>0</v>
      </c>
      <c r="AR22" s="188">
        <f t="shared" si="10"/>
        <v>0</v>
      </c>
      <c r="AS22" s="188">
        <f t="shared" si="11"/>
        <v>0</v>
      </c>
      <c r="AT22" s="188">
        <f t="shared" si="12"/>
        <v>0</v>
      </c>
      <c r="AU22" s="188">
        <f t="shared" si="13"/>
        <v>0</v>
      </c>
      <c r="AV22" s="188">
        <f t="shared" si="14"/>
        <v>0</v>
      </c>
      <c r="AW22" s="188">
        <f t="shared" si="15"/>
        <v>0</v>
      </c>
      <c r="AX22" s="188">
        <f t="shared" si="16"/>
        <v>0</v>
      </c>
      <c r="AY22" s="188">
        <f t="shared" si="17"/>
        <v>0</v>
      </c>
      <c r="AZ22" s="188">
        <f t="shared" si="18"/>
        <v>0</v>
      </c>
      <c r="BA22" s="188">
        <f t="shared" si="19"/>
        <v>0</v>
      </c>
      <c r="BB22" s="188">
        <f t="shared" si="20"/>
        <v>0</v>
      </c>
      <c r="BC22" s="188">
        <f t="shared" si="21"/>
        <v>0</v>
      </c>
      <c r="BD22" s="188">
        <f t="shared" si="22"/>
        <v>0</v>
      </c>
      <c r="BE22" s="188">
        <f t="shared" si="23"/>
        <v>0</v>
      </c>
      <c r="BF22" s="188">
        <f t="shared" si="24"/>
        <v>0</v>
      </c>
      <c r="BG22" s="188">
        <f t="shared" si="25"/>
        <v>0</v>
      </c>
      <c r="BH22" s="188">
        <f t="shared" si="26"/>
        <v>0</v>
      </c>
      <c r="BI22" s="188">
        <f t="shared" si="27"/>
        <v>0</v>
      </c>
      <c r="BJ22" s="188">
        <f t="shared" si="28"/>
        <v>0</v>
      </c>
      <c r="BK22" s="188">
        <f t="shared" si="29"/>
        <v>0</v>
      </c>
      <c r="BL22" s="188">
        <f t="shared" si="30"/>
        <v>0</v>
      </c>
      <c r="BM22" s="188">
        <f t="shared" si="31"/>
        <v>0</v>
      </c>
    </row>
    <row r="23" spans="1:65" s="187" customFormat="1">
      <c r="A23" s="182"/>
      <c r="B23" s="182"/>
      <c r="C23" s="183" t="s">
        <v>1351</v>
      </c>
      <c r="D23" s="184">
        <v>3</v>
      </c>
      <c r="E23" s="185" t="s">
        <v>1135</v>
      </c>
      <c r="F23" s="186" t="s">
        <v>1526</v>
      </c>
      <c r="G23" s="186" t="s">
        <v>1527</v>
      </c>
      <c r="H23" s="256">
        <v>110206.8</v>
      </c>
      <c r="I23" s="256">
        <v>1511</v>
      </c>
      <c r="J23" s="256">
        <v>206696</v>
      </c>
      <c r="K23" s="256">
        <v>0</v>
      </c>
      <c r="L23" s="270">
        <f t="shared" si="0"/>
        <v>318413.8</v>
      </c>
      <c r="M23" s="213"/>
      <c r="N23" s="221" t="str">
        <f>"00"&amp;TEXT(ROWS(C$2:C19),"00")&amp;"B"</f>
        <v>0018B</v>
      </c>
      <c r="O23" s="297"/>
      <c r="P23" s="351">
        <f t="shared" si="32"/>
        <v>0</v>
      </c>
      <c r="Q23" s="206"/>
      <c r="R23" s="221" t="str">
        <f>"10"&amp;TEXT(ROWS(F$2:F19),"00")&amp;"B"</f>
        <v>1018B</v>
      </c>
      <c r="S23" s="297"/>
      <c r="T23" s="351">
        <f t="shared" si="33"/>
        <v>0</v>
      </c>
      <c r="U23" s="206"/>
      <c r="V23" s="221" t="str">
        <f>"20"&amp;TEXT(ROWS(I$2:I19),"00")&amp;"B"</f>
        <v>2018B</v>
      </c>
      <c r="W23" s="297"/>
      <c r="X23" s="351">
        <f t="shared" si="34"/>
        <v>0</v>
      </c>
      <c r="Y23" s="206"/>
      <c r="Z23" s="221" t="str">
        <f>"30"&amp;TEXT(ROWS(L$2:L19),"00")&amp;"B"</f>
        <v>3018B</v>
      </c>
      <c r="AA23" s="297"/>
      <c r="AB23" s="351">
        <f t="shared" si="35"/>
        <v>0</v>
      </c>
      <c r="AC23" s="206"/>
      <c r="AD23" s="221" t="str">
        <f>"40"&amp;TEXT(ROWS(O$2:O19),"00")&amp;"B"</f>
        <v>4018B</v>
      </c>
      <c r="AE23" s="297"/>
      <c r="AF23" s="351">
        <f t="shared" si="36"/>
        <v>0</v>
      </c>
      <c r="AH23" s="188">
        <f t="shared" si="1"/>
        <v>0</v>
      </c>
      <c r="AI23" s="188">
        <f t="shared" si="2"/>
        <v>0</v>
      </c>
      <c r="AJ23" s="188">
        <f t="shared" si="3"/>
        <v>0</v>
      </c>
      <c r="AK23" s="188">
        <f t="shared" si="4"/>
        <v>0</v>
      </c>
      <c r="AL23" s="188">
        <f t="shared" si="5"/>
        <v>0</v>
      </c>
      <c r="AM23" s="189"/>
      <c r="AN23" s="188">
        <f t="shared" si="6"/>
        <v>0</v>
      </c>
      <c r="AO23" s="188">
        <f t="shared" si="7"/>
        <v>0</v>
      </c>
      <c r="AP23" s="188">
        <f t="shared" si="8"/>
        <v>0</v>
      </c>
      <c r="AQ23" s="188">
        <f t="shared" si="9"/>
        <v>0</v>
      </c>
      <c r="AR23" s="188">
        <f t="shared" si="10"/>
        <v>0</v>
      </c>
      <c r="AS23" s="188">
        <f t="shared" si="11"/>
        <v>0</v>
      </c>
      <c r="AT23" s="188">
        <f t="shared" si="12"/>
        <v>0</v>
      </c>
      <c r="AU23" s="188">
        <f t="shared" si="13"/>
        <v>0</v>
      </c>
      <c r="AV23" s="188">
        <f t="shared" si="14"/>
        <v>0</v>
      </c>
      <c r="AW23" s="188">
        <f t="shared" si="15"/>
        <v>0</v>
      </c>
      <c r="AX23" s="188">
        <f t="shared" si="16"/>
        <v>0</v>
      </c>
      <c r="AY23" s="188">
        <f t="shared" si="17"/>
        <v>0</v>
      </c>
      <c r="AZ23" s="188">
        <f t="shared" si="18"/>
        <v>0</v>
      </c>
      <c r="BA23" s="188">
        <f t="shared" si="19"/>
        <v>0</v>
      </c>
      <c r="BB23" s="188">
        <f t="shared" si="20"/>
        <v>0</v>
      </c>
      <c r="BC23" s="188">
        <f t="shared" si="21"/>
        <v>0</v>
      </c>
      <c r="BD23" s="188">
        <f t="shared" si="22"/>
        <v>0</v>
      </c>
      <c r="BE23" s="188">
        <f t="shared" si="23"/>
        <v>0</v>
      </c>
      <c r="BF23" s="188">
        <f t="shared" si="24"/>
        <v>0</v>
      </c>
      <c r="BG23" s="188">
        <f t="shared" si="25"/>
        <v>0</v>
      </c>
      <c r="BH23" s="188">
        <f t="shared" si="26"/>
        <v>0</v>
      </c>
      <c r="BI23" s="188">
        <f t="shared" si="27"/>
        <v>0</v>
      </c>
      <c r="BJ23" s="188">
        <f t="shared" si="28"/>
        <v>0</v>
      </c>
      <c r="BK23" s="188">
        <f t="shared" si="29"/>
        <v>0</v>
      </c>
      <c r="BL23" s="188">
        <f t="shared" si="30"/>
        <v>0</v>
      </c>
      <c r="BM23" s="188">
        <f t="shared" si="31"/>
        <v>0</v>
      </c>
    </row>
    <row r="24" spans="1:65" s="187" customFormat="1">
      <c r="A24" s="182"/>
      <c r="B24" s="182"/>
      <c r="C24" s="183" t="s">
        <v>1352</v>
      </c>
      <c r="D24" s="184">
        <v>3</v>
      </c>
      <c r="E24" s="185" t="s">
        <v>1125</v>
      </c>
      <c r="F24" s="186" t="s">
        <v>1528</v>
      </c>
      <c r="G24" s="186" t="s">
        <v>1529</v>
      </c>
      <c r="H24" s="256">
        <v>0</v>
      </c>
      <c r="I24" s="256">
        <v>37536</v>
      </c>
      <c r="J24" s="256">
        <v>33969</v>
      </c>
      <c r="K24" s="256">
        <v>17412</v>
      </c>
      <c r="L24" s="270">
        <f t="shared" si="0"/>
        <v>88917</v>
      </c>
      <c r="M24" s="213"/>
      <c r="N24" s="221" t="str">
        <f>"00"&amp;TEXT(ROWS(C$2:C20),"00")&amp;"B"</f>
        <v>0019B</v>
      </c>
      <c r="O24" s="297"/>
      <c r="P24" s="351">
        <f t="shared" si="32"/>
        <v>0</v>
      </c>
      <c r="Q24" s="206"/>
      <c r="R24" s="221" t="str">
        <f>"10"&amp;TEXT(ROWS(F$2:F20),"00")&amp;"B"</f>
        <v>1019B</v>
      </c>
      <c r="S24" s="297"/>
      <c r="T24" s="351">
        <f t="shared" si="33"/>
        <v>0</v>
      </c>
      <c r="U24" s="206"/>
      <c r="V24" s="221" t="str">
        <f>"20"&amp;TEXT(ROWS(I$2:I20),"00")&amp;"B"</f>
        <v>2019B</v>
      </c>
      <c r="W24" s="297"/>
      <c r="X24" s="351">
        <f t="shared" si="34"/>
        <v>0</v>
      </c>
      <c r="Y24" s="206"/>
      <c r="Z24" s="221" t="str">
        <f>"30"&amp;TEXT(ROWS(L$2:L20),"00")&amp;"B"</f>
        <v>3019B</v>
      </c>
      <c r="AA24" s="297"/>
      <c r="AB24" s="351">
        <f t="shared" si="35"/>
        <v>0</v>
      </c>
      <c r="AC24" s="206"/>
      <c r="AD24" s="221" t="str">
        <f>"40"&amp;TEXT(ROWS(O$2:O20),"00")&amp;"B"</f>
        <v>4019B</v>
      </c>
      <c r="AE24" s="297"/>
      <c r="AF24" s="351">
        <f t="shared" si="36"/>
        <v>0</v>
      </c>
      <c r="AH24" s="188">
        <f t="shared" si="1"/>
        <v>0</v>
      </c>
      <c r="AI24" s="188">
        <f t="shared" si="2"/>
        <v>0</v>
      </c>
      <c r="AJ24" s="188">
        <f t="shared" si="3"/>
        <v>0</v>
      </c>
      <c r="AK24" s="188">
        <f t="shared" si="4"/>
        <v>0</v>
      </c>
      <c r="AL24" s="188">
        <f t="shared" si="5"/>
        <v>0</v>
      </c>
      <c r="AM24" s="189"/>
      <c r="AN24" s="188">
        <f t="shared" si="6"/>
        <v>0</v>
      </c>
      <c r="AO24" s="188">
        <f t="shared" si="7"/>
        <v>0</v>
      </c>
      <c r="AP24" s="188">
        <f t="shared" si="8"/>
        <v>0</v>
      </c>
      <c r="AQ24" s="188">
        <f t="shared" si="9"/>
        <v>0</v>
      </c>
      <c r="AR24" s="188">
        <f t="shared" si="10"/>
        <v>0</v>
      </c>
      <c r="AS24" s="188">
        <f t="shared" si="11"/>
        <v>0</v>
      </c>
      <c r="AT24" s="188">
        <f t="shared" si="12"/>
        <v>0</v>
      </c>
      <c r="AU24" s="188">
        <f t="shared" si="13"/>
        <v>0</v>
      </c>
      <c r="AV24" s="188">
        <f t="shared" si="14"/>
        <v>0</v>
      </c>
      <c r="AW24" s="188">
        <f t="shared" si="15"/>
        <v>0</v>
      </c>
      <c r="AX24" s="188">
        <f t="shared" si="16"/>
        <v>0</v>
      </c>
      <c r="AY24" s="188">
        <f t="shared" si="17"/>
        <v>0</v>
      </c>
      <c r="AZ24" s="188">
        <f t="shared" si="18"/>
        <v>0</v>
      </c>
      <c r="BA24" s="188">
        <f t="shared" si="19"/>
        <v>0</v>
      </c>
      <c r="BB24" s="188">
        <f t="shared" si="20"/>
        <v>0</v>
      </c>
      <c r="BC24" s="188">
        <f t="shared" si="21"/>
        <v>0</v>
      </c>
      <c r="BD24" s="188">
        <f t="shared" si="22"/>
        <v>0</v>
      </c>
      <c r="BE24" s="188">
        <f t="shared" si="23"/>
        <v>0</v>
      </c>
      <c r="BF24" s="188">
        <f t="shared" si="24"/>
        <v>0</v>
      </c>
      <c r="BG24" s="188">
        <f t="shared" si="25"/>
        <v>0</v>
      </c>
      <c r="BH24" s="188">
        <f t="shared" si="26"/>
        <v>0</v>
      </c>
      <c r="BI24" s="188">
        <f t="shared" si="27"/>
        <v>0</v>
      </c>
      <c r="BJ24" s="188">
        <f t="shared" si="28"/>
        <v>0</v>
      </c>
      <c r="BK24" s="188">
        <f t="shared" si="29"/>
        <v>0</v>
      </c>
      <c r="BL24" s="188">
        <f t="shared" si="30"/>
        <v>0</v>
      </c>
      <c r="BM24" s="188">
        <f t="shared" si="31"/>
        <v>0</v>
      </c>
    </row>
    <row r="25" spans="1:65" s="187" customFormat="1">
      <c r="A25" s="182"/>
      <c r="B25" s="182"/>
      <c r="C25" s="183" t="s">
        <v>1353</v>
      </c>
      <c r="D25" s="184">
        <v>3</v>
      </c>
      <c r="E25" s="185" t="s">
        <v>1125</v>
      </c>
      <c r="F25" s="186" t="s">
        <v>1530</v>
      </c>
      <c r="G25" s="186" t="s">
        <v>1531</v>
      </c>
      <c r="H25" s="256">
        <v>0</v>
      </c>
      <c r="I25" s="256">
        <v>11589</v>
      </c>
      <c r="J25" s="256">
        <v>32060</v>
      </c>
      <c r="K25" s="256">
        <v>11929</v>
      </c>
      <c r="L25" s="270">
        <f t="shared" si="0"/>
        <v>55578</v>
      </c>
      <c r="M25" s="213"/>
      <c r="N25" s="221" t="str">
        <f>"00"&amp;TEXT(ROWS(C$2:C21),"00")&amp;"B"</f>
        <v>0020B</v>
      </c>
      <c r="O25" s="297"/>
      <c r="P25" s="351">
        <f t="shared" si="32"/>
        <v>0</v>
      </c>
      <c r="Q25" s="206"/>
      <c r="R25" s="221" t="str">
        <f>"10"&amp;TEXT(ROWS(F$2:F21),"00")&amp;"B"</f>
        <v>1020B</v>
      </c>
      <c r="S25" s="297"/>
      <c r="T25" s="351">
        <f t="shared" si="33"/>
        <v>0</v>
      </c>
      <c r="U25" s="206"/>
      <c r="V25" s="221" t="str">
        <f>"20"&amp;TEXT(ROWS(I$2:I21),"00")&amp;"B"</f>
        <v>2020B</v>
      </c>
      <c r="W25" s="297"/>
      <c r="X25" s="351">
        <f t="shared" si="34"/>
        <v>0</v>
      </c>
      <c r="Y25" s="206"/>
      <c r="Z25" s="221" t="str">
        <f>"30"&amp;TEXT(ROWS(L$2:L21),"00")&amp;"B"</f>
        <v>3020B</v>
      </c>
      <c r="AA25" s="297"/>
      <c r="AB25" s="351">
        <f t="shared" si="35"/>
        <v>0</v>
      </c>
      <c r="AC25" s="206"/>
      <c r="AD25" s="221" t="str">
        <f>"40"&amp;TEXT(ROWS(O$2:O21),"00")&amp;"B"</f>
        <v>4020B</v>
      </c>
      <c r="AE25" s="297"/>
      <c r="AF25" s="351">
        <f t="shared" si="36"/>
        <v>0</v>
      </c>
      <c r="AH25" s="188">
        <f t="shared" si="1"/>
        <v>0</v>
      </c>
      <c r="AI25" s="188">
        <f t="shared" si="2"/>
        <v>0</v>
      </c>
      <c r="AJ25" s="188">
        <f t="shared" si="3"/>
        <v>0</v>
      </c>
      <c r="AK25" s="188">
        <f t="shared" si="4"/>
        <v>0</v>
      </c>
      <c r="AL25" s="188">
        <f t="shared" si="5"/>
        <v>0</v>
      </c>
      <c r="AM25" s="189"/>
      <c r="AN25" s="188">
        <f t="shared" si="6"/>
        <v>0</v>
      </c>
      <c r="AO25" s="188">
        <f t="shared" si="7"/>
        <v>0</v>
      </c>
      <c r="AP25" s="188">
        <f t="shared" si="8"/>
        <v>0</v>
      </c>
      <c r="AQ25" s="188">
        <f t="shared" si="9"/>
        <v>0</v>
      </c>
      <c r="AR25" s="188">
        <f t="shared" si="10"/>
        <v>0</v>
      </c>
      <c r="AS25" s="188">
        <f t="shared" si="11"/>
        <v>0</v>
      </c>
      <c r="AT25" s="188">
        <f t="shared" si="12"/>
        <v>0</v>
      </c>
      <c r="AU25" s="188">
        <f t="shared" si="13"/>
        <v>0</v>
      </c>
      <c r="AV25" s="188">
        <f t="shared" si="14"/>
        <v>0</v>
      </c>
      <c r="AW25" s="188">
        <f t="shared" si="15"/>
        <v>0</v>
      </c>
      <c r="AX25" s="188">
        <f t="shared" si="16"/>
        <v>0</v>
      </c>
      <c r="AY25" s="188">
        <f t="shared" si="17"/>
        <v>0</v>
      </c>
      <c r="AZ25" s="188">
        <f t="shared" si="18"/>
        <v>0</v>
      </c>
      <c r="BA25" s="188">
        <f t="shared" si="19"/>
        <v>0</v>
      </c>
      <c r="BB25" s="188">
        <f t="shared" si="20"/>
        <v>0</v>
      </c>
      <c r="BC25" s="188">
        <f t="shared" si="21"/>
        <v>0</v>
      </c>
      <c r="BD25" s="188">
        <f t="shared" si="22"/>
        <v>0</v>
      </c>
      <c r="BE25" s="188">
        <f t="shared" si="23"/>
        <v>0</v>
      </c>
      <c r="BF25" s="188">
        <f t="shared" si="24"/>
        <v>0</v>
      </c>
      <c r="BG25" s="188">
        <f t="shared" si="25"/>
        <v>0</v>
      </c>
      <c r="BH25" s="188">
        <f t="shared" si="26"/>
        <v>0</v>
      </c>
      <c r="BI25" s="188">
        <f t="shared" si="27"/>
        <v>0</v>
      </c>
      <c r="BJ25" s="188">
        <f t="shared" si="28"/>
        <v>0</v>
      </c>
      <c r="BK25" s="188">
        <f t="shared" si="29"/>
        <v>0</v>
      </c>
      <c r="BL25" s="188">
        <f t="shared" si="30"/>
        <v>0</v>
      </c>
      <c r="BM25" s="188">
        <f t="shared" si="31"/>
        <v>0</v>
      </c>
    </row>
    <row r="26" spans="1:65" s="187" customFormat="1">
      <c r="A26" s="182"/>
      <c r="B26" s="182"/>
      <c r="C26" s="183" t="s">
        <v>1354</v>
      </c>
      <c r="D26" s="184">
        <v>3</v>
      </c>
      <c r="E26" s="185" t="s">
        <v>1135</v>
      </c>
      <c r="F26" s="186" t="s">
        <v>1532</v>
      </c>
      <c r="G26" s="186" t="s">
        <v>1533</v>
      </c>
      <c r="H26" s="256">
        <v>21344.400000000001</v>
      </c>
      <c r="I26" s="256">
        <v>2295</v>
      </c>
      <c r="J26" s="256">
        <v>31229</v>
      </c>
      <c r="K26" s="256">
        <v>0</v>
      </c>
      <c r="L26" s="270">
        <f t="shared" si="0"/>
        <v>54868.4</v>
      </c>
      <c r="M26" s="213"/>
      <c r="N26" s="221" t="str">
        <f>"00"&amp;TEXT(ROWS(C$2:C22),"00")&amp;"B"</f>
        <v>0021B</v>
      </c>
      <c r="O26" s="297"/>
      <c r="P26" s="351">
        <f t="shared" si="32"/>
        <v>0</v>
      </c>
      <c r="Q26" s="206"/>
      <c r="R26" s="221" t="str">
        <f>"10"&amp;TEXT(ROWS(F$2:F22),"00")&amp;"B"</f>
        <v>1021B</v>
      </c>
      <c r="S26" s="297"/>
      <c r="T26" s="351">
        <f t="shared" si="33"/>
        <v>0</v>
      </c>
      <c r="U26" s="206"/>
      <c r="V26" s="221" t="str">
        <f>"20"&amp;TEXT(ROWS(I$2:I22),"00")&amp;"B"</f>
        <v>2021B</v>
      </c>
      <c r="W26" s="297"/>
      <c r="X26" s="351">
        <f t="shared" si="34"/>
        <v>0</v>
      </c>
      <c r="Y26" s="206"/>
      <c r="Z26" s="221" t="str">
        <f>"30"&amp;TEXT(ROWS(L$2:L22),"00")&amp;"B"</f>
        <v>3021B</v>
      </c>
      <c r="AA26" s="297"/>
      <c r="AB26" s="351">
        <f t="shared" si="35"/>
        <v>0</v>
      </c>
      <c r="AC26" s="206"/>
      <c r="AD26" s="221" t="str">
        <f>"40"&amp;TEXT(ROWS(O$2:O22),"00")&amp;"B"</f>
        <v>4021B</v>
      </c>
      <c r="AE26" s="297"/>
      <c r="AF26" s="351">
        <f t="shared" si="36"/>
        <v>0</v>
      </c>
      <c r="AH26" s="188">
        <f t="shared" si="1"/>
        <v>0</v>
      </c>
      <c r="AI26" s="188">
        <f t="shared" si="2"/>
        <v>0</v>
      </c>
      <c r="AJ26" s="188">
        <f t="shared" si="3"/>
        <v>0</v>
      </c>
      <c r="AK26" s="188">
        <f t="shared" si="4"/>
        <v>0</v>
      </c>
      <c r="AL26" s="188">
        <f t="shared" si="5"/>
        <v>0</v>
      </c>
      <c r="AM26" s="189"/>
      <c r="AN26" s="188">
        <f t="shared" si="6"/>
        <v>0</v>
      </c>
      <c r="AO26" s="188">
        <f t="shared" si="7"/>
        <v>0</v>
      </c>
      <c r="AP26" s="188">
        <f t="shared" si="8"/>
        <v>0</v>
      </c>
      <c r="AQ26" s="188">
        <f t="shared" si="9"/>
        <v>0</v>
      </c>
      <c r="AR26" s="188">
        <f t="shared" si="10"/>
        <v>0</v>
      </c>
      <c r="AS26" s="188">
        <f t="shared" si="11"/>
        <v>0</v>
      </c>
      <c r="AT26" s="188">
        <f t="shared" si="12"/>
        <v>0</v>
      </c>
      <c r="AU26" s="188">
        <f t="shared" si="13"/>
        <v>0</v>
      </c>
      <c r="AV26" s="188">
        <f t="shared" si="14"/>
        <v>0</v>
      </c>
      <c r="AW26" s="188">
        <f t="shared" si="15"/>
        <v>0</v>
      </c>
      <c r="AX26" s="188">
        <f t="shared" si="16"/>
        <v>0</v>
      </c>
      <c r="AY26" s="188">
        <f t="shared" si="17"/>
        <v>0</v>
      </c>
      <c r="AZ26" s="188">
        <f t="shared" si="18"/>
        <v>0</v>
      </c>
      <c r="BA26" s="188">
        <f t="shared" si="19"/>
        <v>0</v>
      </c>
      <c r="BB26" s="188">
        <f t="shared" si="20"/>
        <v>0</v>
      </c>
      <c r="BC26" s="188">
        <f t="shared" si="21"/>
        <v>0</v>
      </c>
      <c r="BD26" s="188">
        <f t="shared" si="22"/>
        <v>0</v>
      </c>
      <c r="BE26" s="188">
        <f t="shared" si="23"/>
        <v>0</v>
      </c>
      <c r="BF26" s="188">
        <f t="shared" si="24"/>
        <v>0</v>
      </c>
      <c r="BG26" s="188">
        <f t="shared" si="25"/>
        <v>0</v>
      </c>
      <c r="BH26" s="188">
        <f t="shared" si="26"/>
        <v>0</v>
      </c>
      <c r="BI26" s="188">
        <f t="shared" si="27"/>
        <v>0</v>
      </c>
      <c r="BJ26" s="188">
        <f t="shared" si="28"/>
        <v>0</v>
      </c>
      <c r="BK26" s="188">
        <f t="shared" si="29"/>
        <v>0</v>
      </c>
      <c r="BL26" s="188">
        <f t="shared" si="30"/>
        <v>0</v>
      </c>
      <c r="BM26" s="188">
        <f t="shared" si="31"/>
        <v>0</v>
      </c>
    </row>
    <row r="27" spans="1:65" s="187" customFormat="1">
      <c r="A27" s="182"/>
      <c r="B27" s="182"/>
      <c r="C27" s="183" t="s">
        <v>1355</v>
      </c>
      <c r="D27" s="184">
        <v>3</v>
      </c>
      <c r="E27" s="185" t="s">
        <v>1125</v>
      </c>
      <c r="F27" s="186" t="s">
        <v>1534</v>
      </c>
      <c r="G27" s="186" t="s">
        <v>1535</v>
      </c>
      <c r="H27" s="256">
        <v>0</v>
      </c>
      <c r="I27" s="256">
        <v>16935</v>
      </c>
      <c r="J27" s="256">
        <v>68545</v>
      </c>
      <c r="K27" s="256">
        <v>8618</v>
      </c>
      <c r="L27" s="270">
        <f t="shared" si="0"/>
        <v>94098</v>
      </c>
      <c r="M27" s="213"/>
      <c r="N27" s="221" t="str">
        <f>"00"&amp;TEXT(ROWS(C$2:C23),"00")&amp;"B"</f>
        <v>0022B</v>
      </c>
      <c r="O27" s="297"/>
      <c r="P27" s="351">
        <f t="shared" si="32"/>
        <v>0</v>
      </c>
      <c r="Q27" s="206"/>
      <c r="R27" s="221" t="str">
        <f>"10"&amp;TEXT(ROWS(F$2:F23),"00")&amp;"B"</f>
        <v>1022B</v>
      </c>
      <c r="S27" s="297"/>
      <c r="T27" s="351">
        <f t="shared" si="33"/>
        <v>0</v>
      </c>
      <c r="U27" s="206"/>
      <c r="V27" s="221" t="str">
        <f>"20"&amp;TEXT(ROWS(I$2:I23),"00")&amp;"B"</f>
        <v>2022B</v>
      </c>
      <c r="W27" s="297"/>
      <c r="X27" s="351">
        <f t="shared" si="34"/>
        <v>0</v>
      </c>
      <c r="Y27" s="206"/>
      <c r="Z27" s="221" t="str">
        <f>"30"&amp;TEXT(ROWS(L$2:L23),"00")&amp;"B"</f>
        <v>3022B</v>
      </c>
      <c r="AA27" s="297"/>
      <c r="AB27" s="351">
        <f t="shared" si="35"/>
        <v>0</v>
      </c>
      <c r="AC27" s="206"/>
      <c r="AD27" s="221" t="str">
        <f>"40"&amp;TEXT(ROWS(O$2:O23),"00")&amp;"B"</f>
        <v>4022B</v>
      </c>
      <c r="AE27" s="297"/>
      <c r="AF27" s="351">
        <f t="shared" si="36"/>
        <v>0</v>
      </c>
      <c r="AH27" s="188">
        <f t="shared" si="1"/>
        <v>0</v>
      </c>
      <c r="AI27" s="188">
        <f t="shared" si="2"/>
        <v>0</v>
      </c>
      <c r="AJ27" s="188">
        <f t="shared" si="3"/>
        <v>0</v>
      </c>
      <c r="AK27" s="188">
        <f t="shared" si="4"/>
        <v>0</v>
      </c>
      <c r="AL27" s="188">
        <f t="shared" si="5"/>
        <v>0</v>
      </c>
      <c r="AM27" s="189"/>
      <c r="AN27" s="188">
        <f t="shared" si="6"/>
        <v>0</v>
      </c>
      <c r="AO27" s="188">
        <f t="shared" si="7"/>
        <v>0</v>
      </c>
      <c r="AP27" s="188">
        <f t="shared" si="8"/>
        <v>0</v>
      </c>
      <c r="AQ27" s="188">
        <f t="shared" si="9"/>
        <v>0</v>
      </c>
      <c r="AR27" s="188">
        <f t="shared" si="10"/>
        <v>0</v>
      </c>
      <c r="AS27" s="188">
        <f t="shared" si="11"/>
        <v>0</v>
      </c>
      <c r="AT27" s="188">
        <f t="shared" si="12"/>
        <v>0</v>
      </c>
      <c r="AU27" s="188">
        <f t="shared" si="13"/>
        <v>0</v>
      </c>
      <c r="AV27" s="188">
        <f t="shared" si="14"/>
        <v>0</v>
      </c>
      <c r="AW27" s="188">
        <f t="shared" si="15"/>
        <v>0</v>
      </c>
      <c r="AX27" s="188">
        <f t="shared" si="16"/>
        <v>0</v>
      </c>
      <c r="AY27" s="188">
        <f t="shared" si="17"/>
        <v>0</v>
      </c>
      <c r="AZ27" s="188">
        <f t="shared" si="18"/>
        <v>0</v>
      </c>
      <c r="BA27" s="188">
        <f t="shared" si="19"/>
        <v>0</v>
      </c>
      <c r="BB27" s="188">
        <f t="shared" si="20"/>
        <v>0</v>
      </c>
      <c r="BC27" s="188">
        <f t="shared" si="21"/>
        <v>0</v>
      </c>
      <c r="BD27" s="188">
        <f t="shared" si="22"/>
        <v>0</v>
      </c>
      <c r="BE27" s="188">
        <f t="shared" si="23"/>
        <v>0</v>
      </c>
      <c r="BF27" s="188">
        <f t="shared" si="24"/>
        <v>0</v>
      </c>
      <c r="BG27" s="188">
        <f t="shared" si="25"/>
        <v>0</v>
      </c>
      <c r="BH27" s="188">
        <f t="shared" si="26"/>
        <v>0</v>
      </c>
      <c r="BI27" s="188">
        <f t="shared" si="27"/>
        <v>0</v>
      </c>
      <c r="BJ27" s="188">
        <f t="shared" si="28"/>
        <v>0</v>
      </c>
      <c r="BK27" s="188">
        <f t="shared" si="29"/>
        <v>0</v>
      </c>
      <c r="BL27" s="188">
        <f t="shared" si="30"/>
        <v>0</v>
      </c>
      <c r="BM27" s="188">
        <f t="shared" si="31"/>
        <v>0</v>
      </c>
    </row>
    <row r="28" spans="1:65" s="187" customFormat="1">
      <c r="A28" s="182"/>
      <c r="B28" s="182"/>
      <c r="C28" s="183" t="s">
        <v>1356</v>
      </c>
      <c r="D28" s="184">
        <v>3</v>
      </c>
      <c r="E28" s="185" t="s">
        <v>1125</v>
      </c>
      <c r="F28" s="186" t="s">
        <v>1536</v>
      </c>
      <c r="G28" s="186" t="s">
        <v>1537</v>
      </c>
      <c r="H28" s="256">
        <v>0</v>
      </c>
      <c r="I28" s="256">
        <v>15962</v>
      </c>
      <c r="J28" s="256">
        <v>42544</v>
      </c>
      <c r="K28" s="256">
        <v>6254</v>
      </c>
      <c r="L28" s="270">
        <f t="shared" si="0"/>
        <v>64760</v>
      </c>
      <c r="M28" s="213"/>
      <c r="N28" s="221" t="str">
        <f>"00"&amp;TEXT(ROWS(C$2:C24),"00")&amp;"B"</f>
        <v>0023B</v>
      </c>
      <c r="O28" s="297"/>
      <c r="P28" s="351">
        <f t="shared" si="32"/>
        <v>0</v>
      </c>
      <c r="Q28" s="206"/>
      <c r="R28" s="221" t="str">
        <f>"10"&amp;TEXT(ROWS(F$2:F24),"00")&amp;"B"</f>
        <v>1023B</v>
      </c>
      <c r="S28" s="297"/>
      <c r="T28" s="351">
        <f t="shared" si="33"/>
        <v>0</v>
      </c>
      <c r="U28" s="206"/>
      <c r="V28" s="221" t="str">
        <f>"20"&amp;TEXT(ROWS(I$2:I24),"00")&amp;"B"</f>
        <v>2023B</v>
      </c>
      <c r="W28" s="297"/>
      <c r="X28" s="351">
        <f t="shared" si="34"/>
        <v>0</v>
      </c>
      <c r="Y28" s="206"/>
      <c r="Z28" s="221" t="str">
        <f>"30"&amp;TEXT(ROWS(L$2:L24),"00")&amp;"B"</f>
        <v>3023B</v>
      </c>
      <c r="AA28" s="297"/>
      <c r="AB28" s="351">
        <f t="shared" si="35"/>
        <v>0</v>
      </c>
      <c r="AC28" s="206"/>
      <c r="AD28" s="221" t="str">
        <f>"40"&amp;TEXT(ROWS(O$2:O24),"00")&amp;"B"</f>
        <v>4023B</v>
      </c>
      <c r="AE28" s="297"/>
      <c r="AF28" s="351">
        <f t="shared" si="36"/>
        <v>0</v>
      </c>
      <c r="AH28" s="188">
        <f t="shared" si="1"/>
        <v>0</v>
      </c>
      <c r="AI28" s="188">
        <f t="shared" si="2"/>
        <v>0</v>
      </c>
      <c r="AJ28" s="188">
        <f t="shared" si="3"/>
        <v>0</v>
      </c>
      <c r="AK28" s="188">
        <f t="shared" si="4"/>
        <v>0</v>
      </c>
      <c r="AL28" s="188">
        <f t="shared" si="5"/>
        <v>0</v>
      </c>
      <c r="AM28" s="189"/>
      <c r="AN28" s="188">
        <f t="shared" si="6"/>
        <v>0</v>
      </c>
      <c r="AO28" s="188">
        <f t="shared" si="7"/>
        <v>0</v>
      </c>
      <c r="AP28" s="188">
        <f t="shared" si="8"/>
        <v>0</v>
      </c>
      <c r="AQ28" s="188">
        <f t="shared" si="9"/>
        <v>0</v>
      </c>
      <c r="AR28" s="188">
        <f t="shared" si="10"/>
        <v>0</v>
      </c>
      <c r="AS28" s="188">
        <f t="shared" si="11"/>
        <v>0</v>
      </c>
      <c r="AT28" s="188">
        <f t="shared" si="12"/>
        <v>0</v>
      </c>
      <c r="AU28" s="188">
        <f t="shared" si="13"/>
        <v>0</v>
      </c>
      <c r="AV28" s="188">
        <f t="shared" si="14"/>
        <v>0</v>
      </c>
      <c r="AW28" s="188">
        <f t="shared" si="15"/>
        <v>0</v>
      </c>
      <c r="AX28" s="188">
        <f t="shared" si="16"/>
        <v>0</v>
      </c>
      <c r="AY28" s="188">
        <f t="shared" si="17"/>
        <v>0</v>
      </c>
      <c r="AZ28" s="188">
        <f t="shared" si="18"/>
        <v>0</v>
      </c>
      <c r="BA28" s="188">
        <f t="shared" si="19"/>
        <v>0</v>
      </c>
      <c r="BB28" s="188">
        <f t="shared" si="20"/>
        <v>0</v>
      </c>
      <c r="BC28" s="188">
        <f t="shared" si="21"/>
        <v>0</v>
      </c>
      <c r="BD28" s="188">
        <f t="shared" si="22"/>
        <v>0</v>
      </c>
      <c r="BE28" s="188">
        <f t="shared" si="23"/>
        <v>0</v>
      </c>
      <c r="BF28" s="188">
        <f t="shared" si="24"/>
        <v>0</v>
      </c>
      <c r="BG28" s="188">
        <f t="shared" si="25"/>
        <v>0</v>
      </c>
      <c r="BH28" s="188">
        <f t="shared" si="26"/>
        <v>0</v>
      </c>
      <c r="BI28" s="188">
        <f t="shared" si="27"/>
        <v>0</v>
      </c>
      <c r="BJ28" s="188">
        <f t="shared" si="28"/>
        <v>0</v>
      </c>
      <c r="BK28" s="188">
        <f t="shared" si="29"/>
        <v>0</v>
      </c>
      <c r="BL28" s="188">
        <f t="shared" si="30"/>
        <v>0</v>
      </c>
      <c r="BM28" s="188">
        <f t="shared" si="31"/>
        <v>0</v>
      </c>
    </row>
    <row r="29" spans="1:65" s="187" customFormat="1">
      <c r="A29" s="182"/>
      <c r="B29" s="182"/>
      <c r="C29" s="183" t="s">
        <v>1357</v>
      </c>
      <c r="D29" s="184">
        <v>3</v>
      </c>
      <c r="E29" s="185" t="s">
        <v>1113</v>
      </c>
      <c r="F29" s="186" t="s">
        <v>1538</v>
      </c>
      <c r="G29" s="186" t="s">
        <v>1539</v>
      </c>
      <c r="H29" s="256">
        <v>0</v>
      </c>
      <c r="I29" s="256">
        <v>0</v>
      </c>
      <c r="J29" s="256">
        <v>8276</v>
      </c>
      <c r="K29" s="256">
        <v>0</v>
      </c>
      <c r="L29" s="270">
        <f t="shared" si="0"/>
        <v>8276</v>
      </c>
      <c r="M29" s="213"/>
      <c r="N29" s="221" t="str">
        <f>"00"&amp;TEXT(ROWS(C$2:C25),"00")&amp;"B"</f>
        <v>0024B</v>
      </c>
      <c r="O29" s="297"/>
      <c r="P29" s="351">
        <f t="shared" si="32"/>
        <v>0</v>
      </c>
      <c r="Q29" s="206"/>
      <c r="R29" s="221" t="str">
        <f>"10"&amp;TEXT(ROWS(F$2:F25),"00")&amp;"B"</f>
        <v>1024B</v>
      </c>
      <c r="S29" s="297"/>
      <c r="T29" s="351">
        <f t="shared" si="33"/>
        <v>0</v>
      </c>
      <c r="U29" s="206"/>
      <c r="V29" s="221" t="str">
        <f>"20"&amp;TEXT(ROWS(I$2:I25),"00")&amp;"B"</f>
        <v>2024B</v>
      </c>
      <c r="W29" s="297"/>
      <c r="X29" s="351">
        <f t="shared" si="34"/>
        <v>0</v>
      </c>
      <c r="Y29" s="206"/>
      <c r="Z29" s="221" t="str">
        <f>"30"&amp;TEXT(ROWS(L$2:L25),"00")&amp;"B"</f>
        <v>3024B</v>
      </c>
      <c r="AA29" s="297"/>
      <c r="AB29" s="351">
        <f t="shared" si="35"/>
        <v>0</v>
      </c>
      <c r="AC29" s="206"/>
      <c r="AD29" s="221" t="str">
        <f>"40"&amp;TEXT(ROWS(O$2:O25),"00")&amp;"B"</f>
        <v>4024B</v>
      </c>
      <c r="AE29" s="297"/>
      <c r="AF29" s="351">
        <f t="shared" si="36"/>
        <v>0</v>
      </c>
      <c r="AH29" s="188">
        <f t="shared" si="1"/>
        <v>0</v>
      </c>
      <c r="AI29" s="188">
        <f t="shared" si="2"/>
        <v>0</v>
      </c>
      <c r="AJ29" s="188">
        <f t="shared" si="3"/>
        <v>0</v>
      </c>
      <c r="AK29" s="188">
        <f t="shared" si="4"/>
        <v>0</v>
      </c>
      <c r="AL29" s="188">
        <f t="shared" si="5"/>
        <v>0</v>
      </c>
      <c r="AM29" s="189"/>
      <c r="AN29" s="188">
        <f t="shared" si="6"/>
        <v>0</v>
      </c>
      <c r="AO29" s="188">
        <f t="shared" si="7"/>
        <v>0</v>
      </c>
      <c r="AP29" s="188">
        <f t="shared" si="8"/>
        <v>0</v>
      </c>
      <c r="AQ29" s="188">
        <f t="shared" si="9"/>
        <v>0</v>
      </c>
      <c r="AR29" s="188">
        <f t="shared" si="10"/>
        <v>0</v>
      </c>
      <c r="AS29" s="188">
        <f t="shared" si="11"/>
        <v>0</v>
      </c>
      <c r="AT29" s="188">
        <f t="shared" si="12"/>
        <v>0</v>
      </c>
      <c r="AU29" s="188">
        <f t="shared" si="13"/>
        <v>0</v>
      </c>
      <c r="AV29" s="188">
        <f t="shared" si="14"/>
        <v>0</v>
      </c>
      <c r="AW29" s="188">
        <f t="shared" si="15"/>
        <v>0</v>
      </c>
      <c r="AX29" s="188">
        <f t="shared" si="16"/>
        <v>0</v>
      </c>
      <c r="AY29" s="188">
        <f t="shared" si="17"/>
        <v>0</v>
      </c>
      <c r="AZ29" s="188">
        <f t="shared" si="18"/>
        <v>0</v>
      </c>
      <c r="BA29" s="188">
        <f t="shared" si="19"/>
        <v>0</v>
      </c>
      <c r="BB29" s="188">
        <f t="shared" si="20"/>
        <v>0</v>
      </c>
      <c r="BC29" s="188">
        <f t="shared" si="21"/>
        <v>0</v>
      </c>
      <c r="BD29" s="188">
        <f t="shared" si="22"/>
        <v>0</v>
      </c>
      <c r="BE29" s="188">
        <f t="shared" si="23"/>
        <v>0</v>
      </c>
      <c r="BF29" s="188">
        <f t="shared" si="24"/>
        <v>0</v>
      </c>
      <c r="BG29" s="188">
        <f t="shared" si="25"/>
        <v>0</v>
      </c>
      <c r="BH29" s="188">
        <f t="shared" si="26"/>
        <v>0</v>
      </c>
      <c r="BI29" s="188">
        <f t="shared" si="27"/>
        <v>0</v>
      </c>
      <c r="BJ29" s="188">
        <f t="shared" si="28"/>
        <v>0</v>
      </c>
      <c r="BK29" s="188">
        <f t="shared" si="29"/>
        <v>0</v>
      </c>
      <c r="BL29" s="188">
        <f t="shared" si="30"/>
        <v>0</v>
      </c>
      <c r="BM29" s="188">
        <f t="shared" si="31"/>
        <v>0</v>
      </c>
    </row>
    <row r="30" spans="1:65" s="187" customFormat="1">
      <c r="A30" s="182"/>
      <c r="B30" s="182"/>
      <c r="C30" s="191" t="s">
        <v>1358</v>
      </c>
      <c r="D30" s="191">
        <v>3</v>
      </c>
      <c r="E30" s="185" t="s">
        <v>1113</v>
      </c>
      <c r="F30" s="190" t="s">
        <v>1540</v>
      </c>
      <c r="G30" s="190" t="s">
        <v>1541</v>
      </c>
      <c r="H30" s="262">
        <v>0</v>
      </c>
      <c r="I30" s="259">
        <v>9685</v>
      </c>
      <c r="J30" s="262">
        <v>67157</v>
      </c>
      <c r="K30" s="259">
        <v>0</v>
      </c>
      <c r="L30" s="270">
        <f t="shared" si="0"/>
        <v>76842</v>
      </c>
      <c r="M30" s="213"/>
      <c r="N30" s="221" t="str">
        <f>"00"&amp;TEXT(ROWS(C$2:C26),"00")&amp;"B"</f>
        <v>0025B</v>
      </c>
      <c r="O30" s="297"/>
      <c r="P30" s="351">
        <f t="shared" si="32"/>
        <v>0</v>
      </c>
      <c r="Q30" s="206"/>
      <c r="R30" s="221" t="str">
        <f>"10"&amp;TEXT(ROWS(F$2:F26),"00")&amp;"B"</f>
        <v>1025B</v>
      </c>
      <c r="S30" s="297"/>
      <c r="T30" s="351">
        <f t="shared" si="33"/>
        <v>0</v>
      </c>
      <c r="U30" s="206"/>
      <c r="V30" s="221" t="str">
        <f>"20"&amp;TEXT(ROWS(I$2:I26),"00")&amp;"B"</f>
        <v>2025B</v>
      </c>
      <c r="W30" s="297"/>
      <c r="X30" s="351">
        <f t="shared" si="34"/>
        <v>0</v>
      </c>
      <c r="Y30" s="206"/>
      <c r="Z30" s="221" t="str">
        <f>"30"&amp;TEXT(ROWS(L$2:L26),"00")&amp;"B"</f>
        <v>3025B</v>
      </c>
      <c r="AA30" s="297"/>
      <c r="AB30" s="351">
        <f t="shared" si="35"/>
        <v>0</v>
      </c>
      <c r="AC30" s="206"/>
      <c r="AD30" s="221" t="str">
        <f>"40"&amp;TEXT(ROWS(O$2:O26),"00")&amp;"B"</f>
        <v>4025B</v>
      </c>
      <c r="AE30" s="297"/>
      <c r="AF30" s="351">
        <f t="shared" si="36"/>
        <v>0</v>
      </c>
      <c r="AH30" s="188">
        <f t="shared" si="1"/>
        <v>0</v>
      </c>
      <c r="AI30" s="188">
        <f t="shared" si="2"/>
        <v>0</v>
      </c>
      <c r="AJ30" s="188">
        <f t="shared" si="3"/>
        <v>0</v>
      </c>
      <c r="AK30" s="188">
        <f t="shared" si="4"/>
        <v>0</v>
      </c>
      <c r="AL30" s="188">
        <f t="shared" si="5"/>
        <v>0</v>
      </c>
      <c r="AM30" s="189"/>
      <c r="AN30" s="188">
        <f t="shared" si="6"/>
        <v>0</v>
      </c>
      <c r="AO30" s="188">
        <f t="shared" si="7"/>
        <v>0</v>
      </c>
      <c r="AP30" s="188">
        <f t="shared" si="8"/>
        <v>0</v>
      </c>
      <c r="AQ30" s="188">
        <f t="shared" si="9"/>
        <v>0</v>
      </c>
      <c r="AR30" s="188">
        <f t="shared" si="10"/>
        <v>0</v>
      </c>
      <c r="AS30" s="188">
        <f t="shared" si="11"/>
        <v>0</v>
      </c>
      <c r="AT30" s="188">
        <f t="shared" si="12"/>
        <v>0</v>
      </c>
      <c r="AU30" s="188">
        <f t="shared" si="13"/>
        <v>0</v>
      </c>
      <c r="AV30" s="188">
        <f t="shared" si="14"/>
        <v>0</v>
      </c>
      <c r="AW30" s="188">
        <f t="shared" si="15"/>
        <v>0</v>
      </c>
      <c r="AX30" s="188">
        <f t="shared" si="16"/>
        <v>0</v>
      </c>
      <c r="AY30" s="188">
        <f t="shared" si="17"/>
        <v>0</v>
      </c>
      <c r="AZ30" s="188">
        <f t="shared" si="18"/>
        <v>0</v>
      </c>
      <c r="BA30" s="188">
        <f t="shared" si="19"/>
        <v>0</v>
      </c>
      <c r="BB30" s="188">
        <f t="shared" si="20"/>
        <v>0</v>
      </c>
      <c r="BC30" s="188">
        <f t="shared" si="21"/>
        <v>0</v>
      </c>
      <c r="BD30" s="188">
        <f t="shared" si="22"/>
        <v>0</v>
      </c>
      <c r="BE30" s="188">
        <f t="shared" si="23"/>
        <v>0</v>
      </c>
      <c r="BF30" s="188">
        <f t="shared" si="24"/>
        <v>0</v>
      </c>
      <c r="BG30" s="188">
        <f t="shared" si="25"/>
        <v>0</v>
      </c>
      <c r="BH30" s="188">
        <f t="shared" si="26"/>
        <v>0</v>
      </c>
      <c r="BI30" s="188">
        <f t="shared" si="27"/>
        <v>0</v>
      </c>
      <c r="BJ30" s="188">
        <f t="shared" si="28"/>
        <v>0</v>
      </c>
      <c r="BK30" s="188">
        <f t="shared" si="29"/>
        <v>0</v>
      </c>
      <c r="BL30" s="188">
        <f t="shared" si="30"/>
        <v>0</v>
      </c>
      <c r="BM30" s="188">
        <f t="shared" si="31"/>
        <v>0</v>
      </c>
    </row>
    <row r="31" spans="1:65" s="187" customFormat="1">
      <c r="A31" s="182"/>
      <c r="B31" s="182"/>
      <c r="C31" s="183" t="s">
        <v>1359</v>
      </c>
      <c r="D31" s="184">
        <v>3</v>
      </c>
      <c r="E31" s="185" t="s">
        <v>1125</v>
      </c>
      <c r="F31" s="186" t="s">
        <v>1542</v>
      </c>
      <c r="G31" s="186" t="s">
        <v>1543</v>
      </c>
      <c r="H31" s="256">
        <v>0</v>
      </c>
      <c r="I31" s="256">
        <v>5638</v>
      </c>
      <c r="J31" s="256">
        <v>4634</v>
      </c>
      <c r="K31" s="256">
        <v>3360</v>
      </c>
      <c r="L31" s="270">
        <f t="shared" si="0"/>
        <v>13632</v>
      </c>
      <c r="M31" s="213"/>
      <c r="N31" s="221" t="str">
        <f>"00"&amp;TEXT(ROWS(C$2:C27),"00")&amp;"B"</f>
        <v>0026B</v>
      </c>
      <c r="O31" s="297"/>
      <c r="P31" s="351">
        <f t="shared" si="32"/>
        <v>0</v>
      </c>
      <c r="Q31" s="206"/>
      <c r="R31" s="221" t="str">
        <f>"10"&amp;TEXT(ROWS(F$2:F27),"00")&amp;"B"</f>
        <v>1026B</v>
      </c>
      <c r="S31" s="297"/>
      <c r="T31" s="351">
        <f t="shared" si="33"/>
        <v>0</v>
      </c>
      <c r="U31" s="206"/>
      <c r="V31" s="221" t="str">
        <f>"20"&amp;TEXT(ROWS(I$2:I27),"00")&amp;"B"</f>
        <v>2026B</v>
      </c>
      <c r="W31" s="297"/>
      <c r="X31" s="351">
        <f t="shared" si="34"/>
        <v>0</v>
      </c>
      <c r="Y31" s="206"/>
      <c r="Z31" s="221" t="str">
        <f>"30"&amp;TEXT(ROWS(L$2:L27),"00")&amp;"B"</f>
        <v>3026B</v>
      </c>
      <c r="AA31" s="297"/>
      <c r="AB31" s="351">
        <f t="shared" si="35"/>
        <v>0</v>
      </c>
      <c r="AC31" s="206"/>
      <c r="AD31" s="221" t="str">
        <f>"40"&amp;TEXT(ROWS(O$2:O27),"00")&amp;"B"</f>
        <v>4026B</v>
      </c>
      <c r="AE31" s="297"/>
      <c r="AF31" s="351">
        <f t="shared" si="36"/>
        <v>0</v>
      </c>
      <c r="AH31" s="188">
        <f t="shared" si="1"/>
        <v>0</v>
      </c>
      <c r="AI31" s="188">
        <f t="shared" si="2"/>
        <v>0</v>
      </c>
      <c r="AJ31" s="188">
        <f t="shared" si="3"/>
        <v>0</v>
      </c>
      <c r="AK31" s="188">
        <f t="shared" si="4"/>
        <v>0</v>
      </c>
      <c r="AL31" s="188">
        <f t="shared" si="5"/>
        <v>0</v>
      </c>
      <c r="AM31" s="189"/>
      <c r="AN31" s="188">
        <f t="shared" si="6"/>
        <v>0</v>
      </c>
      <c r="AO31" s="188">
        <f t="shared" si="7"/>
        <v>0</v>
      </c>
      <c r="AP31" s="188">
        <f t="shared" si="8"/>
        <v>0</v>
      </c>
      <c r="AQ31" s="188">
        <f t="shared" si="9"/>
        <v>0</v>
      </c>
      <c r="AR31" s="188">
        <f t="shared" si="10"/>
        <v>0</v>
      </c>
      <c r="AS31" s="188">
        <f t="shared" si="11"/>
        <v>0</v>
      </c>
      <c r="AT31" s="188">
        <f t="shared" si="12"/>
        <v>0</v>
      </c>
      <c r="AU31" s="188">
        <f t="shared" si="13"/>
        <v>0</v>
      </c>
      <c r="AV31" s="188">
        <f t="shared" si="14"/>
        <v>0</v>
      </c>
      <c r="AW31" s="188">
        <f t="shared" si="15"/>
        <v>0</v>
      </c>
      <c r="AX31" s="188">
        <f t="shared" si="16"/>
        <v>0</v>
      </c>
      <c r="AY31" s="188">
        <f t="shared" si="17"/>
        <v>0</v>
      </c>
      <c r="AZ31" s="188">
        <f t="shared" si="18"/>
        <v>0</v>
      </c>
      <c r="BA31" s="188">
        <f t="shared" si="19"/>
        <v>0</v>
      </c>
      <c r="BB31" s="188">
        <f t="shared" si="20"/>
        <v>0</v>
      </c>
      <c r="BC31" s="188">
        <f t="shared" si="21"/>
        <v>0</v>
      </c>
      <c r="BD31" s="188">
        <f t="shared" si="22"/>
        <v>0</v>
      </c>
      <c r="BE31" s="188">
        <f t="shared" si="23"/>
        <v>0</v>
      </c>
      <c r="BF31" s="188">
        <f t="shared" si="24"/>
        <v>0</v>
      </c>
      <c r="BG31" s="188">
        <f t="shared" si="25"/>
        <v>0</v>
      </c>
      <c r="BH31" s="188">
        <f t="shared" si="26"/>
        <v>0</v>
      </c>
      <c r="BI31" s="188">
        <f t="shared" si="27"/>
        <v>0</v>
      </c>
      <c r="BJ31" s="188">
        <f t="shared" si="28"/>
        <v>0</v>
      </c>
      <c r="BK31" s="188">
        <f t="shared" si="29"/>
        <v>0</v>
      </c>
      <c r="BL31" s="188">
        <f t="shared" si="30"/>
        <v>0</v>
      </c>
      <c r="BM31" s="188">
        <f t="shared" si="31"/>
        <v>0</v>
      </c>
    </row>
    <row r="32" spans="1:65" s="187" customFormat="1">
      <c r="A32" s="182"/>
      <c r="B32" s="182"/>
      <c r="C32" s="183" t="s">
        <v>1360</v>
      </c>
      <c r="D32" s="184">
        <v>3</v>
      </c>
      <c r="E32" s="185" t="s">
        <v>1135</v>
      </c>
      <c r="F32" s="186" t="s">
        <v>1544</v>
      </c>
      <c r="G32" s="186" t="s">
        <v>1545</v>
      </c>
      <c r="H32" s="256">
        <v>58806</v>
      </c>
      <c r="I32" s="256">
        <v>24101</v>
      </c>
      <c r="J32" s="256">
        <v>162848</v>
      </c>
      <c r="K32" s="256">
        <v>0</v>
      </c>
      <c r="L32" s="270">
        <f t="shared" si="0"/>
        <v>245755</v>
      </c>
      <c r="M32" s="213"/>
      <c r="N32" s="221" t="str">
        <f>"00"&amp;TEXT(ROWS(C$2:C28),"00")&amp;"B"</f>
        <v>0027B</v>
      </c>
      <c r="O32" s="297"/>
      <c r="P32" s="351">
        <f t="shared" si="32"/>
        <v>0</v>
      </c>
      <c r="Q32" s="206"/>
      <c r="R32" s="221" t="str">
        <f>"10"&amp;TEXT(ROWS(F$2:F28),"00")&amp;"B"</f>
        <v>1027B</v>
      </c>
      <c r="S32" s="297"/>
      <c r="T32" s="351">
        <f t="shared" si="33"/>
        <v>0</v>
      </c>
      <c r="U32" s="206"/>
      <c r="V32" s="221" t="str">
        <f>"20"&amp;TEXT(ROWS(I$2:I28),"00")&amp;"B"</f>
        <v>2027B</v>
      </c>
      <c r="W32" s="297"/>
      <c r="X32" s="351">
        <f t="shared" si="34"/>
        <v>0</v>
      </c>
      <c r="Y32" s="206"/>
      <c r="Z32" s="221" t="str">
        <f>"30"&amp;TEXT(ROWS(L$2:L28),"00")&amp;"B"</f>
        <v>3027B</v>
      </c>
      <c r="AA32" s="297"/>
      <c r="AB32" s="351">
        <f t="shared" si="35"/>
        <v>0</v>
      </c>
      <c r="AC32" s="206"/>
      <c r="AD32" s="221" t="str">
        <f>"40"&amp;TEXT(ROWS(O$2:O28),"00")&amp;"B"</f>
        <v>4027B</v>
      </c>
      <c r="AE32" s="297"/>
      <c r="AF32" s="351">
        <f t="shared" si="36"/>
        <v>0</v>
      </c>
      <c r="AH32" s="188">
        <f t="shared" si="1"/>
        <v>0</v>
      </c>
      <c r="AI32" s="188">
        <f t="shared" si="2"/>
        <v>0</v>
      </c>
      <c r="AJ32" s="188">
        <f t="shared" si="3"/>
        <v>0</v>
      </c>
      <c r="AK32" s="188">
        <f t="shared" si="4"/>
        <v>0</v>
      </c>
      <c r="AL32" s="188">
        <f t="shared" si="5"/>
        <v>0</v>
      </c>
      <c r="AM32" s="189"/>
      <c r="AN32" s="188">
        <f t="shared" si="6"/>
        <v>0</v>
      </c>
      <c r="AO32" s="188">
        <f t="shared" si="7"/>
        <v>0</v>
      </c>
      <c r="AP32" s="188">
        <f t="shared" si="8"/>
        <v>0</v>
      </c>
      <c r="AQ32" s="188">
        <f t="shared" si="9"/>
        <v>0</v>
      </c>
      <c r="AR32" s="188">
        <f t="shared" si="10"/>
        <v>0</v>
      </c>
      <c r="AS32" s="188">
        <f t="shared" si="11"/>
        <v>0</v>
      </c>
      <c r="AT32" s="188">
        <f t="shared" si="12"/>
        <v>0</v>
      </c>
      <c r="AU32" s="188">
        <f t="shared" si="13"/>
        <v>0</v>
      </c>
      <c r="AV32" s="188">
        <f t="shared" si="14"/>
        <v>0</v>
      </c>
      <c r="AW32" s="188">
        <f t="shared" si="15"/>
        <v>0</v>
      </c>
      <c r="AX32" s="188">
        <f t="shared" si="16"/>
        <v>0</v>
      </c>
      <c r="AY32" s="188">
        <f t="shared" si="17"/>
        <v>0</v>
      </c>
      <c r="AZ32" s="188">
        <f t="shared" si="18"/>
        <v>0</v>
      </c>
      <c r="BA32" s="188">
        <f t="shared" si="19"/>
        <v>0</v>
      </c>
      <c r="BB32" s="188">
        <f t="shared" si="20"/>
        <v>0</v>
      </c>
      <c r="BC32" s="188">
        <f t="shared" si="21"/>
        <v>0</v>
      </c>
      <c r="BD32" s="188">
        <f t="shared" si="22"/>
        <v>0</v>
      </c>
      <c r="BE32" s="188">
        <f t="shared" si="23"/>
        <v>0</v>
      </c>
      <c r="BF32" s="188">
        <f t="shared" si="24"/>
        <v>0</v>
      </c>
      <c r="BG32" s="188">
        <f t="shared" si="25"/>
        <v>0</v>
      </c>
      <c r="BH32" s="188">
        <f t="shared" si="26"/>
        <v>0</v>
      </c>
      <c r="BI32" s="188">
        <f t="shared" si="27"/>
        <v>0</v>
      </c>
      <c r="BJ32" s="188">
        <f t="shared" si="28"/>
        <v>0</v>
      </c>
      <c r="BK32" s="188">
        <f t="shared" si="29"/>
        <v>0</v>
      </c>
      <c r="BL32" s="188">
        <f t="shared" si="30"/>
        <v>0</v>
      </c>
      <c r="BM32" s="188">
        <f t="shared" si="31"/>
        <v>0</v>
      </c>
    </row>
    <row r="33" spans="1:65" s="187" customFormat="1">
      <c r="A33" s="182"/>
      <c r="B33" s="182"/>
      <c r="C33" s="183" t="s">
        <v>1361</v>
      </c>
      <c r="D33" s="184">
        <v>3</v>
      </c>
      <c r="E33" s="185" t="s">
        <v>1113</v>
      </c>
      <c r="F33" s="186" t="s">
        <v>1546</v>
      </c>
      <c r="G33" s="186" t="s">
        <v>1547</v>
      </c>
      <c r="H33" s="256">
        <v>0</v>
      </c>
      <c r="I33" s="256">
        <v>0</v>
      </c>
      <c r="J33" s="256">
        <v>217800</v>
      </c>
      <c r="K33" s="256">
        <v>0</v>
      </c>
      <c r="L33" s="270">
        <f t="shared" si="0"/>
        <v>217800</v>
      </c>
      <c r="M33" s="213"/>
      <c r="N33" s="221" t="str">
        <f>"00"&amp;TEXT(ROWS(C$2:C29),"00")&amp;"B"</f>
        <v>0028B</v>
      </c>
      <c r="O33" s="297"/>
      <c r="P33" s="351">
        <f t="shared" si="32"/>
        <v>0</v>
      </c>
      <c r="Q33" s="206"/>
      <c r="R33" s="221" t="str">
        <f>"10"&amp;TEXT(ROWS(F$2:F29),"00")&amp;"B"</f>
        <v>1028B</v>
      </c>
      <c r="S33" s="297"/>
      <c r="T33" s="351">
        <f t="shared" si="33"/>
        <v>0</v>
      </c>
      <c r="U33" s="206"/>
      <c r="V33" s="221" t="str">
        <f>"20"&amp;TEXT(ROWS(I$2:I29),"00")&amp;"B"</f>
        <v>2028B</v>
      </c>
      <c r="W33" s="297"/>
      <c r="X33" s="351">
        <f t="shared" si="34"/>
        <v>0</v>
      </c>
      <c r="Y33" s="206"/>
      <c r="Z33" s="221" t="str">
        <f>"30"&amp;TEXT(ROWS(L$2:L29),"00")&amp;"B"</f>
        <v>3028B</v>
      </c>
      <c r="AA33" s="297"/>
      <c r="AB33" s="351">
        <f t="shared" si="35"/>
        <v>0</v>
      </c>
      <c r="AC33" s="206"/>
      <c r="AD33" s="221" t="str">
        <f>"40"&amp;TEXT(ROWS(O$2:O29),"00")&amp;"B"</f>
        <v>4028B</v>
      </c>
      <c r="AE33" s="297"/>
      <c r="AF33" s="351">
        <f t="shared" si="36"/>
        <v>0</v>
      </c>
      <c r="AH33" s="188">
        <f t="shared" si="1"/>
        <v>0</v>
      </c>
      <c r="AI33" s="188">
        <f t="shared" si="2"/>
        <v>0</v>
      </c>
      <c r="AJ33" s="188">
        <f t="shared" si="3"/>
        <v>0</v>
      </c>
      <c r="AK33" s="188">
        <f t="shared" si="4"/>
        <v>0</v>
      </c>
      <c r="AL33" s="188">
        <f t="shared" si="5"/>
        <v>0</v>
      </c>
      <c r="AM33" s="189"/>
      <c r="AN33" s="188">
        <f t="shared" si="6"/>
        <v>0</v>
      </c>
      <c r="AO33" s="188">
        <f t="shared" si="7"/>
        <v>0</v>
      </c>
      <c r="AP33" s="188">
        <f t="shared" si="8"/>
        <v>0</v>
      </c>
      <c r="AQ33" s="188">
        <f t="shared" si="9"/>
        <v>0</v>
      </c>
      <c r="AR33" s="188">
        <f t="shared" si="10"/>
        <v>0</v>
      </c>
      <c r="AS33" s="188">
        <f t="shared" si="11"/>
        <v>0</v>
      </c>
      <c r="AT33" s="188">
        <f t="shared" si="12"/>
        <v>0</v>
      </c>
      <c r="AU33" s="188">
        <f t="shared" si="13"/>
        <v>0</v>
      </c>
      <c r="AV33" s="188">
        <f t="shared" si="14"/>
        <v>0</v>
      </c>
      <c r="AW33" s="188">
        <f t="shared" si="15"/>
        <v>0</v>
      </c>
      <c r="AX33" s="188">
        <f t="shared" si="16"/>
        <v>0</v>
      </c>
      <c r="AY33" s="188">
        <f t="shared" si="17"/>
        <v>0</v>
      </c>
      <c r="AZ33" s="188">
        <f t="shared" si="18"/>
        <v>0</v>
      </c>
      <c r="BA33" s="188">
        <f t="shared" si="19"/>
        <v>0</v>
      </c>
      <c r="BB33" s="188">
        <f t="shared" si="20"/>
        <v>0</v>
      </c>
      <c r="BC33" s="188">
        <f t="shared" si="21"/>
        <v>0</v>
      </c>
      <c r="BD33" s="188">
        <f t="shared" si="22"/>
        <v>0</v>
      </c>
      <c r="BE33" s="188">
        <f t="shared" si="23"/>
        <v>0</v>
      </c>
      <c r="BF33" s="188">
        <f t="shared" si="24"/>
        <v>0</v>
      </c>
      <c r="BG33" s="188">
        <f t="shared" si="25"/>
        <v>0</v>
      </c>
      <c r="BH33" s="188">
        <f t="shared" si="26"/>
        <v>0</v>
      </c>
      <c r="BI33" s="188">
        <f t="shared" si="27"/>
        <v>0</v>
      </c>
      <c r="BJ33" s="188">
        <f t="shared" si="28"/>
        <v>0</v>
      </c>
      <c r="BK33" s="188">
        <f t="shared" si="29"/>
        <v>0</v>
      </c>
      <c r="BL33" s="188">
        <f t="shared" si="30"/>
        <v>0</v>
      </c>
      <c r="BM33" s="188">
        <f t="shared" si="31"/>
        <v>0</v>
      </c>
    </row>
    <row r="34" spans="1:65" s="187" customFormat="1">
      <c r="A34" s="182"/>
      <c r="B34" s="182"/>
      <c r="C34" s="183" t="s">
        <v>1362</v>
      </c>
      <c r="D34" s="184">
        <v>3</v>
      </c>
      <c r="E34" s="185" t="s">
        <v>1113</v>
      </c>
      <c r="F34" s="186" t="s">
        <v>1548</v>
      </c>
      <c r="G34" s="186" t="s">
        <v>1549</v>
      </c>
      <c r="H34" s="256">
        <v>0</v>
      </c>
      <c r="I34" s="256">
        <v>838</v>
      </c>
      <c r="J34" s="256">
        <v>14602</v>
      </c>
      <c r="K34" s="256">
        <v>0</v>
      </c>
      <c r="L34" s="270">
        <f t="shared" si="0"/>
        <v>15440</v>
      </c>
      <c r="M34" s="213"/>
      <c r="N34" s="221" t="str">
        <f>"00"&amp;TEXT(ROWS(C$2:C30),"00")&amp;"B"</f>
        <v>0029B</v>
      </c>
      <c r="O34" s="297"/>
      <c r="P34" s="351">
        <f t="shared" si="32"/>
        <v>0</v>
      </c>
      <c r="Q34" s="206"/>
      <c r="R34" s="221" t="str">
        <f>"10"&amp;TEXT(ROWS(F$2:F30),"00")&amp;"B"</f>
        <v>1029B</v>
      </c>
      <c r="S34" s="297"/>
      <c r="T34" s="351">
        <f t="shared" si="33"/>
        <v>0</v>
      </c>
      <c r="U34" s="206"/>
      <c r="V34" s="221" t="str">
        <f>"20"&amp;TEXT(ROWS(I$2:I30),"00")&amp;"B"</f>
        <v>2029B</v>
      </c>
      <c r="W34" s="297"/>
      <c r="X34" s="351">
        <f t="shared" si="34"/>
        <v>0</v>
      </c>
      <c r="Y34" s="206"/>
      <c r="Z34" s="221" t="str">
        <f>"30"&amp;TEXT(ROWS(L$2:L30),"00")&amp;"B"</f>
        <v>3029B</v>
      </c>
      <c r="AA34" s="297"/>
      <c r="AB34" s="351">
        <f t="shared" si="35"/>
        <v>0</v>
      </c>
      <c r="AC34" s="206"/>
      <c r="AD34" s="221" t="str">
        <f>"40"&amp;TEXT(ROWS(O$2:O30),"00")&amp;"B"</f>
        <v>4029B</v>
      </c>
      <c r="AE34" s="297"/>
      <c r="AF34" s="351">
        <f t="shared" si="36"/>
        <v>0</v>
      </c>
      <c r="AH34" s="188">
        <f t="shared" si="1"/>
        <v>0</v>
      </c>
      <c r="AI34" s="188">
        <f t="shared" si="2"/>
        <v>0</v>
      </c>
      <c r="AJ34" s="188">
        <f t="shared" si="3"/>
        <v>0</v>
      </c>
      <c r="AK34" s="188">
        <f t="shared" si="4"/>
        <v>0</v>
      </c>
      <c r="AL34" s="188">
        <f t="shared" si="5"/>
        <v>0</v>
      </c>
      <c r="AM34" s="189"/>
      <c r="AN34" s="188">
        <f t="shared" si="6"/>
        <v>0</v>
      </c>
      <c r="AO34" s="188">
        <f t="shared" si="7"/>
        <v>0</v>
      </c>
      <c r="AP34" s="188">
        <f t="shared" si="8"/>
        <v>0</v>
      </c>
      <c r="AQ34" s="188">
        <f t="shared" si="9"/>
        <v>0</v>
      </c>
      <c r="AR34" s="188">
        <f t="shared" si="10"/>
        <v>0</v>
      </c>
      <c r="AS34" s="188">
        <f t="shared" si="11"/>
        <v>0</v>
      </c>
      <c r="AT34" s="188">
        <f t="shared" si="12"/>
        <v>0</v>
      </c>
      <c r="AU34" s="188">
        <f t="shared" si="13"/>
        <v>0</v>
      </c>
      <c r="AV34" s="188">
        <f t="shared" si="14"/>
        <v>0</v>
      </c>
      <c r="AW34" s="188">
        <f t="shared" si="15"/>
        <v>0</v>
      </c>
      <c r="AX34" s="188">
        <f t="shared" si="16"/>
        <v>0</v>
      </c>
      <c r="AY34" s="188">
        <f t="shared" si="17"/>
        <v>0</v>
      </c>
      <c r="AZ34" s="188">
        <f t="shared" si="18"/>
        <v>0</v>
      </c>
      <c r="BA34" s="188">
        <f t="shared" si="19"/>
        <v>0</v>
      </c>
      <c r="BB34" s="188">
        <f t="shared" si="20"/>
        <v>0</v>
      </c>
      <c r="BC34" s="188">
        <f t="shared" si="21"/>
        <v>0</v>
      </c>
      <c r="BD34" s="188">
        <f t="shared" si="22"/>
        <v>0</v>
      </c>
      <c r="BE34" s="188">
        <f t="shared" si="23"/>
        <v>0</v>
      </c>
      <c r="BF34" s="188">
        <f t="shared" si="24"/>
        <v>0</v>
      </c>
      <c r="BG34" s="188">
        <f t="shared" si="25"/>
        <v>0</v>
      </c>
      <c r="BH34" s="188">
        <f t="shared" si="26"/>
        <v>0</v>
      </c>
      <c r="BI34" s="188">
        <f t="shared" si="27"/>
        <v>0</v>
      </c>
      <c r="BJ34" s="188">
        <f t="shared" si="28"/>
        <v>0</v>
      </c>
      <c r="BK34" s="188">
        <f t="shared" si="29"/>
        <v>0</v>
      </c>
      <c r="BL34" s="188">
        <f t="shared" si="30"/>
        <v>0</v>
      </c>
      <c r="BM34" s="188">
        <f t="shared" si="31"/>
        <v>0</v>
      </c>
    </row>
    <row r="35" spans="1:65" s="187" customFormat="1">
      <c r="A35" s="182"/>
      <c r="B35" s="182"/>
      <c r="C35" s="183" t="s">
        <v>1363</v>
      </c>
      <c r="D35" s="184">
        <v>3</v>
      </c>
      <c r="E35" s="185" t="s">
        <v>1113</v>
      </c>
      <c r="F35" s="186" t="s">
        <v>1550</v>
      </c>
      <c r="G35" s="186" t="s">
        <v>1551</v>
      </c>
      <c r="H35" s="256">
        <v>0</v>
      </c>
      <c r="I35" s="256">
        <v>3077</v>
      </c>
      <c r="J35" s="256">
        <v>12991</v>
      </c>
      <c r="K35" s="256">
        <v>0</v>
      </c>
      <c r="L35" s="270">
        <f t="shared" si="0"/>
        <v>16068</v>
      </c>
      <c r="M35" s="213"/>
      <c r="N35" s="221" t="str">
        <f>"00"&amp;TEXT(ROWS(C$2:C31),"00")&amp;"B"</f>
        <v>0030B</v>
      </c>
      <c r="O35" s="297"/>
      <c r="P35" s="351">
        <f t="shared" si="32"/>
        <v>0</v>
      </c>
      <c r="Q35" s="206"/>
      <c r="R35" s="221" t="str">
        <f>"10"&amp;TEXT(ROWS(F$2:F31),"00")&amp;"B"</f>
        <v>1030B</v>
      </c>
      <c r="S35" s="297"/>
      <c r="T35" s="351">
        <f t="shared" si="33"/>
        <v>0</v>
      </c>
      <c r="U35" s="206"/>
      <c r="V35" s="221" t="str">
        <f>"20"&amp;TEXT(ROWS(I$2:I31),"00")&amp;"B"</f>
        <v>2030B</v>
      </c>
      <c r="W35" s="297"/>
      <c r="X35" s="351">
        <f t="shared" si="34"/>
        <v>0</v>
      </c>
      <c r="Y35" s="206"/>
      <c r="Z35" s="221" t="str">
        <f>"30"&amp;TEXT(ROWS(L$2:L31),"00")&amp;"B"</f>
        <v>3030B</v>
      </c>
      <c r="AA35" s="297"/>
      <c r="AB35" s="351">
        <f t="shared" si="35"/>
        <v>0</v>
      </c>
      <c r="AC35" s="206"/>
      <c r="AD35" s="221" t="str">
        <f>"40"&amp;TEXT(ROWS(O$2:O31),"00")&amp;"B"</f>
        <v>4030B</v>
      </c>
      <c r="AE35" s="297"/>
      <c r="AF35" s="351">
        <f t="shared" si="36"/>
        <v>0</v>
      </c>
      <c r="AH35" s="188">
        <f t="shared" si="1"/>
        <v>0</v>
      </c>
      <c r="AI35" s="188">
        <f t="shared" si="2"/>
        <v>0</v>
      </c>
      <c r="AJ35" s="188">
        <f t="shared" si="3"/>
        <v>0</v>
      </c>
      <c r="AK35" s="188">
        <f t="shared" si="4"/>
        <v>0</v>
      </c>
      <c r="AL35" s="188">
        <f t="shared" si="5"/>
        <v>0</v>
      </c>
      <c r="AM35" s="189"/>
      <c r="AN35" s="188">
        <f t="shared" si="6"/>
        <v>0</v>
      </c>
      <c r="AO35" s="188">
        <f t="shared" si="7"/>
        <v>0</v>
      </c>
      <c r="AP35" s="188">
        <f t="shared" si="8"/>
        <v>0</v>
      </c>
      <c r="AQ35" s="188">
        <f t="shared" si="9"/>
        <v>0</v>
      </c>
      <c r="AR35" s="188">
        <f t="shared" si="10"/>
        <v>0</v>
      </c>
      <c r="AS35" s="188">
        <f t="shared" si="11"/>
        <v>0</v>
      </c>
      <c r="AT35" s="188">
        <f t="shared" si="12"/>
        <v>0</v>
      </c>
      <c r="AU35" s="188">
        <f t="shared" si="13"/>
        <v>0</v>
      </c>
      <c r="AV35" s="188">
        <f t="shared" si="14"/>
        <v>0</v>
      </c>
      <c r="AW35" s="188">
        <f t="shared" si="15"/>
        <v>0</v>
      </c>
      <c r="AX35" s="188">
        <f t="shared" si="16"/>
        <v>0</v>
      </c>
      <c r="AY35" s="188">
        <f t="shared" si="17"/>
        <v>0</v>
      </c>
      <c r="AZ35" s="188">
        <f t="shared" si="18"/>
        <v>0</v>
      </c>
      <c r="BA35" s="188">
        <f t="shared" si="19"/>
        <v>0</v>
      </c>
      <c r="BB35" s="188">
        <f t="shared" si="20"/>
        <v>0</v>
      </c>
      <c r="BC35" s="188">
        <f t="shared" si="21"/>
        <v>0</v>
      </c>
      <c r="BD35" s="188">
        <f t="shared" si="22"/>
        <v>0</v>
      </c>
      <c r="BE35" s="188">
        <f t="shared" si="23"/>
        <v>0</v>
      </c>
      <c r="BF35" s="188">
        <f t="shared" si="24"/>
        <v>0</v>
      </c>
      <c r="BG35" s="188">
        <f t="shared" si="25"/>
        <v>0</v>
      </c>
      <c r="BH35" s="188">
        <f t="shared" si="26"/>
        <v>0</v>
      </c>
      <c r="BI35" s="188">
        <f t="shared" si="27"/>
        <v>0</v>
      </c>
      <c r="BJ35" s="188">
        <f t="shared" si="28"/>
        <v>0</v>
      </c>
      <c r="BK35" s="188">
        <f t="shared" si="29"/>
        <v>0</v>
      </c>
      <c r="BL35" s="188">
        <f t="shared" si="30"/>
        <v>0</v>
      </c>
      <c r="BM35" s="188">
        <f t="shared" si="31"/>
        <v>0</v>
      </c>
    </row>
    <row r="36" spans="1:65" s="187" customFormat="1">
      <c r="A36" s="182"/>
      <c r="B36" s="182"/>
      <c r="C36" s="183" t="s">
        <v>1364</v>
      </c>
      <c r="D36" s="184">
        <v>3</v>
      </c>
      <c r="E36" s="185" t="s">
        <v>1102</v>
      </c>
      <c r="F36" s="186" t="s">
        <v>1552</v>
      </c>
      <c r="G36" s="186" t="s">
        <v>1553</v>
      </c>
      <c r="H36" s="256">
        <v>0</v>
      </c>
      <c r="I36" s="256">
        <v>7388</v>
      </c>
      <c r="J36" s="256">
        <v>23180</v>
      </c>
      <c r="K36" s="256">
        <v>61664</v>
      </c>
      <c r="L36" s="270">
        <f t="shared" si="0"/>
        <v>92232</v>
      </c>
      <c r="M36" s="213"/>
      <c r="N36" s="221" t="str">
        <f>"00"&amp;TEXT(ROWS(C$2:C32),"00")&amp;"B"</f>
        <v>0031B</v>
      </c>
      <c r="O36" s="297"/>
      <c r="P36" s="351">
        <f t="shared" si="32"/>
        <v>0</v>
      </c>
      <c r="Q36" s="206"/>
      <c r="R36" s="221" t="str">
        <f>"10"&amp;TEXT(ROWS(F$2:F32),"00")&amp;"B"</f>
        <v>1031B</v>
      </c>
      <c r="S36" s="297"/>
      <c r="T36" s="351">
        <f t="shared" si="33"/>
        <v>0</v>
      </c>
      <c r="U36" s="206"/>
      <c r="V36" s="221" t="str">
        <f>"20"&amp;TEXT(ROWS(I$2:I32),"00")&amp;"B"</f>
        <v>2031B</v>
      </c>
      <c r="W36" s="297"/>
      <c r="X36" s="351">
        <f t="shared" si="34"/>
        <v>0</v>
      </c>
      <c r="Y36" s="206"/>
      <c r="Z36" s="221" t="str">
        <f>"30"&amp;TEXT(ROWS(L$2:L32),"00")&amp;"B"</f>
        <v>3031B</v>
      </c>
      <c r="AA36" s="297"/>
      <c r="AB36" s="351">
        <f t="shared" si="35"/>
        <v>0</v>
      </c>
      <c r="AC36" s="206"/>
      <c r="AD36" s="221" t="str">
        <f>"40"&amp;TEXT(ROWS(O$2:O32),"00")&amp;"B"</f>
        <v>4031B</v>
      </c>
      <c r="AE36" s="297"/>
      <c r="AF36" s="351">
        <f t="shared" si="36"/>
        <v>0</v>
      </c>
      <c r="AH36" s="188">
        <f t="shared" si="1"/>
        <v>0</v>
      </c>
      <c r="AI36" s="188">
        <f t="shared" si="2"/>
        <v>0</v>
      </c>
      <c r="AJ36" s="188">
        <f t="shared" si="3"/>
        <v>0</v>
      </c>
      <c r="AK36" s="188">
        <f t="shared" si="4"/>
        <v>0</v>
      </c>
      <c r="AL36" s="188">
        <f t="shared" si="5"/>
        <v>0</v>
      </c>
      <c r="AM36" s="189"/>
      <c r="AN36" s="188">
        <f t="shared" si="6"/>
        <v>0</v>
      </c>
      <c r="AO36" s="188">
        <f t="shared" si="7"/>
        <v>0</v>
      </c>
      <c r="AP36" s="188">
        <f t="shared" si="8"/>
        <v>0</v>
      </c>
      <c r="AQ36" s="188">
        <f t="shared" si="9"/>
        <v>0</v>
      </c>
      <c r="AR36" s="188">
        <f t="shared" si="10"/>
        <v>0</v>
      </c>
      <c r="AS36" s="188">
        <f t="shared" si="11"/>
        <v>0</v>
      </c>
      <c r="AT36" s="188">
        <f t="shared" si="12"/>
        <v>0</v>
      </c>
      <c r="AU36" s="188">
        <f t="shared" si="13"/>
        <v>0</v>
      </c>
      <c r="AV36" s="188">
        <f t="shared" si="14"/>
        <v>0</v>
      </c>
      <c r="AW36" s="188">
        <f t="shared" si="15"/>
        <v>0</v>
      </c>
      <c r="AX36" s="188">
        <f t="shared" si="16"/>
        <v>0</v>
      </c>
      <c r="AY36" s="188">
        <f t="shared" si="17"/>
        <v>0</v>
      </c>
      <c r="AZ36" s="188">
        <f t="shared" si="18"/>
        <v>0</v>
      </c>
      <c r="BA36" s="188">
        <f t="shared" si="19"/>
        <v>0</v>
      </c>
      <c r="BB36" s="188">
        <f t="shared" si="20"/>
        <v>0</v>
      </c>
      <c r="BC36" s="188">
        <f t="shared" si="21"/>
        <v>0</v>
      </c>
      <c r="BD36" s="188">
        <f t="shared" si="22"/>
        <v>0</v>
      </c>
      <c r="BE36" s="188">
        <f t="shared" si="23"/>
        <v>0</v>
      </c>
      <c r="BF36" s="188">
        <f t="shared" si="24"/>
        <v>0</v>
      </c>
      <c r="BG36" s="188">
        <f t="shared" si="25"/>
        <v>0</v>
      </c>
      <c r="BH36" s="188">
        <f t="shared" si="26"/>
        <v>0</v>
      </c>
      <c r="BI36" s="188">
        <f t="shared" si="27"/>
        <v>0</v>
      </c>
      <c r="BJ36" s="188">
        <f t="shared" si="28"/>
        <v>0</v>
      </c>
      <c r="BK36" s="188">
        <f t="shared" si="29"/>
        <v>0</v>
      </c>
      <c r="BL36" s="188">
        <f t="shared" si="30"/>
        <v>0</v>
      </c>
      <c r="BM36" s="188">
        <f t="shared" si="31"/>
        <v>0</v>
      </c>
    </row>
    <row r="37" spans="1:65" s="187" customFormat="1">
      <c r="A37" s="182"/>
      <c r="B37" s="182"/>
      <c r="C37" s="183" t="s">
        <v>1365</v>
      </c>
      <c r="D37" s="184">
        <v>3</v>
      </c>
      <c r="E37" s="185" t="s">
        <v>1113</v>
      </c>
      <c r="F37" s="186" t="s">
        <v>1554</v>
      </c>
      <c r="G37" s="186" t="s">
        <v>1555</v>
      </c>
      <c r="H37" s="256">
        <v>0</v>
      </c>
      <c r="I37" s="256">
        <v>1477</v>
      </c>
      <c r="J37" s="256">
        <v>10510</v>
      </c>
      <c r="K37" s="256">
        <v>0</v>
      </c>
      <c r="L37" s="270">
        <f t="shared" si="0"/>
        <v>11987</v>
      </c>
      <c r="M37" s="213"/>
      <c r="N37" s="221" t="str">
        <f>"00"&amp;TEXT(ROWS(C$2:C33),"00")&amp;"B"</f>
        <v>0032B</v>
      </c>
      <c r="O37" s="297"/>
      <c r="P37" s="351">
        <f t="shared" si="32"/>
        <v>0</v>
      </c>
      <c r="Q37" s="206"/>
      <c r="R37" s="221" t="str">
        <f>"10"&amp;TEXT(ROWS(F$2:F33),"00")&amp;"B"</f>
        <v>1032B</v>
      </c>
      <c r="S37" s="297"/>
      <c r="T37" s="351">
        <f t="shared" si="33"/>
        <v>0</v>
      </c>
      <c r="U37" s="206"/>
      <c r="V37" s="221" t="str">
        <f>"20"&amp;TEXT(ROWS(I$2:I33),"00")&amp;"B"</f>
        <v>2032B</v>
      </c>
      <c r="W37" s="297"/>
      <c r="X37" s="351">
        <f t="shared" si="34"/>
        <v>0</v>
      </c>
      <c r="Y37" s="206"/>
      <c r="Z37" s="221" t="str">
        <f>"30"&amp;TEXT(ROWS(L$2:L33),"00")&amp;"B"</f>
        <v>3032B</v>
      </c>
      <c r="AA37" s="297"/>
      <c r="AB37" s="351">
        <f t="shared" si="35"/>
        <v>0</v>
      </c>
      <c r="AC37" s="206"/>
      <c r="AD37" s="221" t="str">
        <f>"40"&amp;TEXT(ROWS(O$2:O33),"00")&amp;"B"</f>
        <v>4032B</v>
      </c>
      <c r="AE37" s="297"/>
      <c r="AF37" s="351">
        <f t="shared" si="36"/>
        <v>0</v>
      </c>
      <c r="AH37" s="188">
        <f t="shared" si="1"/>
        <v>0</v>
      </c>
      <c r="AI37" s="188">
        <f t="shared" si="2"/>
        <v>0</v>
      </c>
      <c r="AJ37" s="188">
        <f t="shared" si="3"/>
        <v>0</v>
      </c>
      <c r="AK37" s="188">
        <f t="shared" si="4"/>
        <v>0</v>
      </c>
      <c r="AL37" s="188">
        <f t="shared" si="5"/>
        <v>0</v>
      </c>
      <c r="AM37" s="189"/>
      <c r="AN37" s="188">
        <f t="shared" si="6"/>
        <v>0</v>
      </c>
      <c r="AO37" s="188">
        <f t="shared" si="7"/>
        <v>0</v>
      </c>
      <c r="AP37" s="188">
        <f t="shared" si="8"/>
        <v>0</v>
      </c>
      <c r="AQ37" s="188">
        <f t="shared" si="9"/>
        <v>0</v>
      </c>
      <c r="AR37" s="188">
        <f t="shared" si="10"/>
        <v>0</v>
      </c>
      <c r="AS37" s="188">
        <f t="shared" si="11"/>
        <v>0</v>
      </c>
      <c r="AT37" s="188">
        <f t="shared" si="12"/>
        <v>0</v>
      </c>
      <c r="AU37" s="188">
        <f t="shared" si="13"/>
        <v>0</v>
      </c>
      <c r="AV37" s="188">
        <f t="shared" si="14"/>
        <v>0</v>
      </c>
      <c r="AW37" s="188">
        <f t="shared" si="15"/>
        <v>0</v>
      </c>
      <c r="AX37" s="188">
        <f t="shared" si="16"/>
        <v>0</v>
      </c>
      <c r="AY37" s="188">
        <f t="shared" si="17"/>
        <v>0</v>
      </c>
      <c r="AZ37" s="188">
        <f t="shared" si="18"/>
        <v>0</v>
      </c>
      <c r="BA37" s="188">
        <f t="shared" si="19"/>
        <v>0</v>
      </c>
      <c r="BB37" s="188">
        <f t="shared" si="20"/>
        <v>0</v>
      </c>
      <c r="BC37" s="188">
        <f t="shared" si="21"/>
        <v>0</v>
      </c>
      <c r="BD37" s="188">
        <f t="shared" si="22"/>
        <v>0</v>
      </c>
      <c r="BE37" s="188">
        <f t="shared" si="23"/>
        <v>0</v>
      </c>
      <c r="BF37" s="188">
        <f t="shared" si="24"/>
        <v>0</v>
      </c>
      <c r="BG37" s="188">
        <f t="shared" si="25"/>
        <v>0</v>
      </c>
      <c r="BH37" s="188">
        <f t="shared" si="26"/>
        <v>0</v>
      </c>
      <c r="BI37" s="188">
        <f t="shared" si="27"/>
        <v>0</v>
      </c>
      <c r="BJ37" s="188">
        <f t="shared" si="28"/>
        <v>0</v>
      </c>
      <c r="BK37" s="188">
        <f t="shared" si="29"/>
        <v>0</v>
      </c>
      <c r="BL37" s="188">
        <f t="shared" si="30"/>
        <v>0</v>
      </c>
      <c r="BM37" s="188">
        <f t="shared" si="31"/>
        <v>0</v>
      </c>
    </row>
    <row r="38" spans="1:65" s="187" customFormat="1">
      <c r="A38" s="182"/>
      <c r="B38" s="182"/>
      <c r="C38" s="183" t="s">
        <v>1366</v>
      </c>
      <c r="D38" s="184">
        <v>3</v>
      </c>
      <c r="E38" s="185" t="s">
        <v>1113</v>
      </c>
      <c r="F38" s="186" t="s">
        <v>1556</v>
      </c>
      <c r="G38" s="186" t="s">
        <v>1557</v>
      </c>
      <c r="H38" s="256">
        <v>0</v>
      </c>
      <c r="I38" s="256">
        <v>405</v>
      </c>
      <c r="J38" s="256">
        <v>128066</v>
      </c>
      <c r="K38" s="256">
        <v>0</v>
      </c>
      <c r="L38" s="270">
        <f t="shared" ref="L38:L69" si="37">SUM(H38:K38)</f>
        <v>128471</v>
      </c>
      <c r="M38" s="213"/>
      <c r="N38" s="221" t="str">
        <f>"00"&amp;TEXT(ROWS(C$2:C34),"00")&amp;"B"</f>
        <v>0033B</v>
      </c>
      <c r="O38" s="297"/>
      <c r="P38" s="351">
        <f t="shared" si="32"/>
        <v>0</v>
      </c>
      <c r="Q38" s="206"/>
      <c r="R38" s="221" t="str">
        <f>"10"&amp;TEXT(ROWS(F$2:F34),"00")&amp;"B"</f>
        <v>1033B</v>
      </c>
      <c r="S38" s="297"/>
      <c r="T38" s="351">
        <f t="shared" si="33"/>
        <v>0</v>
      </c>
      <c r="U38" s="206"/>
      <c r="V38" s="221" t="str">
        <f>"20"&amp;TEXT(ROWS(I$2:I34),"00")&amp;"B"</f>
        <v>2033B</v>
      </c>
      <c r="W38" s="297"/>
      <c r="X38" s="351">
        <f t="shared" si="34"/>
        <v>0</v>
      </c>
      <c r="Y38" s="206"/>
      <c r="Z38" s="221" t="str">
        <f>"30"&amp;TEXT(ROWS(L$2:L34),"00")&amp;"B"</f>
        <v>3033B</v>
      </c>
      <c r="AA38" s="297"/>
      <c r="AB38" s="351">
        <f t="shared" si="35"/>
        <v>0</v>
      </c>
      <c r="AC38" s="206"/>
      <c r="AD38" s="221" t="str">
        <f>"40"&amp;TEXT(ROWS(O$2:O34),"00")&amp;"B"</f>
        <v>4033B</v>
      </c>
      <c r="AE38" s="297"/>
      <c r="AF38" s="351">
        <f t="shared" si="36"/>
        <v>0</v>
      </c>
      <c r="AH38" s="188">
        <f t="shared" si="1"/>
        <v>0</v>
      </c>
      <c r="AI38" s="188">
        <f t="shared" si="2"/>
        <v>0</v>
      </c>
      <c r="AJ38" s="188">
        <f t="shared" si="3"/>
        <v>0</v>
      </c>
      <c r="AK38" s="188">
        <f t="shared" si="4"/>
        <v>0</v>
      </c>
      <c r="AL38" s="188">
        <f t="shared" si="5"/>
        <v>0</v>
      </c>
      <c r="AM38" s="189"/>
      <c r="AN38" s="188">
        <f t="shared" si="6"/>
        <v>0</v>
      </c>
      <c r="AO38" s="188">
        <f t="shared" si="7"/>
        <v>0</v>
      </c>
      <c r="AP38" s="188">
        <f t="shared" si="8"/>
        <v>0</v>
      </c>
      <c r="AQ38" s="188">
        <f t="shared" si="9"/>
        <v>0</v>
      </c>
      <c r="AR38" s="188">
        <f t="shared" si="10"/>
        <v>0</v>
      </c>
      <c r="AS38" s="188">
        <f t="shared" si="11"/>
        <v>0</v>
      </c>
      <c r="AT38" s="188">
        <f t="shared" si="12"/>
        <v>0</v>
      </c>
      <c r="AU38" s="188">
        <f t="shared" si="13"/>
        <v>0</v>
      </c>
      <c r="AV38" s="188">
        <f t="shared" si="14"/>
        <v>0</v>
      </c>
      <c r="AW38" s="188">
        <f t="shared" si="15"/>
        <v>0</v>
      </c>
      <c r="AX38" s="188">
        <f t="shared" si="16"/>
        <v>0</v>
      </c>
      <c r="AY38" s="188">
        <f t="shared" si="17"/>
        <v>0</v>
      </c>
      <c r="AZ38" s="188">
        <f t="shared" si="18"/>
        <v>0</v>
      </c>
      <c r="BA38" s="188">
        <f t="shared" si="19"/>
        <v>0</v>
      </c>
      <c r="BB38" s="188">
        <f t="shared" si="20"/>
        <v>0</v>
      </c>
      <c r="BC38" s="188">
        <f t="shared" si="21"/>
        <v>0</v>
      </c>
      <c r="BD38" s="188">
        <f t="shared" si="22"/>
        <v>0</v>
      </c>
      <c r="BE38" s="188">
        <f t="shared" si="23"/>
        <v>0</v>
      </c>
      <c r="BF38" s="188">
        <f t="shared" si="24"/>
        <v>0</v>
      </c>
      <c r="BG38" s="188">
        <f t="shared" si="25"/>
        <v>0</v>
      </c>
      <c r="BH38" s="188">
        <f t="shared" si="26"/>
        <v>0</v>
      </c>
      <c r="BI38" s="188">
        <f t="shared" si="27"/>
        <v>0</v>
      </c>
      <c r="BJ38" s="188">
        <f t="shared" si="28"/>
        <v>0</v>
      </c>
      <c r="BK38" s="188">
        <f t="shared" si="29"/>
        <v>0</v>
      </c>
      <c r="BL38" s="188">
        <f t="shared" si="30"/>
        <v>0</v>
      </c>
      <c r="BM38" s="188">
        <f t="shared" si="31"/>
        <v>0</v>
      </c>
    </row>
    <row r="39" spans="1:65" s="187" customFormat="1">
      <c r="A39" s="182"/>
      <c r="B39" s="182"/>
      <c r="C39" s="183" t="s">
        <v>1367</v>
      </c>
      <c r="D39" s="184">
        <v>3</v>
      </c>
      <c r="E39" s="185" t="s">
        <v>1125</v>
      </c>
      <c r="F39" s="186" t="s">
        <v>1558</v>
      </c>
      <c r="G39" s="186" t="s">
        <v>1559</v>
      </c>
      <c r="H39" s="256">
        <v>61419.6</v>
      </c>
      <c r="I39" s="256">
        <v>35307</v>
      </c>
      <c r="J39" s="256">
        <v>226775</v>
      </c>
      <c r="K39" s="256">
        <v>10208</v>
      </c>
      <c r="L39" s="270">
        <f t="shared" si="37"/>
        <v>333709.59999999998</v>
      </c>
      <c r="M39" s="213"/>
      <c r="N39" s="221" t="str">
        <f>"00"&amp;TEXT(ROWS(C$2:C35),"00")&amp;"B"</f>
        <v>0034B</v>
      </c>
      <c r="O39" s="297"/>
      <c r="P39" s="351">
        <f t="shared" si="32"/>
        <v>0</v>
      </c>
      <c r="Q39" s="206"/>
      <c r="R39" s="221" t="str">
        <f>"10"&amp;TEXT(ROWS(F$2:F35),"00")&amp;"B"</f>
        <v>1034B</v>
      </c>
      <c r="S39" s="297"/>
      <c r="T39" s="351">
        <f t="shared" si="33"/>
        <v>0</v>
      </c>
      <c r="U39" s="206"/>
      <c r="V39" s="221" t="str">
        <f>"20"&amp;TEXT(ROWS(I$2:I35),"00")&amp;"B"</f>
        <v>2034B</v>
      </c>
      <c r="W39" s="297"/>
      <c r="X39" s="351">
        <f t="shared" si="34"/>
        <v>0</v>
      </c>
      <c r="Y39" s="206"/>
      <c r="Z39" s="221" t="str">
        <f>"30"&amp;TEXT(ROWS(L$2:L35),"00")&amp;"B"</f>
        <v>3034B</v>
      </c>
      <c r="AA39" s="297"/>
      <c r="AB39" s="351">
        <f t="shared" si="35"/>
        <v>0</v>
      </c>
      <c r="AC39" s="206"/>
      <c r="AD39" s="221" t="str">
        <f>"40"&amp;TEXT(ROWS(O$2:O35),"00")&amp;"B"</f>
        <v>4034B</v>
      </c>
      <c r="AE39" s="297"/>
      <c r="AF39" s="351">
        <f t="shared" si="36"/>
        <v>0</v>
      </c>
      <c r="AH39" s="188">
        <f t="shared" si="1"/>
        <v>0</v>
      </c>
      <c r="AI39" s="188">
        <f t="shared" si="2"/>
        <v>0</v>
      </c>
      <c r="AJ39" s="188">
        <f t="shared" si="3"/>
        <v>0</v>
      </c>
      <c r="AK39" s="188">
        <f t="shared" si="4"/>
        <v>0</v>
      </c>
      <c r="AL39" s="188">
        <f t="shared" si="5"/>
        <v>0</v>
      </c>
      <c r="AM39" s="189"/>
      <c r="AN39" s="188">
        <f t="shared" si="6"/>
        <v>0</v>
      </c>
      <c r="AO39" s="188">
        <f t="shared" si="7"/>
        <v>0</v>
      </c>
      <c r="AP39" s="188">
        <f t="shared" si="8"/>
        <v>0</v>
      </c>
      <c r="AQ39" s="188">
        <f t="shared" si="9"/>
        <v>0</v>
      </c>
      <c r="AR39" s="188">
        <f t="shared" si="10"/>
        <v>0</v>
      </c>
      <c r="AS39" s="188">
        <f t="shared" si="11"/>
        <v>0</v>
      </c>
      <c r="AT39" s="188">
        <f t="shared" si="12"/>
        <v>0</v>
      </c>
      <c r="AU39" s="188">
        <f t="shared" si="13"/>
        <v>0</v>
      </c>
      <c r="AV39" s="188">
        <f t="shared" si="14"/>
        <v>0</v>
      </c>
      <c r="AW39" s="188">
        <f t="shared" si="15"/>
        <v>0</v>
      </c>
      <c r="AX39" s="188">
        <f t="shared" si="16"/>
        <v>0</v>
      </c>
      <c r="AY39" s="188">
        <f t="shared" si="17"/>
        <v>0</v>
      </c>
      <c r="AZ39" s="188">
        <f t="shared" si="18"/>
        <v>0</v>
      </c>
      <c r="BA39" s="188">
        <f t="shared" si="19"/>
        <v>0</v>
      </c>
      <c r="BB39" s="188">
        <f t="shared" si="20"/>
        <v>0</v>
      </c>
      <c r="BC39" s="188">
        <f t="shared" si="21"/>
        <v>0</v>
      </c>
      <c r="BD39" s="188">
        <f t="shared" si="22"/>
        <v>0</v>
      </c>
      <c r="BE39" s="188">
        <f t="shared" si="23"/>
        <v>0</v>
      </c>
      <c r="BF39" s="188">
        <f t="shared" si="24"/>
        <v>0</v>
      </c>
      <c r="BG39" s="188">
        <f t="shared" si="25"/>
        <v>0</v>
      </c>
      <c r="BH39" s="188">
        <f t="shared" si="26"/>
        <v>0</v>
      </c>
      <c r="BI39" s="188">
        <f t="shared" si="27"/>
        <v>0</v>
      </c>
      <c r="BJ39" s="188">
        <f t="shared" si="28"/>
        <v>0</v>
      </c>
      <c r="BK39" s="188">
        <f t="shared" si="29"/>
        <v>0</v>
      </c>
      <c r="BL39" s="188">
        <f t="shared" si="30"/>
        <v>0</v>
      </c>
      <c r="BM39" s="188">
        <f t="shared" si="31"/>
        <v>0</v>
      </c>
    </row>
    <row r="40" spans="1:65" s="187" customFormat="1">
      <c r="A40" s="182"/>
      <c r="B40" s="182"/>
      <c r="C40" s="183" t="s">
        <v>1368</v>
      </c>
      <c r="D40" s="184">
        <v>3</v>
      </c>
      <c r="E40" s="185" t="s">
        <v>1113</v>
      </c>
      <c r="F40" s="186" t="s">
        <v>1202</v>
      </c>
      <c r="G40" s="186" t="s">
        <v>1560</v>
      </c>
      <c r="H40" s="256">
        <v>0</v>
      </c>
      <c r="I40" s="256">
        <v>0</v>
      </c>
      <c r="J40" s="256">
        <v>871</v>
      </c>
      <c r="K40" s="256">
        <v>0</v>
      </c>
      <c r="L40" s="270">
        <f t="shared" si="37"/>
        <v>871</v>
      </c>
      <c r="M40" s="213"/>
      <c r="N40" s="221" t="str">
        <f>"00"&amp;TEXT(ROWS(C$2:C36),"00")&amp;"B"</f>
        <v>0035B</v>
      </c>
      <c r="O40" s="297"/>
      <c r="P40" s="351">
        <f t="shared" si="32"/>
        <v>0</v>
      </c>
      <c r="Q40" s="206"/>
      <c r="R40" s="221" t="str">
        <f>"10"&amp;TEXT(ROWS(F$2:F36),"00")&amp;"B"</f>
        <v>1035B</v>
      </c>
      <c r="S40" s="297"/>
      <c r="T40" s="351">
        <f t="shared" si="33"/>
        <v>0</v>
      </c>
      <c r="U40" s="206"/>
      <c r="V40" s="221" t="str">
        <f>"20"&amp;TEXT(ROWS(I$2:I36),"00")&amp;"B"</f>
        <v>2035B</v>
      </c>
      <c r="W40" s="297"/>
      <c r="X40" s="351">
        <f t="shared" si="34"/>
        <v>0</v>
      </c>
      <c r="Y40" s="206"/>
      <c r="Z40" s="221" t="str">
        <f>"30"&amp;TEXT(ROWS(L$2:L36),"00")&amp;"B"</f>
        <v>3035B</v>
      </c>
      <c r="AA40" s="297"/>
      <c r="AB40" s="351">
        <f t="shared" si="35"/>
        <v>0</v>
      </c>
      <c r="AC40" s="206"/>
      <c r="AD40" s="221" t="str">
        <f>"40"&amp;TEXT(ROWS(O$2:O36),"00")&amp;"B"</f>
        <v>4035B</v>
      </c>
      <c r="AE40" s="297"/>
      <c r="AF40" s="351">
        <f t="shared" si="36"/>
        <v>0</v>
      </c>
      <c r="AH40" s="188">
        <f t="shared" si="1"/>
        <v>0</v>
      </c>
      <c r="AI40" s="188">
        <f t="shared" si="2"/>
        <v>0</v>
      </c>
      <c r="AJ40" s="188">
        <f t="shared" si="3"/>
        <v>0</v>
      </c>
      <c r="AK40" s="188">
        <f t="shared" si="4"/>
        <v>0</v>
      </c>
      <c r="AL40" s="188">
        <f t="shared" si="5"/>
        <v>0</v>
      </c>
      <c r="AM40" s="189"/>
      <c r="AN40" s="188">
        <f t="shared" si="6"/>
        <v>0</v>
      </c>
      <c r="AO40" s="188">
        <f t="shared" si="7"/>
        <v>0</v>
      </c>
      <c r="AP40" s="188">
        <f t="shared" si="8"/>
        <v>0</v>
      </c>
      <c r="AQ40" s="188">
        <f t="shared" si="9"/>
        <v>0</v>
      </c>
      <c r="AR40" s="188">
        <f t="shared" si="10"/>
        <v>0</v>
      </c>
      <c r="AS40" s="188">
        <f t="shared" si="11"/>
        <v>0</v>
      </c>
      <c r="AT40" s="188">
        <f t="shared" si="12"/>
        <v>0</v>
      </c>
      <c r="AU40" s="188">
        <f t="shared" si="13"/>
        <v>0</v>
      </c>
      <c r="AV40" s="188">
        <f t="shared" si="14"/>
        <v>0</v>
      </c>
      <c r="AW40" s="188">
        <f t="shared" si="15"/>
        <v>0</v>
      </c>
      <c r="AX40" s="188">
        <f t="shared" si="16"/>
        <v>0</v>
      </c>
      <c r="AY40" s="188">
        <f t="shared" si="17"/>
        <v>0</v>
      </c>
      <c r="AZ40" s="188">
        <f t="shared" si="18"/>
        <v>0</v>
      </c>
      <c r="BA40" s="188">
        <f t="shared" si="19"/>
        <v>0</v>
      </c>
      <c r="BB40" s="188">
        <f t="shared" si="20"/>
        <v>0</v>
      </c>
      <c r="BC40" s="188">
        <f t="shared" si="21"/>
        <v>0</v>
      </c>
      <c r="BD40" s="188">
        <f t="shared" si="22"/>
        <v>0</v>
      </c>
      <c r="BE40" s="188">
        <f t="shared" si="23"/>
        <v>0</v>
      </c>
      <c r="BF40" s="188">
        <f t="shared" si="24"/>
        <v>0</v>
      </c>
      <c r="BG40" s="188">
        <f t="shared" si="25"/>
        <v>0</v>
      </c>
      <c r="BH40" s="188">
        <f t="shared" si="26"/>
        <v>0</v>
      </c>
      <c r="BI40" s="188">
        <f t="shared" si="27"/>
        <v>0</v>
      </c>
      <c r="BJ40" s="188">
        <f t="shared" si="28"/>
        <v>0</v>
      </c>
      <c r="BK40" s="188">
        <f t="shared" si="29"/>
        <v>0</v>
      </c>
      <c r="BL40" s="188">
        <f t="shared" si="30"/>
        <v>0</v>
      </c>
      <c r="BM40" s="188">
        <f t="shared" si="31"/>
        <v>0</v>
      </c>
    </row>
    <row r="41" spans="1:65" s="187" customFormat="1">
      <c r="A41" s="182"/>
      <c r="B41" s="182"/>
      <c r="C41" s="183" t="s">
        <v>1369</v>
      </c>
      <c r="D41" s="184">
        <v>3</v>
      </c>
      <c r="E41" s="185" t="s">
        <v>1113</v>
      </c>
      <c r="F41" s="186" t="s">
        <v>1202</v>
      </c>
      <c r="G41" s="186" t="s">
        <v>1561</v>
      </c>
      <c r="H41" s="256">
        <v>0</v>
      </c>
      <c r="I41" s="256">
        <v>0</v>
      </c>
      <c r="J41" s="256">
        <v>1742</v>
      </c>
      <c r="K41" s="256">
        <v>0</v>
      </c>
      <c r="L41" s="270">
        <f t="shared" si="37"/>
        <v>1742</v>
      </c>
      <c r="M41" s="213"/>
      <c r="N41" s="221" t="str">
        <f>"00"&amp;TEXT(ROWS(C$2:C37),"00")&amp;"B"</f>
        <v>0036B</v>
      </c>
      <c r="O41" s="297"/>
      <c r="P41" s="351">
        <f t="shared" si="32"/>
        <v>0</v>
      </c>
      <c r="Q41" s="206"/>
      <c r="R41" s="221" t="str">
        <f>"10"&amp;TEXT(ROWS(F$2:F37),"00")&amp;"B"</f>
        <v>1036B</v>
      </c>
      <c r="S41" s="297"/>
      <c r="T41" s="351">
        <f t="shared" si="33"/>
        <v>0</v>
      </c>
      <c r="U41" s="206"/>
      <c r="V41" s="221" t="str">
        <f>"20"&amp;TEXT(ROWS(I$2:I37),"00")&amp;"B"</f>
        <v>2036B</v>
      </c>
      <c r="W41" s="297"/>
      <c r="X41" s="351">
        <f t="shared" si="34"/>
        <v>0</v>
      </c>
      <c r="Y41" s="206"/>
      <c r="Z41" s="221" t="str">
        <f>"30"&amp;TEXT(ROWS(L$2:L37),"00")&amp;"B"</f>
        <v>3036B</v>
      </c>
      <c r="AA41" s="297"/>
      <c r="AB41" s="351">
        <f t="shared" si="35"/>
        <v>0</v>
      </c>
      <c r="AC41" s="206"/>
      <c r="AD41" s="221" t="str">
        <f>"40"&amp;TEXT(ROWS(O$2:O37),"00")&amp;"B"</f>
        <v>4036B</v>
      </c>
      <c r="AE41" s="297"/>
      <c r="AF41" s="351">
        <f t="shared" si="36"/>
        <v>0</v>
      </c>
      <c r="AH41" s="188">
        <f t="shared" si="1"/>
        <v>0</v>
      </c>
      <c r="AI41" s="188">
        <f t="shared" si="2"/>
        <v>0</v>
      </c>
      <c r="AJ41" s="188">
        <f t="shared" si="3"/>
        <v>0</v>
      </c>
      <c r="AK41" s="188">
        <f t="shared" si="4"/>
        <v>0</v>
      </c>
      <c r="AL41" s="188">
        <f t="shared" si="5"/>
        <v>0</v>
      </c>
      <c r="AM41" s="189"/>
      <c r="AN41" s="188">
        <f t="shared" si="6"/>
        <v>0</v>
      </c>
      <c r="AO41" s="188">
        <f t="shared" si="7"/>
        <v>0</v>
      </c>
      <c r="AP41" s="188">
        <f t="shared" si="8"/>
        <v>0</v>
      </c>
      <c r="AQ41" s="188">
        <f t="shared" si="9"/>
        <v>0</v>
      </c>
      <c r="AR41" s="188">
        <f t="shared" si="10"/>
        <v>0</v>
      </c>
      <c r="AS41" s="188">
        <f t="shared" si="11"/>
        <v>0</v>
      </c>
      <c r="AT41" s="188">
        <f t="shared" si="12"/>
        <v>0</v>
      </c>
      <c r="AU41" s="188">
        <f t="shared" si="13"/>
        <v>0</v>
      </c>
      <c r="AV41" s="188">
        <f t="shared" si="14"/>
        <v>0</v>
      </c>
      <c r="AW41" s="188">
        <f t="shared" si="15"/>
        <v>0</v>
      </c>
      <c r="AX41" s="188">
        <f t="shared" si="16"/>
        <v>0</v>
      </c>
      <c r="AY41" s="188">
        <f t="shared" si="17"/>
        <v>0</v>
      </c>
      <c r="AZ41" s="188">
        <f t="shared" si="18"/>
        <v>0</v>
      </c>
      <c r="BA41" s="188">
        <f t="shared" si="19"/>
        <v>0</v>
      </c>
      <c r="BB41" s="188">
        <f t="shared" si="20"/>
        <v>0</v>
      </c>
      <c r="BC41" s="188">
        <f t="shared" si="21"/>
        <v>0</v>
      </c>
      <c r="BD41" s="188">
        <f t="shared" si="22"/>
        <v>0</v>
      </c>
      <c r="BE41" s="188">
        <f t="shared" si="23"/>
        <v>0</v>
      </c>
      <c r="BF41" s="188">
        <f t="shared" si="24"/>
        <v>0</v>
      </c>
      <c r="BG41" s="188">
        <f t="shared" si="25"/>
        <v>0</v>
      </c>
      <c r="BH41" s="188">
        <f t="shared" si="26"/>
        <v>0</v>
      </c>
      <c r="BI41" s="188">
        <f t="shared" si="27"/>
        <v>0</v>
      </c>
      <c r="BJ41" s="188">
        <f t="shared" si="28"/>
        <v>0</v>
      </c>
      <c r="BK41" s="188">
        <f t="shared" si="29"/>
        <v>0</v>
      </c>
      <c r="BL41" s="188">
        <f t="shared" si="30"/>
        <v>0</v>
      </c>
      <c r="BM41" s="188">
        <f t="shared" si="31"/>
        <v>0</v>
      </c>
    </row>
    <row r="42" spans="1:65" s="187" customFormat="1">
      <c r="A42" s="182"/>
      <c r="B42" s="182"/>
      <c r="C42" s="183" t="s">
        <v>1370</v>
      </c>
      <c r="D42" s="184">
        <v>3</v>
      </c>
      <c r="E42" s="185" t="s">
        <v>1113</v>
      </c>
      <c r="F42" s="186" t="s">
        <v>1202</v>
      </c>
      <c r="G42" s="186" t="s">
        <v>1562</v>
      </c>
      <c r="H42" s="256">
        <v>0</v>
      </c>
      <c r="I42" s="256">
        <v>0</v>
      </c>
      <c r="J42" s="256">
        <v>1307</v>
      </c>
      <c r="K42" s="256">
        <v>0</v>
      </c>
      <c r="L42" s="270">
        <f t="shared" si="37"/>
        <v>1307</v>
      </c>
      <c r="M42" s="213"/>
      <c r="N42" s="221" t="str">
        <f>"00"&amp;TEXT(ROWS(C$2:C38),"00")&amp;"B"</f>
        <v>0037B</v>
      </c>
      <c r="O42" s="297"/>
      <c r="P42" s="351">
        <f t="shared" si="32"/>
        <v>0</v>
      </c>
      <c r="Q42" s="206"/>
      <c r="R42" s="221" t="str">
        <f>"10"&amp;TEXT(ROWS(F$2:F38),"00")&amp;"B"</f>
        <v>1037B</v>
      </c>
      <c r="S42" s="297"/>
      <c r="T42" s="351">
        <f t="shared" si="33"/>
        <v>0</v>
      </c>
      <c r="U42" s="206"/>
      <c r="V42" s="221" t="str">
        <f>"20"&amp;TEXT(ROWS(I$2:I38),"00")&amp;"B"</f>
        <v>2037B</v>
      </c>
      <c r="W42" s="297"/>
      <c r="X42" s="351">
        <f t="shared" si="34"/>
        <v>0</v>
      </c>
      <c r="Y42" s="206"/>
      <c r="Z42" s="221" t="str">
        <f>"30"&amp;TEXT(ROWS(L$2:L38),"00")&amp;"B"</f>
        <v>3037B</v>
      </c>
      <c r="AA42" s="297"/>
      <c r="AB42" s="351">
        <f t="shared" si="35"/>
        <v>0</v>
      </c>
      <c r="AC42" s="206"/>
      <c r="AD42" s="221" t="str">
        <f>"40"&amp;TEXT(ROWS(O$2:O38),"00")&amp;"B"</f>
        <v>4037B</v>
      </c>
      <c r="AE42" s="297"/>
      <c r="AF42" s="351">
        <f t="shared" si="36"/>
        <v>0</v>
      </c>
      <c r="AH42" s="188">
        <f t="shared" si="1"/>
        <v>0</v>
      </c>
      <c r="AI42" s="188">
        <f t="shared" si="2"/>
        <v>0</v>
      </c>
      <c r="AJ42" s="188">
        <f t="shared" si="3"/>
        <v>0</v>
      </c>
      <c r="AK42" s="188">
        <f t="shared" si="4"/>
        <v>0</v>
      </c>
      <c r="AL42" s="188">
        <f t="shared" si="5"/>
        <v>0</v>
      </c>
      <c r="AM42" s="189"/>
      <c r="AN42" s="188">
        <f t="shared" si="6"/>
        <v>0</v>
      </c>
      <c r="AO42" s="188">
        <f t="shared" si="7"/>
        <v>0</v>
      </c>
      <c r="AP42" s="188">
        <f t="shared" si="8"/>
        <v>0</v>
      </c>
      <c r="AQ42" s="188">
        <f t="shared" si="9"/>
        <v>0</v>
      </c>
      <c r="AR42" s="188">
        <f t="shared" si="10"/>
        <v>0</v>
      </c>
      <c r="AS42" s="188">
        <f t="shared" si="11"/>
        <v>0</v>
      </c>
      <c r="AT42" s="188">
        <f t="shared" si="12"/>
        <v>0</v>
      </c>
      <c r="AU42" s="188">
        <f t="shared" si="13"/>
        <v>0</v>
      </c>
      <c r="AV42" s="188">
        <f t="shared" si="14"/>
        <v>0</v>
      </c>
      <c r="AW42" s="188">
        <f t="shared" si="15"/>
        <v>0</v>
      </c>
      <c r="AX42" s="188">
        <f t="shared" si="16"/>
        <v>0</v>
      </c>
      <c r="AY42" s="188">
        <f t="shared" si="17"/>
        <v>0</v>
      </c>
      <c r="AZ42" s="188">
        <f t="shared" si="18"/>
        <v>0</v>
      </c>
      <c r="BA42" s="188">
        <f t="shared" si="19"/>
        <v>0</v>
      </c>
      <c r="BB42" s="188">
        <f t="shared" si="20"/>
        <v>0</v>
      </c>
      <c r="BC42" s="188">
        <f t="shared" si="21"/>
        <v>0</v>
      </c>
      <c r="BD42" s="188">
        <f t="shared" si="22"/>
        <v>0</v>
      </c>
      <c r="BE42" s="188">
        <f t="shared" si="23"/>
        <v>0</v>
      </c>
      <c r="BF42" s="188">
        <f t="shared" si="24"/>
        <v>0</v>
      </c>
      <c r="BG42" s="188">
        <f t="shared" si="25"/>
        <v>0</v>
      </c>
      <c r="BH42" s="188">
        <f t="shared" si="26"/>
        <v>0</v>
      </c>
      <c r="BI42" s="188">
        <f t="shared" si="27"/>
        <v>0</v>
      </c>
      <c r="BJ42" s="188">
        <f t="shared" si="28"/>
        <v>0</v>
      </c>
      <c r="BK42" s="188">
        <f t="shared" si="29"/>
        <v>0</v>
      </c>
      <c r="BL42" s="188">
        <f t="shared" si="30"/>
        <v>0</v>
      </c>
      <c r="BM42" s="188">
        <f t="shared" si="31"/>
        <v>0</v>
      </c>
    </row>
    <row r="43" spans="1:65" s="187" customFormat="1">
      <c r="A43" s="182"/>
      <c r="B43" s="182"/>
      <c r="C43" s="183" t="s">
        <v>1371</v>
      </c>
      <c r="D43" s="184">
        <v>3</v>
      </c>
      <c r="E43" s="185" t="s">
        <v>1113</v>
      </c>
      <c r="F43" s="186" t="s">
        <v>1202</v>
      </c>
      <c r="G43" s="186" t="s">
        <v>1563</v>
      </c>
      <c r="H43" s="256">
        <v>0</v>
      </c>
      <c r="I43" s="256">
        <v>0</v>
      </c>
      <c r="J43" s="256">
        <v>2614</v>
      </c>
      <c r="K43" s="256">
        <v>0</v>
      </c>
      <c r="L43" s="270">
        <f t="shared" si="37"/>
        <v>2614</v>
      </c>
      <c r="M43" s="213"/>
      <c r="N43" s="221" t="str">
        <f>"00"&amp;TEXT(ROWS(C$2:C39),"00")&amp;"B"</f>
        <v>0038B</v>
      </c>
      <c r="O43" s="297"/>
      <c r="P43" s="351">
        <f t="shared" si="32"/>
        <v>0</v>
      </c>
      <c r="Q43" s="206"/>
      <c r="R43" s="221" t="str">
        <f>"10"&amp;TEXT(ROWS(F$2:F39),"00")&amp;"B"</f>
        <v>1038B</v>
      </c>
      <c r="S43" s="297"/>
      <c r="T43" s="351">
        <f t="shared" si="33"/>
        <v>0</v>
      </c>
      <c r="U43" s="206"/>
      <c r="V43" s="221" t="str">
        <f>"20"&amp;TEXT(ROWS(I$2:I39),"00")&amp;"B"</f>
        <v>2038B</v>
      </c>
      <c r="W43" s="297"/>
      <c r="X43" s="351">
        <f t="shared" si="34"/>
        <v>0</v>
      </c>
      <c r="Y43" s="206"/>
      <c r="Z43" s="221" t="str">
        <f>"30"&amp;TEXT(ROWS(L$2:L39),"00")&amp;"B"</f>
        <v>3038B</v>
      </c>
      <c r="AA43" s="297"/>
      <c r="AB43" s="351">
        <f t="shared" si="35"/>
        <v>0</v>
      </c>
      <c r="AC43" s="206"/>
      <c r="AD43" s="221" t="str">
        <f>"40"&amp;TEXT(ROWS(O$2:O39),"00")&amp;"B"</f>
        <v>4038B</v>
      </c>
      <c r="AE43" s="297"/>
      <c r="AF43" s="351">
        <f t="shared" si="36"/>
        <v>0</v>
      </c>
      <c r="AH43" s="188">
        <f t="shared" si="1"/>
        <v>0</v>
      </c>
      <c r="AI43" s="188">
        <f t="shared" si="2"/>
        <v>0</v>
      </c>
      <c r="AJ43" s="188">
        <f t="shared" si="3"/>
        <v>0</v>
      </c>
      <c r="AK43" s="188">
        <f t="shared" si="4"/>
        <v>0</v>
      </c>
      <c r="AL43" s="188">
        <f t="shared" si="5"/>
        <v>0</v>
      </c>
      <c r="AM43" s="189"/>
      <c r="AN43" s="188">
        <f t="shared" si="6"/>
        <v>0</v>
      </c>
      <c r="AO43" s="188">
        <f t="shared" si="7"/>
        <v>0</v>
      </c>
      <c r="AP43" s="188">
        <f t="shared" si="8"/>
        <v>0</v>
      </c>
      <c r="AQ43" s="188">
        <f t="shared" si="9"/>
        <v>0</v>
      </c>
      <c r="AR43" s="188">
        <f t="shared" si="10"/>
        <v>0</v>
      </c>
      <c r="AS43" s="188">
        <f t="shared" si="11"/>
        <v>0</v>
      </c>
      <c r="AT43" s="188">
        <f t="shared" si="12"/>
        <v>0</v>
      </c>
      <c r="AU43" s="188">
        <f t="shared" si="13"/>
        <v>0</v>
      </c>
      <c r="AV43" s="188">
        <f t="shared" si="14"/>
        <v>0</v>
      </c>
      <c r="AW43" s="188">
        <f t="shared" si="15"/>
        <v>0</v>
      </c>
      <c r="AX43" s="188">
        <f t="shared" si="16"/>
        <v>0</v>
      </c>
      <c r="AY43" s="188">
        <f t="shared" si="17"/>
        <v>0</v>
      </c>
      <c r="AZ43" s="188">
        <f t="shared" si="18"/>
        <v>0</v>
      </c>
      <c r="BA43" s="188">
        <f t="shared" si="19"/>
        <v>0</v>
      </c>
      <c r="BB43" s="188">
        <f t="shared" si="20"/>
        <v>0</v>
      </c>
      <c r="BC43" s="188">
        <f t="shared" si="21"/>
        <v>0</v>
      </c>
      <c r="BD43" s="188">
        <f t="shared" si="22"/>
        <v>0</v>
      </c>
      <c r="BE43" s="188">
        <f t="shared" si="23"/>
        <v>0</v>
      </c>
      <c r="BF43" s="188">
        <f t="shared" si="24"/>
        <v>0</v>
      </c>
      <c r="BG43" s="188">
        <f t="shared" si="25"/>
        <v>0</v>
      </c>
      <c r="BH43" s="188">
        <f t="shared" si="26"/>
        <v>0</v>
      </c>
      <c r="BI43" s="188">
        <f t="shared" si="27"/>
        <v>0</v>
      </c>
      <c r="BJ43" s="188">
        <f t="shared" si="28"/>
        <v>0</v>
      </c>
      <c r="BK43" s="188">
        <f t="shared" si="29"/>
        <v>0</v>
      </c>
      <c r="BL43" s="188">
        <f t="shared" si="30"/>
        <v>0</v>
      </c>
      <c r="BM43" s="188">
        <f t="shared" si="31"/>
        <v>0</v>
      </c>
    </row>
    <row r="44" spans="1:65" s="187" customFormat="1">
      <c r="A44" s="182"/>
      <c r="B44" s="182"/>
      <c r="C44" s="183" t="s">
        <v>1372</v>
      </c>
      <c r="D44" s="184">
        <v>3</v>
      </c>
      <c r="E44" s="185" t="s">
        <v>1113</v>
      </c>
      <c r="F44" s="186" t="s">
        <v>1202</v>
      </c>
      <c r="G44" s="186" t="s">
        <v>1564</v>
      </c>
      <c r="H44" s="256">
        <v>0</v>
      </c>
      <c r="I44" s="256">
        <v>0</v>
      </c>
      <c r="J44" s="256">
        <v>1307</v>
      </c>
      <c r="K44" s="256">
        <v>0</v>
      </c>
      <c r="L44" s="270">
        <f t="shared" si="37"/>
        <v>1307</v>
      </c>
      <c r="M44" s="213"/>
      <c r="N44" s="221" t="str">
        <f>"00"&amp;TEXT(ROWS(C$2:C40),"00")&amp;"B"</f>
        <v>0039B</v>
      </c>
      <c r="O44" s="297"/>
      <c r="P44" s="351">
        <f t="shared" si="32"/>
        <v>0</v>
      </c>
      <c r="Q44" s="206"/>
      <c r="R44" s="221" t="str">
        <f>"10"&amp;TEXT(ROWS(F$2:F40),"00")&amp;"B"</f>
        <v>1039B</v>
      </c>
      <c r="S44" s="297"/>
      <c r="T44" s="351">
        <f t="shared" si="33"/>
        <v>0</v>
      </c>
      <c r="U44" s="206"/>
      <c r="V44" s="221" t="str">
        <f>"20"&amp;TEXT(ROWS(I$2:I40),"00")&amp;"B"</f>
        <v>2039B</v>
      </c>
      <c r="W44" s="297"/>
      <c r="X44" s="351">
        <f t="shared" si="34"/>
        <v>0</v>
      </c>
      <c r="Y44" s="206"/>
      <c r="Z44" s="221" t="str">
        <f>"30"&amp;TEXT(ROWS(L$2:L40),"00")&amp;"B"</f>
        <v>3039B</v>
      </c>
      <c r="AA44" s="297"/>
      <c r="AB44" s="351">
        <f t="shared" si="35"/>
        <v>0</v>
      </c>
      <c r="AC44" s="206"/>
      <c r="AD44" s="221" t="str">
        <f>"40"&amp;TEXT(ROWS(O$2:O40),"00")&amp;"B"</f>
        <v>4039B</v>
      </c>
      <c r="AE44" s="297"/>
      <c r="AF44" s="351">
        <f t="shared" si="36"/>
        <v>0</v>
      </c>
      <c r="AH44" s="188">
        <f t="shared" si="1"/>
        <v>0</v>
      </c>
      <c r="AI44" s="188">
        <f t="shared" si="2"/>
        <v>0</v>
      </c>
      <c r="AJ44" s="188">
        <f t="shared" si="3"/>
        <v>0</v>
      </c>
      <c r="AK44" s="188">
        <f t="shared" si="4"/>
        <v>0</v>
      </c>
      <c r="AL44" s="188">
        <f t="shared" si="5"/>
        <v>0</v>
      </c>
      <c r="AM44" s="189"/>
      <c r="AN44" s="188">
        <f t="shared" si="6"/>
        <v>0</v>
      </c>
      <c r="AO44" s="188">
        <f t="shared" si="7"/>
        <v>0</v>
      </c>
      <c r="AP44" s="188">
        <f t="shared" si="8"/>
        <v>0</v>
      </c>
      <c r="AQ44" s="188">
        <f t="shared" si="9"/>
        <v>0</v>
      </c>
      <c r="AR44" s="188">
        <f t="shared" si="10"/>
        <v>0</v>
      </c>
      <c r="AS44" s="188">
        <f t="shared" si="11"/>
        <v>0</v>
      </c>
      <c r="AT44" s="188">
        <f t="shared" si="12"/>
        <v>0</v>
      </c>
      <c r="AU44" s="188">
        <f t="shared" si="13"/>
        <v>0</v>
      </c>
      <c r="AV44" s="188">
        <f t="shared" si="14"/>
        <v>0</v>
      </c>
      <c r="AW44" s="188">
        <f t="shared" si="15"/>
        <v>0</v>
      </c>
      <c r="AX44" s="188">
        <f t="shared" si="16"/>
        <v>0</v>
      </c>
      <c r="AY44" s="188">
        <f t="shared" si="17"/>
        <v>0</v>
      </c>
      <c r="AZ44" s="188">
        <f t="shared" si="18"/>
        <v>0</v>
      </c>
      <c r="BA44" s="188">
        <f t="shared" si="19"/>
        <v>0</v>
      </c>
      <c r="BB44" s="188">
        <f t="shared" si="20"/>
        <v>0</v>
      </c>
      <c r="BC44" s="188">
        <f t="shared" si="21"/>
        <v>0</v>
      </c>
      <c r="BD44" s="188">
        <f t="shared" si="22"/>
        <v>0</v>
      </c>
      <c r="BE44" s="188">
        <f t="shared" si="23"/>
        <v>0</v>
      </c>
      <c r="BF44" s="188">
        <f t="shared" si="24"/>
        <v>0</v>
      </c>
      <c r="BG44" s="188">
        <f t="shared" si="25"/>
        <v>0</v>
      </c>
      <c r="BH44" s="188">
        <f t="shared" si="26"/>
        <v>0</v>
      </c>
      <c r="BI44" s="188">
        <f t="shared" si="27"/>
        <v>0</v>
      </c>
      <c r="BJ44" s="188">
        <f t="shared" si="28"/>
        <v>0</v>
      </c>
      <c r="BK44" s="188">
        <f t="shared" si="29"/>
        <v>0</v>
      </c>
      <c r="BL44" s="188">
        <f t="shared" si="30"/>
        <v>0</v>
      </c>
      <c r="BM44" s="188">
        <f t="shared" si="31"/>
        <v>0</v>
      </c>
    </row>
    <row r="45" spans="1:65" s="187" customFormat="1">
      <c r="A45" s="182"/>
      <c r="B45" s="182"/>
      <c r="C45" s="183" t="s">
        <v>1373</v>
      </c>
      <c r="D45" s="184">
        <v>3</v>
      </c>
      <c r="E45" s="185" t="s">
        <v>1113</v>
      </c>
      <c r="F45" s="186" t="s">
        <v>1202</v>
      </c>
      <c r="G45" s="186" t="s">
        <v>1565</v>
      </c>
      <c r="H45" s="256">
        <v>0</v>
      </c>
      <c r="I45" s="256">
        <v>0</v>
      </c>
      <c r="J45" s="256">
        <v>1307</v>
      </c>
      <c r="K45" s="256">
        <v>0</v>
      </c>
      <c r="L45" s="270">
        <f t="shared" si="37"/>
        <v>1307</v>
      </c>
      <c r="M45" s="213"/>
      <c r="N45" s="221" t="str">
        <f>"00"&amp;TEXT(ROWS(C$2:C41),"00")&amp;"B"</f>
        <v>0040B</v>
      </c>
      <c r="O45" s="297"/>
      <c r="P45" s="351">
        <f t="shared" si="32"/>
        <v>0</v>
      </c>
      <c r="Q45" s="206"/>
      <c r="R45" s="221" t="str">
        <f>"10"&amp;TEXT(ROWS(F$2:F41),"00")&amp;"B"</f>
        <v>1040B</v>
      </c>
      <c r="S45" s="297"/>
      <c r="T45" s="351">
        <f t="shared" si="33"/>
        <v>0</v>
      </c>
      <c r="U45" s="206"/>
      <c r="V45" s="221" t="str">
        <f>"20"&amp;TEXT(ROWS(I$2:I41),"00")&amp;"B"</f>
        <v>2040B</v>
      </c>
      <c r="W45" s="297"/>
      <c r="X45" s="351">
        <f t="shared" si="34"/>
        <v>0</v>
      </c>
      <c r="Y45" s="206"/>
      <c r="Z45" s="221" t="str">
        <f>"30"&amp;TEXT(ROWS(L$2:L41),"00")&amp;"B"</f>
        <v>3040B</v>
      </c>
      <c r="AA45" s="297"/>
      <c r="AB45" s="351">
        <f t="shared" si="35"/>
        <v>0</v>
      </c>
      <c r="AC45" s="206"/>
      <c r="AD45" s="221" t="str">
        <f>"40"&amp;TEXT(ROWS(O$2:O41),"00")&amp;"B"</f>
        <v>4040B</v>
      </c>
      <c r="AE45" s="297"/>
      <c r="AF45" s="351">
        <f t="shared" si="36"/>
        <v>0</v>
      </c>
      <c r="AH45" s="188">
        <f t="shared" si="1"/>
        <v>0</v>
      </c>
      <c r="AI45" s="188">
        <f t="shared" si="2"/>
        <v>0</v>
      </c>
      <c r="AJ45" s="188">
        <f t="shared" si="3"/>
        <v>0</v>
      </c>
      <c r="AK45" s="188">
        <f t="shared" si="4"/>
        <v>0</v>
      </c>
      <c r="AL45" s="188">
        <f t="shared" si="5"/>
        <v>0</v>
      </c>
      <c r="AM45" s="189"/>
      <c r="AN45" s="188">
        <f t="shared" si="6"/>
        <v>0</v>
      </c>
      <c r="AO45" s="188">
        <f t="shared" si="7"/>
        <v>0</v>
      </c>
      <c r="AP45" s="188">
        <f t="shared" si="8"/>
        <v>0</v>
      </c>
      <c r="AQ45" s="188">
        <f t="shared" si="9"/>
        <v>0</v>
      </c>
      <c r="AR45" s="188">
        <f t="shared" si="10"/>
        <v>0</v>
      </c>
      <c r="AS45" s="188">
        <f t="shared" si="11"/>
        <v>0</v>
      </c>
      <c r="AT45" s="188">
        <f t="shared" si="12"/>
        <v>0</v>
      </c>
      <c r="AU45" s="188">
        <f t="shared" si="13"/>
        <v>0</v>
      </c>
      <c r="AV45" s="188">
        <f t="shared" si="14"/>
        <v>0</v>
      </c>
      <c r="AW45" s="188">
        <f t="shared" si="15"/>
        <v>0</v>
      </c>
      <c r="AX45" s="188">
        <f t="shared" si="16"/>
        <v>0</v>
      </c>
      <c r="AY45" s="188">
        <f t="shared" si="17"/>
        <v>0</v>
      </c>
      <c r="AZ45" s="188">
        <f t="shared" si="18"/>
        <v>0</v>
      </c>
      <c r="BA45" s="188">
        <f t="shared" si="19"/>
        <v>0</v>
      </c>
      <c r="BB45" s="188">
        <f t="shared" si="20"/>
        <v>0</v>
      </c>
      <c r="BC45" s="188">
        <f t="shared" si="21"/>
        <v>0</v>
      </c>
      <c r="BD45" s="188">
        <f t="shared" si="22"/>
        <v>0</v>
      </c>
      <c r="BE45" s="188">
        <f t="shared" si="23"/>
        <v>0</v>
      </c>
      <c r="BF45" s="188">
        <f t="shared" si="24"/>
        <v>0</v>
      </c>
      <c r="BG45" s="188">
        <f t="shared" si="25"/>
        <v>0</v>
      </c>
      <c r="BH45" s="188">
        <f t="shared" si="26"/>
        <v>0</v>
      </c>
      <c r="BI45" s="188">
        <f t="shared" si="27"/>
        <v>0</v>
      </c>
      <c r="BJ45" s="188">
        <f t="shared" si="28"/>
        <v>0</v>
      </c>
      <c r="BK45" s="188">
        <f t="shared" si="29"/>
        <v>0</v>
      </c>
      <c r="BL45" s="188">
        <f t="shared" si="30"/>
        <v>0</v>
      </c>
      <c r="BM45" s="188">
        <f t="shared" si="31"/>
        <v>0</v>
      </c>
    </row>
    <row r="46" spans="1:65" s="187" customFormat="1">
      <c r="A46" s="182"/>
      <c r="B46" s="182"/>
      <c r="C46" s="183" t="s">
        <v>1374</v>
      </c>
      <c r="D46" s="184">
        <v>3</v>
      </c>
      <c r="E46" s="185" t="s">
        <v>1113</v>
      </c>
      <c r="F46" s="186" t="s">
        <v>1202</v>
      </c>
      <c r="G46" s="186" t="s">
        <v>1566</v>
      </c>
      <c r="H46" s="256">
        <v>0</v>
      </c>
      <c r="I46" s="256">
        <v>0</v>
      </c>
      <c r="J46" s="256">
        <v>436</v>
      </c>
      <c r="K46" s="256">
        <v>0</v>
      </c>
      <c r="L46" s="270">
        <f t="shared" si="37"/>
        <v>436</v>
      </c>
      <c r="M46" s="213"/>
      <c r="N46" s="221" t="str">
        <f>"00"&amp;TEXT(ROWS(C$2:C42),"00")&amp;"B"</f>
        <v>0041B</v>
      </c>
      <c r="O46" s="297"/>
      <c r="P46" s="351">
        <f t="shared" si="32"/>
        <v>0</v>
      </c>
      <c r="Q46" s="206"/>
      <c r="R46" s="221" t="str">
        <f>"10"&amp;TEXT(ROWS(F$2:F42),"00")&amp;"B"</f>
        <v>1041B</v>
      </c>
      <c r="S46" s="297"/>
      <c r="T46" s="351">
        <f t="shared" si="33"/>
        <v>0</v>
      </c>
      <c r="U46" s="206"/>
      <c r="V46" s="221" t="str">
        <f>"20"&amp;TEXT(ROWS(I$2:I42),"00")&amp;"B"</f>
        <v>2041B</v>
      </c>
      <c r="W46" s="297"/>
      <c r="X46" s="351">
        <f t="shared" si="34"/>
        <v>0</v>
      </c>
      <c r="Y46" s="206"/>
      <c r="Z46" s="221" t="str">
        <f>"30"&amp;TEXT(ROWS(L$2:L42),"00")&amp;"B"</f>
        <v>3041B</v>
      </c>
      <c r="AA46" s="297"/>
      <c r="AB46" s="351">
        <f t="shared" si="35"/>
        <v>0</v>
      </c>
      <c r="AC46" s="206"/>
      <c r="AD46" s="221" t="str">
        <f>"40"&amp;TEXT(ROWS(O$2:O42),"00")&amp;"B"</f>
        <v>4041B</v>
      </c>
      <c r="AE46" s="297"/>
      <c r="AF46" s="351">
        <f t="shared" si="36"/>
        <v>0</v>
      </c>
      <c r="AH46" s="188">
        <f t="shared" si="1"/>
        <v>0</v>
      </c>
      <c r="AI46" s="188">
        <f t="shared" si="2"/>
        <v>0</v>
      </c>
      <c r="AJ46" s="188">
        <f t="shared" si="3"/>
        <v>0</v>
      </c>
      <c r="AK46" s="188">
        <f t="shared" si="4"/>
        <v>0</v>
      </c>
      <c r="AL46" s="188">
        <f t="shared" si="5"/>
        <v>0</v>
      </c>
      <c r="AM46" s="189"/>
      <c r="AN46" s="188">
        <f t="shared" si="6"/>
        <v>0</v>
      </c>
      <c r="AO46" s="188">
        <f t="shared" si="7"/>
        <v>0</v>
      </c>
      <c r="AP46" s="188">
        <f t="shared" si="8"/>
        <v>0</v>
      </c>
      <c r="AQ46" s="188">
        <f t="shared" si="9"/>
        <v>0</v>
      </c>
      <c r="AR46" s="188">
        <f t="shared" si="10"/>
        <v>0</v>
      </c>
      <c r="AS46" s="188">
        <f t="shared" si="11"/>
        <v>0</v>
      </c>
      <c r="AT46" s="188">
        <f t="shared" si="12"/>
        <v>0</v>
      </c>
      <c r="AU46" s="188">
        <f t="shared" si="13"/>
        <v>0</v>
      </c>
      <c r="AV46" s="188">
        <f t="shared" si="14"/>
        <v>0</v>
      </c>
      <c r="AW46" s="188">
        <f t="shared" si="15"/>
        <v>0</v>
      </c>
      <c r="AX46" s="188">
        <f t="shared" si="16"/>
        <v>0</v>
      </c>
      <c r="AY46" s="188">
        <f t="shared" si="17"/>
        <v>0</v>
      </c>
      <c r="AZ46" s="188">
        <f t="shared" si="18"/>
        <v>0</v>
      </c>
      <c r="BA46" s="188">
        <f t="shared" si="19"/>
        <v>0</v>
      </c>
      <c r="BB46" s="188">
        <f t="shared" si="20"/>
        <v>0</v>
      </c>
      <c r="BC46" s="188">
        <f t="shared" si="21"/>
        <v>0</v>
      </c>
      <c r="BD46" s="188">
        <f t="shared" si="22"/>
        <v>0</v>
      </c>
      <c r="BE46" s="188">
        <f t="shared" si="23"/>
        <v>0</v>
      </c>
      <c r="BF46" s="188">
        <f t="shared" si="24"/>
        <v>0</v>
      </c>
      <c r="BG46" s="188">
        <f t="shared" si="25"/>
        <v>0</v>
      </c>
      <c r="BH46" s="188">
        <f t="shared" si="26"/>
        <v>0</v>
      </c>
      <c r="BI46" s="188">
        <f t="shared" si="27"/>
        <v>0</v>
      </c>
      <c r="BJ46" s="188">
        <f t="shared" si="28"/>
        <v>0</v>
      </c>
      <c r="BK46" s="188">
        <f t="shared" si="29"/>
        <v>0</v>
      </c>
      <c r="BL46" s="188">
        <f t="shared" si="30"/>
        <v>0</v>
      </c>
      <c r="BM46" s="188">
        <f t="shared" si="31"/>
        <v>0</v>
      </c>
    </row>
    <row r="47" spans="1:65" s="187" customFormat="1">
      <c r="A47" s="182"/>
      <c r="B47" s="182"/>
      <c r="C47" s="183" t="s">
        <v>1375</v>
      </c>
      <c r="D47" s="184">
        <v>3</v>
      </c>
      <c r="E47" s="185" t="s">
        <v>1113</v>
      </c>
      <c r="F47" s="186" t="s">
        <v>1202</v>
      </c>
      <c r="G47" s="186" t="s">
        <v>1567</v>
      </c>
      <c r="H47" s="256">
        <v>0</v>
      </c>
      <c r="I47" s="256">
        <v>0</v>
      </c>
      <c r="J47" s="256">
        <v>871</v>
      </c>
      <c r="K47" s="256">
        <v>0</v>
      </c>
      <c r="L47" s="270">
        <f t="shared" si="37"/>
        <v>871</v>
      </c>
      <c r="M47" s="213"/>
      <c r="N47" s="221" t="str">
        <f>"00"&amp;TEXT(ROWS(C$2:C43),"00")&amp;"B"</f>
        <v>0042B</v>
      </c>
      <c r="O47" s="297"/>
      <c r="P47" s="351">
        <f t="shared" si="32"/>
        <v>0</v>
      </c>
      <c r="Q47" s="206"/>
      <c r="R47" s="221" t="str">
        <f>"10"&amp;TEXT(ROWS(F$2:F43),"00")&amp;"B"</f>
        <v>1042B</v>
      </c>
      <c r="S47" s="297"/>
      <c r="T47" s="351">
        <f t="shared" si="33"/>
        <v>0</v>
      </c>
      <c r="U47" s="206"/>
      <c r="V47" s="221" t="str">
        <f>"20"&amp;TEXT(ROWS(I$2:I43),"00")&amp;"B"</f>
        <v>2042B</v>
      </c>
      <c r="W47" s="297"/>
      <c r="X47" s="351">
        <f t="shared" si="34"/>
        <v>0</v>
      </c>
      <c r="Y47" s="206"/>
      <c r="Z47" s="221" t="str">
        <f>"30"&amp;TEXT(ROWS(L$2:L43),"00")&amp;"B"</f>
        <v>3042B</v>
      </c>
      <c r="AA47" s="297"/>
      <c r="AB47" s="351">
        <f t="shared" si="35"/>
        <v>0</v>
      </c>
      <c r="AC47" s="206"/>
      <c r="AD47" s="221" t="str">
        <f>"40"&amp;TEXT(ROWS(O$2:O43),"00")&amp;"B"</f>
        <v>4042B</v>
      </c>
      <c r="AE47" s="297"/>
      <c r="AF47" s="351">
        <f t="shared" si="36"/>
        <v>0</v>
      </c>
      <c r="AH47" s="188">
        <f t="shared" si="1"/>
        <v>0</v>
      </c>
      <c r="AI47" s="188">
        <f t="shared" si="2"/>
        <v>0</v>
      </c>
      <c r="AJ47" s="188">
        <f t="shared" si="3"/>
        <v>0</v>
      </c>
      <c r="AK47" s="188">
        <f t="shared" si="4"/>
        <v>0</v>
      </c>
      <c r="AL47" s="188">
        <f t="shared" si="5"/>
        <v>0</v>
      </c>
      <c r="AM47" s="189"/>
      <c r="AN47" s="188">
        <f t="shared" si="6"/>
        <v>0</v>
      </c>
      <c r="AO47" s="188">
        <f t="shared" si="7"/>
        <v>0</v>
      </c>
      <c r="AP47" s="188">
        <f t="shared" si="8"/>
        <v>0</v>
      </c>
      <c r="AQ47" s="188">
        <f t="shared" si="9"/>
        <v>0</v>
      </c>
      <c r="AR47" s="188">
        <f t="shared" si="10"/>
        <v>0</v>
      </c>
      <c r="AS47" s="188">
        <f t="shared" si="11"/>
        <v>0</v>
      </c>
      <c r="AT47" s="188">
        <f t="shared" si="12"/>
        <v>0</v>
      </c>
      <c r="AU47" s="188">
        <f t="shared" si="13"/>
        <v>0</v>
      </c>
      <c r="AV47" s="188">
        <f t="shared" si="14"/>
        <v>0</v>
      </c>
      <c r="AW47" s="188">
        <f t="shared" si="15"/>
        <v>0</v>
      </c>
      <c r="AX47" s="188">
        <f t="shared" si="16"/>
        <v>0</v>
      </c>
      <c r="AY47" s="188">
        <f t="shared" si="17"/>
        <v>0</v>
      </c>
      <c r="AZ47" s="188">
        <f t="shared" si="18"/>
        <v>0</v>
      </c>
      <c r="BA47" s="188">
        <f t="shared" si="19"/>
        <v>0</v>
      </c>
      <c r="BB47" s="188">
        <f t="shared" si="20"/>
        <v>0</v>
      </c>
      <c r="BC47" s="188">
        <f t="shared" si="21"/>
        <v>0</v>
      </c>
      <c r="BD47" s="188">
        <f t="shared" si="22"/>
        <v>0</v>
      </c>
      <c r="BE47" s="188">
        <f t="shared" si="23"/>
        <v>0</v>
      </c>
      <c r="BF47" s="188">
        <f t="shared" si="24"/>
        <v>0</v>
      </c>
      <c r="BG47" s="188">
        <f t="shared" si="25"/>
        <v>0</v>
      </c>
      <c r="BH47" s="188">
        <f t="shared" si="26"/>
        <v>0</v>
      </c>
      <c r="BI47" s="188">
        <f t="shared" si="27"/>
        <v>0</v>
      </c>
      <c r="BJ47" s="188">
        <f t="shared" si="28"/>
        <v>0</v>
      </c>
      <c r="BK47" s="188">
        <f t="shared" si="29"/>
        <v>0</v>
      </c>
      <c r="BL47" s="188">
        <f t="shared" si="30"/>
        <v>0</v>
      </c>
      <c r="BM47" s="188">
        <f t="shared" si="31"/>
        <v>0</v>
      </c>
    </row>
    <row r="48" spans="1:65" s="187" customFormat="1">
      <c r="A48" s="182"/>
      <c r="B48" s="182"/>
      <c r="C48" s="183" t="s">
        <v>1376</v>
      </c>
      <c r="D48" s="184">
        <v>3</v>
      </c>
      <c r="E48" s="185" t="s">
        <v>1113</v>
      </c>
      <c r="F48" s="186" t="s">
        <v>1202</v>
      </c>
      <c r="G48" s="186" t="s">
        <v>1568</v>
      </c>
      <c r="H48" s="256">
        <v>0</v>
      </c>
      <c r="I48" s="256">
        <v>0</v>
      </c>
      <c r="J48" s="256">
        <v>1742</v>
      </c>
      <c r="K48" s="256">
        <v>0</v>
      </c>
      <c r="L48" s="270">
        <f t="shared" si="37"/>
        <v>1742</v>
      </c>
      <c r="M48" s="213"/>
      <c r="N48" s="221" t="str">
        <f>"00"&amp;TEXT(ROWS(C$2:C44),"00")&amp;"B"</f>
        <v>0043B</v>
      </c>
      <c r="O48" s="297"/>
      <c r="P48" s="351">
        <f t="shared" si="32"/>
        <v>0</v>
      </c>
      <c r="Q48" s="206"/>
      <c r="R48" s="221" t="str">
        <f>"10"&amp;TEXT(ROWS(F$2:F44),"00")&amp;"B"</f>
        <v>1043B</v>
      </c>
      <c r="S48" s="297"/>
      <c r="T48" s="351">
        <f t="shared" si="33"/>
        <v>0</v>
      </c>
      <c r="U48" s="206"/>
      <c r="V48" s="221" t="str">
        <f>"20"&amp;TEXT(ROWS(I$2:I44),"00")&amp;"B"</f>
        <v>2043B</v>
      </c>
      <c r="W48" s="297"/>
      <c r="X48" s="351">
        <f t="shared" si="34"/>
        <v>0</v>
      </c>
      <c r="Y48" s="206"/>
      <c r="Z48" s="221" t="str">
        <f>"30"&amp;TEXT(ROWS(L$2:L44),"00")&amp;"B"</f>
        <v>3043B</v>
      </c>
      <c r="AA48" s="297"/>
      <c r="AB48" s="351">
        <f t="shared" si="35"/>
        <v>0</v>
      </c>
      <c r="AC48" s="206"/>
      <c r="AD48" s="221" t="str">
        <f>"40"&amp;TEXT(ROWS(O$2:O44),"00")&amp;"B"</f>
        <v>4043B</v>
      </c>
      <c r="AE48" s="297"/>
      <c r="AF48" s="351">
        <f t="shared" si="36"/>
        <v>0</v>
      </c>
      <c r="AH48" s="188">
        <f t="shared" si="1"/>
        <v>0</v>
      </c>
      <c r="AI48" s="188">
        <f t="shared" si="2"/>
        <v>0</v>
      </c>
      <c r="AJ48" s="188">
        <f t="shared" si="3"/>
        <v>0</v>
      </c>
      <c r="AK48" s="188">
        <f t="shared" si="4"/>
        <v>0</v>
      </c>
      <c r="AL48" s="188">
        <f t="shared" si="5"/>
        <v>0</v>
      </c>
      <c r="AM48" s="189"/>
      <c r="AN48" s="188">
        <f t="shared" si="6"/>
        <v>0</v>
      </c>
      <c r="AO48" s="188">
        <f t="shared" si="7"/>
        <v>0</v>
      </c>
      <c r="AP48" s="188">
        <f t="shared" si="8"/>
        <v>0</v>
      </c>
      <c r="AQ48" s="188">
        <f t="shared" si="9"/>
        <v>0</v>
      </c>
      <c r="AR48" s="188">
        <f t="shared" si="10"/>
        <v>0</v>
      </c>
      <c r="AS48" s="188">
        <f t="shared" si="11"/>
        <v>0</v>
      </c>
      <c r="AT48" s="188">
        <f t="shared" si="12"/>
        <v>0</v>
      </c>
      <c r="AU48" s="188">
        <f t="shared" si="13"/>
        <v>0</v>
      </c>
      <c r="AV48" s="188">
        <f t="shared" si="14"/>
        <v>0</v>
      </c>
      <c r="AW48" s="188">
        <f t="shared" si="15"/>
        <v>0</v>
      </c>
      <c r="AX48" s="188">
        <f t="shared" si="16"/>
        <v>0</v>
      </c>
      <c r="AY48" s="188">
        <f t="shared" si="17"/>
        <v>0</v>
      </c>
      <c r="AZ48" s="188">
        <f t="shared" si="18"/>
        <v>0</v>
      </c>
      <c r="BA48" s="188">
        <f t="shared" si="19"/>
        <v>0</v>
      </c>
      <c r="BB48" s="188">
        <f t="shared" si="20"/>
        <v>0</v>
      </c>
      <c r="BC48" s="188">
        <f t="shared" si="21"/>
        <v>0</v>
      </c>
      <c r="BD48" s="188">
        <f t="shared" si="22"/>
        <v>0</v>
      </c>
      <c r="BE48" s="188">
        <f t="shared" si="23"/>
        <v>0</v>
      </c>
      <c r="BF48" s="188">
        <f t="shared" si="24"/>
        <v>0</v>
      </c>
      <c r="BG48" s="188">
        <f t="shared" si="25"/>
        <v>0</v>
      </c>
      <c r="BH48" s="188">
        <f t="shared" si="26"/>
        <v>0</v>
      </c>
      <c r="BI48" s="188">
        <f t="shared" si="27"/>
        <v>0</v>
      </c>
      <c r="BJ48" s="188">
        <f t="shared" si="28"/>
        <v>0</v>
      </c>
      <c r="BK48" s="188">
        <f t="shared" si="29"/>
        <v>0</v>
      </c>
      <c r="BL48" s="188">
        <f t="shared" si="30"/>
        <v>0</v>
      </c>
      <c r="BM48" s="188">
        <f t="shared" si="31"/>
        <v>0</v>
      </c>
    </row>
    <row r="49" spans="1:65" s="187" customFormat="1">
      <c r="A49" s="182"/>
      <c r="B49" s="182"/>
      <c r="C49" s="183" t="s">
        <v>1377</v>
      </c>
      <c r="D49" s="184">
        <v>3</v>
      </c>
      <c r="E49" s="185" t="s">
        <v>1113</v>
      </c>
      <c r="F49" s="186" t="s">
        <v>1202</v>
      </c>
      <c r="G49" s="186" t="s">
        <v>1569</v>
      </c>
      <c r="H49" s="256">
        <v>0</v>
      </c>
      <c r="I49" s="256">
        <v>0</v>
      </c>
      <c r="J49" s="256">
        <v>3485</v>
      </c>
      <c r="K49" s="256">
        <v>0</v>
      </c>
      <c r="L49" s="270">
        <f t="shared" si="37"/>
        <v>3485</v>
      </c>
      <c r="M49" s="213"/>
      <c r="N49" s="221" t="str">
        <f>"00"&amp;TEXT(ROWS(C$2:C45),"00")&amp;"B"</f>
        <v>0044B</v>
      </c>
      <c r="O49" s="297"/>
      <c r="P49" s="351">
        <f t="shared" si="32"/>
        <v>0</v>
      </c>
      <c r="Q49" s="206"/>
      <c r="R49" s="221" t="str">
        <f>"10"&amp;TEXT(ROWS(F$2:F45),"00")&amp;"B"</f>
        <v>1044B</v>
      </c>
      <c r="S49" s="297"/>
      <c r="T49" s="351">
        <f t="shared" si="33"/>
        <v>0</v>
      </c>
      <c r="U49" s="206"/>
      <c r="V49" s="221" t="str">
        <f>"20"&amp;TEXT(ROWS(I$2:I45),"00")&amp;"B"</f>
        <v>2044B</v>
      </c>
      <c r="W49" s="297"/>
      <c r="X49" s="351">
        <f t="shared" si="34"/>
        <v>0</v>
      </c>
      <c r="Y49" s="206"/>
      <c r="Z49" s="221" t="str">
        <f>"30"&amp;TEXT(ROWS(L$2:L45),"00")&amp;"B"</f>
        <v>3044B</v>
      </c>
      <c r="AA49" s="297"/>
      <c r="AB49" s="351">
        <f t="shared" si="35"/>
        <v>0</v>
      </c>
      <c r="AC49" s="206"/>
      <c r="AD49" s="221" t="str">
        <f>"40"&amp;TEXT(ROWS(O$2:O45),"00")&amp;"B"</f>
        <v>4044B</v>
      </c>
      <c r="AE49" s="297"/>
      <c r="AF49" s="351">
        <f t="shared" si="36"/>
        <v>0</v>
      </c>
      <c r="AH49" s="188">
        <f t="shared" si="1"/>
        <v>0</v>
      </c>
      <c r="AI49" s="188">
        <f t="shared" si="2"/>
        <v>0</v>
      </c>
      <c r="AJ49" s="188">
        <f t="shared" si="3"/>
        <v>0</v>
      </c>
      <c r="AK49" s="188">
        <f t="shared" si="4"/>
        <v>0</v>
      </c>
      <c r="AL49" s="188">
        <f t="shared" si="5"/>
        <v>0</v>
      </c>
      <c r="AM49" s="189"/>
      <c r="AN49" s="188">
        <f t="shared" si="6"/>
        <v>0</v>
      </c>
      <c r="AO49" s="188">
        <f t="shared" si="7"/>
        <v>0</v>
      </c>
      <c r="AP49" s="188">
        <f t="shared" si="8"/>
        <v>0</v>
      </c>
      <c r="AQ49" s="188">
        <f t="shared" si="9"/>
        <v>0</v>
      </c>
      <c r="AR49" s="188">
        <f t="shared" si="10"/>
        <v>0</v>
      </c>
      <c r="AS49" s="188">
        <f t="shared" si="11"/>
        <v>0</v>
      </c>
      <c r="AT49" s="188">
        <f t="shared" si="12"/>
        <v>0</v>
      </c>
      <c r="AU49" s="188">
        <f t="shared" si="13"/>
        <v>0</v>
      </c>
      <c r="AV49" s="188">
        <f t="shared" si="14"/>
        <v>0</v>
      </c>
      <c r="AW49" s="188">
        <f t="shared" si="15"/>
        <v>0</v>
      </c>
      <c r="AX49" s="188">
        <f t="shared" si="16"/>
        <v>0</v>
      </c>
      <c r="AY49" s="188">
        <f t="shared" si="17"/>
        <v>0</v>
      </c>
      <c r="AZ49" s="188">
        <f t="shared" si="18"/>
        <v>0</v>
      </c>
      <c r="BA49" s="188">
        <f t="shared" si="19"/>
        <v>0</v>
      </c>
      <c r="BB49" s="188">
        <f t="shared" si="20"/>
        <v>0</v>
      </c>
      <c r="BC49" s="188">
        <f t="shared" si="21"/>
        <v>0</v>
      </c>
      <c r="BD49" s="188">
        <f t="shared" si="22"/>
        <v>0</v>
      </c>
      <c r="BE49" s="188">
        <f t="shared" si="23"/>
        <v>0</v>
      </c>
      <c r="BF49" s="188">
        <f t="shared" si="24"/>
        <v>0</v>
      </c>
      <c r="BG49" s="188">
        <f t="shared" si="25"/>
        <v>0</v>
      </c>
      <c r="BH49" s="188">
        <f t="shared" si="26"/>
        <v>0</v>
      </c>
      <c r="BI49" s="188">
        <f t="shared" si="27"/>
        <v>0</v>
      </c>
      <c r="BJ49" s="188">
        <f t="shared" si="28"/>
        <v>0</v>
      </c>
      <c r="BK49" s="188">
        <f t="shared" si="29"/>
        <v>0</v>
      </c>
      <c r="BL49" s="188">
        <f t="shared" si="30"/>
        <v>0</v>
      </c>
      <c r="BM49" s="188">
        <f t="shared" si="31"/>
        <v>0</v>
      </c>
    </row>
    <row r="50" spans="1:65" s="187" customFormat="1">
      <c r="A50" s="182"/>
      <c r="B50" s="182"/>
      <c r="C50" s="183" t="s">
        <v>1378</v>
      </c>
      <c r="D50" s="184">
        <v>3</v>
      </c>
      <c r="E50" s="185" t="s">
        <v>1113</v>
      </c>
      <c r="F50" s="186" t="s">
        <v>1202</v>
      </c>
      <c r="G50" s="186" t="s">
        <v>1570</v>
      </c>
      <c r="H50" s="256">
        <v>0</v>
      </c>
      <c r="I50" s="256">
        <v>0</v>
      </c>
      <c r="J50" s="256">
        <v>871</v>
      </c>
      <c r="K50" s="256">
        <v>0</v>
      </c>
      <c r="L50" s="270">
        <f t="shared" si="37"/>
        <v>871</v>
      </c>
      <c r="M50" s="213"/>
      <c r="N50" s="221" t="str">
        <f>"00"&amp;TEXT(ROWS(C$2:C46),"00")&amp;"B"</f>
        <v>0045B</v>
      </c>
      <c r="O50" s="297"/>
      <c r="P50" s="351">
        <f t="shared" si="32"/>
        <v>0</v>
      </c>
      <c r="Q50" s="206"/>
      <c r="R50" s="221" t="str">
        <f>"10"&amp;TEXT(ROWS(F$2:F46),"00")&amp;"B"</f>
        <v>1045B</v>
      </c>
      <c r="S50" s="297"/>
      <c r="T50" s="351">
        <f t="shared" si="33"/>
        <v>0</v>
      </c>
      <c r="U50" s="206"/>
      <c r="V50" s="221" t="str">
        <f>"20"&amp;TEXT(ROWS(I$2:I46),"00")&amp;"B"</f>
        <v>2045B</v>
      </c>
      <c r="W50" s="297"/>
      <c r="X50" s="351">
        <f t="shared" si="34"/>
        <v>0</v>
      </c>
      <c r="Y50" s="206"/>
      <c r="Z50" s="221" t="str">
        <f>"30"&amp;TEXT(ROWS(L$2:L46),"00")&amp;"B"</f>
        <v>3045B</v>
      </c>
      <c r="AA50" s="297"/>
      <c r="AB50" s="351">
        <f t="shared" si="35"/>
        <v>0</v>
      </c>
      <c r="AC50" s="206"/>
      <c r="AD50" s="221" t="str">
        <f>"40"&amp;TEXT(ROWS(O$2:O46),"00")&amp;"B"</f>
        <v>4045B</v>
      </c>
      <c r="AE50" s="297"/>
      <c r="AF50" s="351">
        <f t="shared" si="36"/>
        <v>0</v>
      </c>
      <c r="AH50" s="188">
        <f t="shared" si="1"/>
        <v>0</v>
      </c>
      <c r="AI50" s="188">
        <f t="shared" si="2"/>
        <v>0</v>
      </c>
      <c r="AJ50" s="188">
        <f t="shared" si="3"/>
        <v>0</v>
      </c>
      <c r="AK50" s="188">
        <f t="shared" si="4"/>
        <v>0</v>
      </c>
      <c r="AL50" s="188">
        <f t="shared" si="5"/>
        <v>0</v>
      </c>
      <c r="AM50" s="189"/>
      <c r="AN50" s="188">
        <f t="shared" si="6"/>
        <v>0</v>
      </c>
      <c r="AO50" s="188">
        <f t="shared" si="7"/>
        <v>0</v>
      </c>
      <c r="AP50" s="188">
        <f t="shared" si="8"/>
        <v>0</v>
      </c>
      <c r="AQ50" s="188">
        <f t="shared" si="9"/>
        <v>0</v>
      </c>
      <c r="AR50" s="188">
        <f t="shared" si="10"/>
        <v>0</v>
      </c>
      <c r="AS50" s="188">
        <f t="shared" si="11"/>
        <v>0</v>
      </c>
      <c r="AT50" s="188">
        <f t="shared" si="12"/>
        <v>0</v>
      </c>
      <c r="AU50" s="188">
        <f t="shared" si="13"/>
        <v>0</v>
      </c>
      <c r="AV50" s="188">
        <f t="shared" si="14"/>
        <v>0</v>
      </c>
      <c r="AW50" s="188">
        <f t="shared" si="15"/>
        <v>0</v>
      </c>
      <c r="AX50" s="188">
        <f t="shared" si="16"/>
        <v>0</v>
      </c>
      <c r="AY50" s="188">
        <f t="shared" si="17"/>
        <v>0</v>
      </c>
      <c r="AZ50" s="188">
        <f t="shared" si="18"/>
        <v>0</v>
      </c>
      <c r="BA50" s="188">
        <f t="shared" si="19"/>
        <v>0</v>
      </c>
      <c r="BB50" s="188">
        <f t="shared" si="20"/>
        <v>0</v>
      </c>
      <c r="BC50" s="188">
        <f t="shared" si="21"/>
        <v>0</v>
      </c>
      <c r="BD50" s="188">
        <f t="shared" si="22"/>
        <v>0</v>
      </c>
      <c r="BE50" s="188">
        <f t="shared" si="23"/>
        <v>0</v>
      </c>
      <c r="BF50" s="188">
        <f t="shared" si="24"/>
        <v>0</v>
      </c>
      <c r="BG50" s="188">
        <f t="shared" si="25"/>
        <v>0</v>
      </c>
      <c r="BH50" s="188">
        <f t="shared" si="26"/>
        <v>0</v>
      </c>
      <c r="BI50" s="188">
        <f t="shared" si="27"/>
        <v>0</v>
      </c>
      <c r="BJ50" s="188">
        <f t="shared" si="28"/>
        <v>0</v>
      </c>
      <c r="BK50" s="188">
        <f t="shared" si="29"/>
        <v>0</v>
      </c>
      <c r="BL50" s="188">
        <f t="shared" si="30"/>
        <v>0</v>
      </c>
      <c r="BM50" s="188">
        <f t="shared" si="31"/>
        <v>0</v>
      </c>
    </row>
    <row r="51" spans="1:65" s="187" customFormat="1">
      <c r="A51" s="182"/>
      <c r="B51" s="182"/>
      <c r="C51" s="183" t="s">
        <v>1379</v>
      </c>
      <c r="D51" s="184">
        <v>3</v>
      </c>
      <c r="E51" s="185" t="s">
        <v>1113</v>
      </c>
      <c r="F51" s="186" t="s">
        <v>1202</v>
      </c>
      <c r="G51" s="186" t="s">
        <v>1571</v>
      </c>
      <c r="H51" s="256">
        <v>0</v>
      </c>
      <c r="I51" s="256">
        <v>0</v>
      </c>
      <c r="J51" s="256">
        <v>871</v>
      </c>
      <c r="K51" s="256">
        <v>0</v>
      </c>
      <c r="L51" s="270">
        <f t="shared" si="37"/>
        <v>871</v>
      </c>
      <c r="M51" s="213"/>
      <c r="N51" s="221" t="str">
        <f>"00"&amp;TEXT(ROWS(C$2:C47),"00")&amp;"B"</f>
        <v>0046B</v>
      </c>
      <c r="O51" s="297"/>
      <c r="P51" s="351">
        <f t="shared" si="32"/>
        <v>0</v>
      </c>
      <c r="Q51" s="206"/>
      <c r="R51" s="221" t="str">
        <f>"10"&amp;TEXT(ROWS(F$2:F47),"00")&amp;"B"</f>
        <v>1046B</v>
      </c>
      <c r="S51" s="297"/>
      <c r="T51" s="351">
        <f t="shared" si="33"/>
        <v>0</v>
      </c>
      <c r="U51" s="206"/>
      <c r="V51" s="221" t="str">
        <f>"20"&amp;TEXT(ROWS(I$2:I47),"00")&amp;"B"</f>
        <v>2046B</v>
      </c>
      <c r="W51" s="297"/>
      <c r="X51" s="351">
        <f t="shared" si="34"/>
        <v>0</v>
      </c>
      <c r="Y51" s="206"/>
      <c r="Z51" s="221" t="str">
        <f>"30"&amp;TEXT(ROWS(L$2:L47),"00")&amp;"B"</f>
        <v>3046B</v>
      </c>
      <c r="AA51" s="297"/>
      <c r="AB51" s="351">
        <f t="shared" si="35"/>
        <v>0</v>
      </c>
      <c r="AC51" s="206"/>
      <c r="AD51" s="221" t="str">
        <f>"40"&amp;TEXT(ROWS(O$2:O47),"00")&amp;"B"</f>
        <v>4046B</v>
      </c>
      <c r="AE51" s="297"/>
      <c r="AF51" s="351">
        <f t="shared" si="36"/>
        <v>0</v>
      </c>
      <c r="AH51" s="188">
        <f t="shared" si="1"/>
        <v>0</v>
      </c>
      <c r="AI51" s="188">
        <f t="shared" si="2"/>
        <v>0</v>
      </c>
      <c r="AJ51" s="188">
        <f t="shared" si="3"/>
        <v>0</v>
      </c>
      <c r="AK51" s="188">
        <f t="shared" si="4"/>
        <v>0</v>
      </c>
      <c r="AL51" s="188">
        <f t="shared" si="5"/>
        <v>0</v>
      </c>
      <c r="AM51" s="189"/>
      <c r="AN51" s="188">
        <f t="shared" si="6"/>
        <v>0</v>
      </c>
      <c r="AO51" s="188">
        <f t="shared" si="7"/>
        <v>0</v>
      </c>
      <c r="AP51" s="188">
        <f t="shared" si="8"/>
        <v>0</v>
      </c>
      <c r="AQ51" s="188">
        <f t="shared" si="9"/>
        <v>0</v>
      </c>
      <c r="AR51" s="188">
        <f t="shared" si="10"/>
        <v>0</v>
      </c>
      <c r="AS51" s="188">
        <f t="shared" si="11"/>
        <v>0</v>
      </c>
      <c r="AT51" s="188">
        <f t="shared" si="12"/>
        <v>0</v>
      </c>
      <c r="AU51" s="188">
        <f t="shared" si="13"/>
        <v>0</v>
      </c>
      <c r="AV51" s="188">
        <f t="shared" si="14"/>
        <v>0</v>
      </c>
      <c r="AW51" s="188">
        <f t="shared" si="15"/>
        <v>0</v>
      </c>
      <c r="AX51" s="188">
        <f t="shared" si="16"/>
        <v>0</v>
      </c>
      <c r="AY51" s="188">
        <f t="shared" si="17"/>
        <v>0</v>
      </c>
      <c r="AZ51" s="188">
        <f t="shared" si="18"/>
        <v>0</v>
      </c>
      <c r="BA51" s="188">
        <f t="shared" si="19"/>
        <v>0</v>
      </c>
      <c r="BB51" s="188">
        <f t="shared" si="20"/>
        <v>0</v>
      </c>
      <c r="BC51" s="188">
        <f t="shared" si="21"/>
        <v>0</v>
      </c>
      <c r="BD51" s="188">
        <f t="shared" si="22"/>
        <v>0</v>
      </c>
      <c r="BE51" s="188">
        <f t="shared" si="23"/>
        <v>0</v>
      </c>
      <c r="BF51" s="188">
        <f t="shared" si="24"/>
        <v>0</v>
      </c>
      <c r="BG51" s="188">
        <f t="shared" si="25"/>
        <v>0</v>
      </c>
      <c r="BH51" s="188">
        <f t="shared" si="26"/>
        <v>0</v>
      </c>
      <c r="BI51" s="188">
        <f t="shared" si="27"/>
        <v>0</v>
      </c>
      <c r="BJ51" s="188">
        <f t="shared" si="28"/>
        <v>0</v>
      </c>
      <c r="BK51" s="188">
        <f t="shared" si="29"/>
        <v>0</v>
      </c>
      <c r="BL51" s="188">
        <f t="shared" si="30"/>
        <v>0</v>
      </c>
      <c r="BM51" s="188">
        <f t="shared" si="31"/>
        <v>0</v>
      </c>
    </row>
    <row r="52" spans="1:65" s="187" customFormat="1">
      <c r="A52" s="182"/>
      <c r="B52" s="182"/>
      <c r="C52" s="183" t="s">
        <v>1380</v>
      </c>
      <c r="D52" s="184">
        <v>3</v>
      </c>
      <c r="E52" s="185" t="s">
        <v>1113</v>
      </c>
      <c r="F52" s="186" t="s">
        <v>1202</v>
      </c>
      <c r="G52" s="186" t="s">
        <v>1572</v>
      </c>
      <c r="H52" s="256">
        <v>0</v>
      </c>
      <c r="I52" s="256">
        <v>880</v>
      </c>
      <c r="J52" s="256">
        <v>5663</v>
      </c>
      <c r="K52" s="256">
        <v>0</v>
      </c>
      <c r="L52" s="270">
        <f t="shared" si="37"/>
        <v>6543</v>
      </c>
      <c r="M52" s="213"/>
      <c r="N52" s="221" t="str">
        <f>"00"&amp;TEXT(ROWS(C$2:C48),"00")&amp;"B"</f>
        <v>0047B</v>
      </c>
      <c r="O52" s="297"/>
      <c r="P52" s="351">
        <f t="shared" si="32"/>
        <v>0</v>
      </c>
      <c r="Q52" s="206"/>
      <c r="R52" s="221" t="str">
        <f>"10"&amp;TEXT(ROWS(F$2:F48),"00")&amp;"B"</f>
        <v>1047B</v>
      </c>
      <c r="S52" s="297"/>
      <c r="T52" s="351">
        <f t="shared" si="33"/>
        <v>0</v>
      </c>
      <c r="U52" s="206"/>
      <c r="V52" s="221" t="str">
        <f>"20"&amp;TEXT(ROWS(I$2:I48),"00")&amp;"B"</f>
        <v>2047B</v>
      </c>
      <c r="W52" s="297"/>
      <c r="X52" s="351">
        <f t="shared" si="34"/>
        <v>0</v>
      </c>
      <c r="Y52" s="206"/>
      <c r="Z52" s="221" t="str">
        <f>"30"&amp;TEXT(ROWS(L$2:L48),"00")&amp;"B"</f>
        <v>3047B</v>
      </c>
      <c r="AA52" s="297"/>
      <c r="AB52" s="351">
        <f t="shared" si="35"/>
        <v>0</v>
      </c>
      <c r="AC52" s="206"/>
      <c r="AD52" s="221" t="str">
        <f>"40"&amp;TEXT(ROWS(O$2:O48),"00")&amp;"B"</f>
        <v>4047B</v>
      </c>
      <c r="AE52" s="297"/>
      <c r="AF52" s="351">
        <f t="shared" si="36"/>
        <v>0</v>
      </c>
      <c r="AH52" s="188">
        <f t="shared" si="1"/>
        <v>0</v>
      </c>
      <c r="AI52" s="188">
        <f t="shared" si="2"/>
        <v>0</v>
      </c>
      <c r="AJ52" s="188">
        <f t="shared" si="3"/>
        <v>0</v>
      </c>
      <c r="AK52" s="188">
        <f t="shared" si="4"/>
        <v>0</v>
      </c>
      <c r="AL52" s="188">
        <f t="shared" si="5"/>
        <v>0</v>
      </c>
      <c r="AM52" s="189"/>
      <c r="AN52" s="188">
        <f t="shared" si="6"/>
        <v>0</v>
      </c>
      <c r="AO52" s="188">
        <f t="shared" si="7"/>
        <v>0</v>
      </c>
      <c r="AP52" s="188">
        <f t="shared" si="8"/>
        <v>0</v>
      </c>
      <c r="AQ52" s="188">
        <f t="shared" si="9"/>
        <v>0</v>
      </c>
      <c r="AR52" s="188">
        <f t="shared" si="10"/>
        <v>0</v>
      </c>
      <c r="AS52" s="188">
        <f t="shared" si="11"/>
        <v>0</v>
      </c>
      <c r="AT52" s="188">
        <f t="shared" si="12"/>
        <v>0</v>
      </c>
      <c r="AU52" s="188">
        <f t="shared" si="13"/>
        <v>0</v>
      </c>
      <c r="AV52" s="188">
        <f t="shared" si="14"/>
        <v>0</v>
      </c>
      <c r="AW52" s="188">
        <f t="shared" si="15"/>
        <v>0</v>
      </c>
      <c r="AX52" s="188">
        <f t="shared" si="16"/>
        <v>0</v>
      </c>
      <c r="AY52" s="188">
        <f t="shared" si="17"/>
        <v>0</v>
      </c>
      <c r="AZ52" s="188">
        <f t="shared" si="18"/>
        <v>0</v>
      </c>
      <c r="BA52" s="188">
        <f t="shared" si="19"/>
        <v>0</v>
      </c>
      <c r="BB52" s="188">
        <f t="shared" si="20"/>
        <v>0</v>
      </c>
      <c r="BC52" s="188">
        <f t="shared" si="21"/>
        <v>0</v>
      </c>
      <c r="BD52" s="188">
        <f t="shared" si="22"/>
        <v>0</v>
      </c>
      <c r="BE52" s="188">
        <f t="shared" si="23"/>
        <v>0</v>
      </c>
      <c r="BF52" s="188">
        <f t="shared" si="24"/>
        <v>0</v>
      </c>
      <c r="BG52" s="188">
        <f t="shared" si="25"/>
        <v>0</v>
      </c>
      <c r="BH52" s="188">
        <f t="shared" si="26"/>
        <v>0</v>
      </c>
      <c r="BI52" s="188">
        <f t="shared" si="27"/>
        <v>0</v>
      </c>
      <c r="BJ52" s="188">
        <f t="shared" si="28"/>
        <v>0</v>
      </c>
      <c r="BK52" s="188">
        <f t="shared" si="29"/>
        <v>0</v>
      </c>
      <c r="BL52" s="188">
        <f t="shared" si="30"/>
        <v>0</v>
      </c>
      <c r="BM52" s="188">
        <f t="shared" si="31"/>
        <v>0</v>
      </c>
    </row>
    <row r="53" spans="1:65" s="187" customFormat="1">
      <c r="A53" s="182"/>
      <c r="B53" s="182"/>
      <c r="C53" s="183" t="s">
        <v>1381</v>
      </c>
      <c r="D53" s="184">
        <v>3</v>
      </c>
      <c r="E53" s="185" t="s">
        <v>1113</v>
      </c>
      <c r="F53" s="186" t="s">
        <v>1202</v>
      </c>
      <c r="G53" s="186" t="s">
        <v>1573</v>
      </c>
      <c r="H53" s="256">
        <v>0</v>
      </c>
      <c r="I53" s="256">
        <v>0</v>
      </c>
      <c r="J53" s="256">
        <v>871</v>
      </c>
      <c r="K53" s="256">
        <v>0</v>
      </c>
      <c r="L53" s="270">
        <f t="shared" si="37"/>
        <v>871</v>
      </c>
      <c r="M53" s="213"/>
      <c r="N53" s="221" t="str">
        <f>"00"&amp;TEXT(ROWS(C$2:C49),"00")&amp;"B"</f>
        <v>0048B</v>
      </c>
      <c r="O53" s="297"/>
      <c r="P53" s="351">
        <f t="shared" si="32"/>
        <v>0</v>
      </c>
      <c r="Q53" s="206"/>
      <c r="R53" s="221" t="str">
        <f>"10"&amp;TEXT(ROWS(F$2:F49),"00")&amp;"B"</f>
        <v>1048B</v>
      </c>
      <c r="S53" s="297"/>
      <c r="T53" s="351">
        <f t="shared" si="33"/>
        <v>0</v>
      </c>
      <c r="U53" s="206"/>
      <c r="V53" s="221" t="str">
        <f>"20"&amp;TEXT(ROWS(I$2:I49),"00")&amp;"B"</f>
        <v>2048B</v>
      </c>
      <c r="W53" s="297"/>
      <c r="X53" s="351">
        <f t="shared" si="34"/>
        <v>0</v>
      </c>
      <c r="Y53" s="206"/>
      <c r="Z53" s="221" t="str">
        <f>"30"&amp;TEXT(ROWS(L$2:L49),"00")&amp;"B"</f>
        <v>3048B</v>
      </c>
      <c r="AA53" s="297"/>
      <c r="AB53" s="351">
        <f t="shared" si="35"/>
        <v>0</v>
      </c>
      <c r="AC53" s="206"/>
      <c r="AD53" s="221" t="str">
        <f>"40"&amp;TEXT(ROWS(O$2:O49),"00")&amp;"B"</f>
        <v>4048B</v>
      </c>
      <c r="AE53" s="297"/>
      <c r="AF53" s="351">
        <f t="shared" si="36"/>
        <v>0</v>
      </c>
      <c r="AH53" s="188">
        <f t="shared" si="1"/>
        <v>0</v>
      </c>
      <c r="AI53" s="188">
        <f t="shared" si="2"/>
        <v>0</v>
      </c>
      <c r="AJ53" s="188">
        <f t="shared" si="3"/>
        <v>0</v>
      </c>
      <c r="AK53" s="188">
        <f t="shared" si="4"/>
        <v>0</v>
      </c>
      <c r="AL53" s="188">
        <f t="shared" si="5"/>
        <v>0</v>
      </c>
      <c r="AM53" s="189"/>
      <c r="AN53" s="188">
        <f t="shared" si="6"/>
        <v>0</v>
      </c>
      <c r="AO53" s="188">
        <f t="shared" si="7"/>
        <v>0</v>
      </c>
      <c r="AP53" s="188">
        <f t="shared" si="8"/>
        <v>0</v>
      </c>
      <c r="AQ53" s="188">
        <f t="shared" si="9"/>
        <v>0</v>
      </c>
      <c r="AR53" s="188">
        <f t="shared" si="10"/>
        <v>0</v>
      </c>
      <c r="AS53" s="188">
        <f t="shared" si="11"/>
        <v>0</v>
      </c>
      <c r="AT53" s="188">
        <f t="shared" si="12"/>
        <v>0</v>
      </c>
      <c r="AU53" s="188">
        <f t="shared" si="13"/>
        <v>0</v>
      </c>
      <c r="AV53" s="188">
        <f t="shared" si="14"/>
        <v>0</v>
      </c>
      <c r="AW53" s="188">
        <f t="shared" si="15"/>
        <v>0</v>
      </c>
      <c r="AX53" s="188">
        <f t="shared" si="16"/>
        <v>0</v>
      </c>
      <c r="AY53" s="188">
        <f t="shared" si="17"/>
        <v>0</v>
      </c>
      <c r="AZ53" s="188">
        <f t="shared" si="18"/>
        <v>0</v>
      </c>
      <c r="BA53" s="188">
        <f t="shared" si="19"/>
        <v>0</v>
      </c>
      <c r="BB53" s="188">
        <f t="shared" si="20"/>
        <v>0</v>
      </c>
      <c r="BC53" s="188">
        <f t="shared" si="21"/>
        <v>0</v>
      </c>
      <c r="BD53" s="188">
        <f t="shared" si="22"/>
        <v>0</v>
      </c>
      <c r="BE53" s="188">
        <f t="shared" si="23"/>
        <v>0</v>
      </c>
      <c r="BF53" s="188">
        <f t="shared" si="24"/>
        <v>0</v>
      </c>
      <c r="BG53" s="188">
        <f t="shared" si="25"/>
        <v>0</v>
      </c>
      <c r="BH53" s="188">
        <f t="shared" si="26"/>
        <v>0</v>
      </c>
      <c r="BI53" s="188">
        <f t="shared" si="27"/>
        <v>0</v>
      </c>
      <c r="BJ53" s="188">
        <f t="shared" si="28"/>
        <v>0</v>
      </c>
      <c r="BK53" s="188">
        <f t="shared" si="29"/>
        <v>0</v>
      </c>
      <c r="BL53" s="188">
        <f t="shared" si="30"/>
        <v>0</v>
      </c>
      <c r="BM53" s="188">
        <f t="shared" si="31"/>
        <v>0</v>
      </c>
    </row>
    <row r="54" spans="1:65" s="187" customFormat="1">
      <c r="A54" s="182"/>
      <c r="B54" s="182"/>
      <c r="C54" s="183" t="s">
        <v>1382</v>
      </c>
      <c r="D54" s="184">
        <v>3</v>
      </c>
      <c r="E54" s="185" t="s">
        <v>1113</v>
      </c>
      <c r="F54" s="186" t="s">
        <v>1202</v>
      </c>
      <c r="G54" s="186" t="s">
        <v>1574</v>
      </c>
      <c r="H54" s="256">
        <v>0</v>
      </c>
      <c r="I54" s="259">
        <v>200</v>
      </c>
      <c r="J54" s="256">
        <v>389</v>
      </c>
      <c r="K54" s="256">
        <v>0</v>
      </c>
      <c r="L54" s="270">
        <f t="shared" si="37"/>
        <v>589</v>
      </c>
      <c r="M54" s="213"/>
      <c r="N54" s="221" t="str">
        <f>"00"&amp;TEXT(ROWS(C$2:C50),"00")&amp;"B"</f>
        <v>0049B</v>
      </c>
      <c r="O54" s="297"/>
      <c r="P54" s="351">
        <f t="shared" si="32"/>
        <v>0</v>
      </c>
      <c r="Q54" s="206"/>
      <c r="R54" s="221" t="str">
        <f>"10"&amp;TEXT(ROWS(F$2:F50),"00")&amp;"B"</f>
        <v>1049B</v>
      </c>
      <c r="S54" s="297"/>
      <c r="T54" s="351">
        <f t="shared" si="33"/>
        <v>0</v>
      </c>
      <c r="U54" s="206"/>
      <c r="V54" s="221" t="str">
        <f>"20"&amp;TEXT(ROWS(I$2:I50),"00")&amp;"B"</f>
        <v>2049B</v>
      </c>
      <c r="W54" s="297"/>
      <c r="X54" s="351">
        <f t="shared" si="34"/>
        <v>0</v>
      </c>
      <c r="Y54" s="206"/>
      <c r="Z54" s="221" t="str">
        <f>"30"&amp;TEXT(ROWS(L$2:L50),"00")&amp;"B"</f>
        <v>3049B</v>
      </c>
      <c r="AA54" s="297"/>
      <c r="AB54" s="351">
        <f t="shared" si="35"/>
        <v>0</v>
      </c>
      <c r="AC54" s="206"/>
      <c r="AD54" s="221" t="str">
        <f>"40"&amp;TEXT(ROWS(O$2:O50),"00")&amp;"B"</f>
        <v>4049B</v>
      </c>
      <c r="AE54" s="297"/>
      <c r="AF54" s="351">
        <f t="shared" si="36"/>
        <v>0</v>
      </c>
      <c r="AH54" s="188">
        <f t="shared" si="1"/>
        <v>0</v>
      </c>
      <c r="AI54" s="188">
        <f t="shared" si="2"/>
        <v>0</v>
      </c>
      <c r="AJ54" s="188">
        <f t="shared" si="3"/>
        <v>0</v>
      </c>
      <c r="AK54" s="188">
        <f t="shared" si="4"/>
        <v>0</v>
      </c>
      <c r="AL54" s="188">
        <f t="shared" si="5"/>
        <v>0</v>
      </c>
      <c r="AM54" s="189"/>
      <c r="AN54" s="188">
        <f t="shared" si="6"/>
        <v>0</v>
      </c>
      <c r="AO54" s="188">
        <f t="shared" si="7"/>
        <v>0</v>
      </c>
      <c r="AP54" s="188">
        <f t="shared" si="8"/>
        <v>0</v>
      </c>
      <c r="AQ54" s="188">
        <f t="shared" si="9"/>
        <v>0</v>
      </c>
      <c r="AR54" s="188">
        <f t="shared" si="10"/>
        <v>0</v>
      </c>
      <c r="AS54" s="188">
        <f t="shared" si="11"/>
        <v>0</v>
      </c>
      <c r="AT54" s="188">
        <f t="shared" si="12"/>
        <v>0</v>
      </c>
      <c r="AU54" s="188">
        <f t="shared" si="13"/>
        <v>0</v>
      </c>
      <c r="AV54" s="188">
        <f t="shared" si="14"/>
        <v>0</v>
      </c>
      <c r="AW54" s="188">
        <f t="shared" si="15"/>
        <v>0</v>
      </c>
      <c r="AX54" s="188">
        <f t="shared" si="16"/>
        <v>0</v>
      </c>
      <c r="AY54" s="188">
        <f t="shared" si="17"/>
        <v>0</v>
      </c>
      <c r="AZ54" s="188">
        <f t="shared" si="18"/>
        <v>0</v>
      </c>
      <c r="BA54" s="188">
        <f t="shared" si="19"/>
        <v>0</v>
      </c>
      <c r="BB54" s="188">
        <f t="shared" si="20"/>
        <v>0</v>
      </c>
      <c r="BC54" s="188">
        <f t="shared" si="21"/>
        <v>0</v>
      </c>
      <c r="BD54" s="188">
        <f t="shared" si="22"/>
        <v>0</v>
      </c>
      <c r="BE54" s="188">
        <f t="shared" si="23"/>
        <v>0</v>
      </c>
      <c r="BF54" s="188">
        <f t="shared" si="24"/>
        <v>0</v>
      </c>
      <c r="BG54" s="188">
        <f t="shared" si="25"/>
        <v>0</v>
      </c>
      <c r="BH54" s="188">
        <f t="shared" si="26"/>
        <v>0</v>
      </c>
      <c r="BI54" s="188">
        <f t="shared" si="27"/>
        <v>0</v>
      </c>
      <c r="BJ54" s="188">
        <f t="shared" si="28"/>
        <v>0</v>
      </c>
      <c r="BK54" s="188">
        <f t="shared" si="29"/>
        <v>0</v>
      </c>
      <c r="BL54" s="188">
        <f t="shared" si="30"/>
        <v>0</v>
      </c>
      <c r="BM54" s="188">
        <f t="shared" si="31"/>
        <v>0</v>
      </c>
    </row>
    <row r="55" spans="1:65" s="187" customFormat="1">
      <c r="A55" s="182"/>
      <c r="B55" s="182"/>
      <c r="C55" s="183" t="s">
        <v>1383</v>
      </c>
      <c r="D55" s="184">
        <v>3</v>
      </c>
      <c r="E55" s="185" t="s">
        <v>1113</v>
      </c>
      <c r="F55" s="186" t="s">
        <v>1202</v>
      </c>
      <c r="G55" s="227" t="s">
        <v>1575</v>
      </c>
      <c r="H55" s="256">
        <v>0</v>
      </c>
      <c r="I55" s="259">
        <v>1130</v>
      </c>
      <c r="J55" s="260">
        <v>576</v>
      </c>
      <c r="K55" s="256">
        <v>0</v>
      </c>
      <c r="L55" s="270">
        <f t="shared" si="37"/>
        <v>1706</v>
      </c>
      <c r="M55" s="213"/>
      <c r="N55" s="221" t="str">
        <f>"00"&amp;TEXT(ROWS(C$2:C51),"00")&amp;"B"</f>
        <v>0050B</v>
      </c>
      <c r="O55" s="297"/>
      <c r="P55" s="351">
        <f t="shared" si="32"/>
        <v>0</v>
      </c>
      <c r="Q55" s="206"/>
      <c r="R55" s="221" t="str">
        <f>"10"&amp;TEXT(ROWS(F$2:F51),"00")&amp;"B"</f>
        <v>1050B</v>
      </c>
      <c r="S55" s="297"/>
      <c r="T55" s="351">
        <f t="shared" si="33"/>
        <v>0</v>
      </c>
      <c r="U55" s="206"/>
      <c r="V55" s="221" t="str">
        <f>"20"&amp;TEXT(ROWS(I$2:I51),"00")&amp;"B"</f>
        <v>2050B</v>
      </c>
      <c r="W55" s="297"/>
      <c r="X55" s="351">
        <f t="shared" si="34"/>
        <v>0</v>
      </c>
      <c r="Y55" s="206"/>
      <c r="Z55" s="221" t="str">
        <f>"30"&amp;TEXT(ROWS(L$2:L51),"00")&amp;"B"</f>
        <v>3050B</v>
      </c>
      <c r="AA55" s="297"/>
      <c r="AB55" s="351">
        <f t="shared" si="35"/>
        <v>0</v>
      </c>
      <c r="AC55" s="206"/>
      <c r="AD55" s="221" t="str">
        <f>"40"&amp;TEXT(ROWS(O$2:O51),"00")&amp;"B"</f>
        <v>4050B</v>
      </c>
      <c r="AE55" s="297"/>
      <c r="AF55" s="351">
        <f t="shared" si="36"/>
        <v>0</v>
      </c>
      <c r="AH55" s="188">
        <f t="shared" si="1"/>
        <v>0</v>
      </c>
      <c r="AI55" s="188">
        <f t="shared" si="2"/>
        <v>0</v>
      </c>
      <c r="AJ55" s="188">
        <f t="shared" si="3"/>
        <v>0</v>
      </c>
      <c r="AK55" s="188">
        <f t="shared" si="4"/>
        <v>0</v>
      </c>
      <c r="AL55" s="188">
        <f t="shared" si="5"/>
        <v>0</v>
      </c>
      <c r="AM55" s="189"/>
      <c r="AN55" s="188">
        <f t="shared" si="6"/>
        <v>0</v>
      </c>
      <c r="AO55" s="188">
        <f t="shared" si="7"/>
        <v>0</v>
      </c>
      <c r="AP55" s="188">
        <f t="shared" si="8"/>
        <v>0</v>
      </c>
      <c r="AQ55" s="188">
        <f t="shared" si="9"/>
        <v>0</v>
      </c>
      <c r="AR55" s="188">
        <f t="shared" si="10"/>
        <v>0</v>
      </c>
      <c r="AS55" s="188">
        <f t="shared" si="11"/>
        <v>0</v>
      </c>
      <c r="AT55" s="188">
        <f t="shared" si="12"/>
        <v>0</v>
      </c>
      <c r="AU55" s="188">
        <f t="shared" si="13"/>
        <v>0</v>
      </c>
      <c r="AV55" s="188">
        <f t="shared" si="14"/>
        <v>0</v>
      </c>
      <c r="AW55" s="188">
        <f t="shared" si="15"/>
        <v>0</v>
      </c>
      <c r="AX55" s="188">
        <f t="shared" si="16"/>
        <v>0</v>
      </c>
      <c r="AY55" s="188">
        <f t="shared" si="17"/>
        <v>0</v>
      </c>
      <c r="AZ55" s="188">
        <f t="shared" si="18"/>
        <v>0</v>
      </c>
      <c r="BA55" s="188">
        <f t="shared" si="19"/>
        <v>0</v>
      </c>
      <c r="BB55" s="188">
        <f t="shared" si="20"/>
        <v>0</v>
      </c>
      <c r="BC55" s="188">
        <f t="shared" si="21"/>
        <v>0</v>
      </c>
      <c r="BD55" s="188">
        <f t="shared" si="22"/>
        <v>0</v>
      </c>
      <c r="BE55" s="188">
        <f t="shared" si="23"/>
        <v>0</v>
      </c>
      <c r="BF55" s="188">
        <f t="shared" si="24"/>
        <v>0</v>
      </c>
      <c r="BG55" s="188">
        <f t="shared" si="25"/>
        <v>0</v>
      </c>
      <c r="BH55" s="188">
        <f t="shared" si="26"/>
        <v>0</v>
      </c>
      <c r="BI55" s="188">
        <f t="shared" si="27"/>
        <v>0</v>
      </c>
      <c r="BJ55" s="188">
        <f t="shared" si="28"/>
        <v>0</v>
      </c>
      <c r="BK55" s="188">
        <f t="shared" si="29"/>
        <v>0</v>
      </c>
      <c r="BL55" s="188">
        <f t="shared" si="30"/>
        <v>0</v>
      </c>
      <c r="BM55" s="188">
        <f t="shared" si="31"/>
        <v>0</v>
      </c>
    </row>
    <row r="56" spans="1:65" s="187" customFormat="1">
      <c r="A56" s="182"/>
      <c r="B56" s="182"/>
      <c r="C56" s="183" t="s">
        <v>1384</v>
      </c>
      <c r="D56" s="184">
        <v>3</v>
      </c>
      <c r="E56" s="185" t="s">
        <v>1113</v>
      </c>
      <c r="F56" s="186" t="s">
        <v>1202</v>
      </c>
      <c r="G56" s="186" t="s">
        <v>1576</v>
      </c>
      <c r="H56" s="256">
        <v>0</v>
      </c>
      <c r="I56" s="256">
        <v>600</v>
      </c>
      <c r="J56" s="256">
        <v>765</v>
      </c>
      <c r="K56" s="256">
        <v>0</v>
      </c>
      <c r="L56" s="270">
        <f t="shared" si="37"/>
        <v>1365</v>
      </c>
      <c r="M56" s="213"/>
      <c r="N56" s="221" t="str">
        <f>"00"&amp;TEXT(ROWS(C$2:C52),"00")&amp;"B"</f>
        <v>0051B</v>
      </c>
      <c r="O56" s="297"/>
      <c r="P56" s="351">
        <f t="shared" si="32"/>
        <v>0</v>
      </c>
      <c r="Q56" s="206"/>
      <c r="R56" s="221" t="str">
        <f>"10"&amp;TEXT(ROWS(F$2:F52),"00")&amp;"B"</f>
        <v>1051B</v>
      </c>
      <c r="S56" s="297"/>
      <c r="T56" s="351">
        <f t="shared" si="33"/>
        <v>0</v>
      </c>
      <c r="U56" s="206"/>
      <c r="V56" s="221" t="str">
        <f>"20"&amp;TEXT(ROWS(I$2:I52),"00")&amp;"B"</f>
        <v>2051B</v>
      </c>
      <c r="W56" s="297"/>
      <c r="X56" s="351">
        <f t="shared" si="34"/>
        <v>0</v>
      </c>
      <c r="Y56" s="206"/>
      <c r="Z56" s="221" t="str">
        <f>"30"&amp;TEXT(ROWS(L$2:L52),"00")&amp;"B"</f>
        <v>3051B</v>
      </c>
      <c r="AA56" s="297"/>
      <c r="AB56" s="351">
        <f t="shared" si="35"/>
        <v>0</v>
      </c>
      <c r="AC56" s="206"/>
      <c r="AD56" s="221" t="str">
        <f>"40"&amp;TEXT(ROWS(O$2:O52),"00")&amp;"B"</f>
        <v>4051B</v>
      </c>
      <c r="AE56" s="297"/>
      <c r="AF56" s="351">
        <f t="shared" si="36"/>
        <v>0</v>
      </c>
      <c r="AH56" s="188">
        <f t="shared" si="1"/>
        <v>0</v>
      </c>
      <c r="AI56" s="188">
        <f t="shared" si="2"/>
        <v>0</v>
      </c>
      <c r="AJ56" s="188">
        <f t="shared" si="3"/>
        <v>0</v>
      </c>
      <c r="AK56" s="188">
        <f t="shared" si="4"/>
        <v>0</v>
      </c>
      <c r="AL56" s="188">
        <f t="shared" si="5"/>
        <v>0</v>
      </c>
      <c r="AM56" s="189"/>
      <c r="AN56" s="188">
        <f t="shared" si="6"/>
        <v>0</v>
      </c>
      <c r="AO56" s="188">
        <f t="shared" si="7"/>
        <v>0</v>
      </c>
      <c r="AP56" s="188">
        <f t="shared" si="8"/>
        <v>0</v>
      </c>
      <c r="AQ56" s="188">
        <f t="shared" si="9"/>
        <v>0</v>
      </c>
      <c r="AR56" s="188">
        <f t="shared" si="10"/>
        <v>0</v>
      </c>
      <c r="AS56" s="188">
        <f t="shared" si="11"/>
        <v>0</v>
      </c>
      <c r="AT56" s="188">
        <f t="shared" si="12"/>
        <v>0</v>
      </c>
      <c r="AU56" s="188">
        <f t="shared" si="13"/>
        <v>0</v>
      </c>
      <c r="AV56" s="188">
        <f t="shared" si="14"/>
        <v>0</v>
      </c>
      <c r="AW56" s="188">
        <f t="shared" si="15"/>
        <v>0</v>
      </c>
      <c r="AX56" s="188">
        <f t="shared" si="16"/>
        <v>0</v>
      </c>
      <c r="AY56" s="188">
        <f t="shared" si="17"/>
        <v>0</v>
      </c>
      <c r="AZ56" s="188">
        <f t="shared" si="18"/>
        <v>0</v>
      </c>
      <c r="BA56" s="188">
        <f t="shared" si="19"/>
        <v>0</v>
      </c>
      <c r="BB56" s="188">
        <f t="shared" si="20"/>
        <v>0</v>
      </c>
      <c r="BC56" s="188">
        <f t="shared" si="21"/>
        <v>0</v>
      </c>
      <c r="BD56" s="188">
        <f t="shared" si="22"/>
        <v>0</v>
      </c>
      <c r="BE56" s="188">
        <f t="shared" si="23"/>
        <v>0</v>
      </c>
      <c r="BF56" s="188">
        <f t="shared" si="24"/>
        <v>0</v>
      </c>
      <c r="BG56" s="188">
        <f t="shared" si="25"/>
        <v>0</v>
      </c>
      <c r="BH56" s="188">
        <f t="shared" si="26"/>
        <v>0</v>
      </c>
      <c r="BI56" s="188">
        <f t="shared" si="27"/>
        <v>0</v>
      </c>
      <c r="BJ56" s="188">
        <f t="shared" si="28"/>
        <v>0</v>
      </c>
      <c r="BK56" s="188">
        <f t="shared" si="29"/>
        <v>0</v>
      </c>
      <c r="BL56" s="188">
        <f t="shared" si="30"/>
        <v>0</v>
      </c>
      <c r="BM56" s="188">
        <f t="shared" si="31"/>
        <v>0</v>
      </c>
    </row>
    <row r="57" spans="1:65" s="187" customFormat="1">
      <c r="A57" s="182"/>
      <c r="B57" s="182"/>
      <c r="C57" s="183" t="s">
        <v>1385</v>
      </c>
      <c r="D57" s="184">
        <v>3</v>
      </c>
      <c r="E57" s="185" t="s">
        <v>1113</v>
      </c>
      <c r="F57" s="186" t="s">
        <v>1202</v>
      </c>
      <c r="G57" s="186" t="s">
        <v>1577</v>
      </c>
      <c r="H57" s="256">
        <v>0</v>
      </c>
      <c r="I57" s="256">
        <v>0</v>
      </c>
      <c r="J57" s="256">
        <v>871</v>
      </c>
      <c r="K57" s="256">
        <v>0</v>
      </c>
      <c r="L57" s="270">
        <f t="shared" si="37"/>
        <v>871</v>
      </c>
      <c r="M57" s="213"/>
      <c r="N57" s="221" t="str">
        <f>"00"&amp;TEXT(ROWS(C$2:C53),"00")&amp;"B"</f>
        <v>0052B</v>
      </c>
      <c r="O57" s="297"/>
      <c r="P57" s="351">
        <f t="shared" si="32"/>
        <v>0</v>
      </c>
      <c r="Q57" s="206"/>
      <c r="R57" s="221" t="str">
        <f>"10"&amp;TEXT(ROWS(F$2:F53),"00")&amp;"B"</f>
        <v>1052B</v>
      </c>
      <c r="S57" s="297"/>
      <c r="T57" s="351">
        <f t="shared" si="33"/>
        <v>0</v>
      </c>
      <c r="U57" s="206"/>
      <c r="V57" s="221" t="str">
        <f>"20"&amp;TEXT(ROWS(I$2:I53),"00")&amp;"B"</f>
        <v>2052B</v>
      </c>
      <c r="W57" s="297"/>
      <c r="X57" s="351">
        <f t="shared" si="34"/>
        <v>0</v>
      </c>
      <c r="Y57" s="206"/>
      <c r="Z57" s="221" t="str">
        <f>"30"&amp;TEXT(ROWS(L$2:L53),"00")&amp;"B"</f>
        <v>3052B</v>
      </c>
      <c r="AA57" s="297"/>
      <c r="AB57" s="351">
        <f t="shared" si="35"/>
        <v>0</v>
      </c>
      <c r="AC57" s="206"/>
      <c r="AD57" s="221" t="str">
        <f>"40"&amp;TEXT(ROWS(O$2:O53),"00")&amp;"B"</f>
        <v>4052B</v>
      </c>
      <c r="AE57" s="297"/>
      <c r="AF57" s="351">
        <f t="shared" si="36"/>
        <v>0</v>
      </c>
      <c r="AH57" s="188">
        <f t="shared" si="1"/>
        <v>0</v>
      </c>
      <c r="AI57" s="188">
        <f t="shared" si="2"/>
        <v>0</v>
      </c>
      <c r="AJ57" s="188">
        <f t="shared" si="3"/>
        <v>0</v>
      </c>
      <c r="AK57" s="188">
        <f t="shared" si="4"/>
        <v>0</v>
      </c>
      <c r="AL57" s="188">
        <f t="shared" si="5"/>
        <v>0</v>
      </c>
      <c r="AM57" s="189"/>
      <c r="AN57" s="188">
        <f t="shared" si="6"/>
        <v>0</v>
      </c>
      <c r="AO57" s="188">
        <f t="shared" si="7"/>
        <v>0</v>
      </c>
      <c r="AP57" s="188">
        <f t="shared" si="8"/>
        <v>0</v>
      </c>
      <c r="AQ57" s="188">
        <f t="shared" si="9"/>
        <v>0</v>
      </c>
      <c r="AR57" s="188">
        <f t="shared" si="10"/>
        <v>0</v>
      </c>
      <c r="AS57" s="188">
        <f t="shared" si="11"/>
        <v>0</v>
      </c>
      <c r="AT57" s="188">
        <f t="shared" si="12"/>
        <v>0</v>
      </c>
      <c r="AU57" s="188">
        <f t="shared" si="13"/>
        <v>0</v>
      </c>
      <c r="AV57" s="188">
        <f t="shared" si="14"/>
        <v>0</v>
      </c>
      <c r="AW57" s="188">
        <f t="shared" si="15"/>
        <v>0</v>
      </c>
      <c r="AX57" s="188">
        <f t="shared" si="16"/>
        <v>0</v>
      </c>
      <c r="AY57" s="188">
        <f t="shared" si="17"/>
        <v>0</v>
      </c>
      <c r="AZ57" s="188">
        <f t="shared" si="18"/>
        <v>0</v>
      </c>
      <c r="BA57" s="188">
        <f t="shared" si="19"/>
        <v>0</v>
      </c>
      <c r="BB57" s="188">
        <f t="shared" si="20"/>
        <v>0</v>
      </c>
      <c r="BC57" s="188">
        <f t="shared" si="21"/>
        <v>0</v>
      </c>
      <c r="BD57" s="188">
        <f t="shared" si="22"/>
        <v>0</v>
      </c>
      <c r="BE57" s="188">
        <f t="shared" si="23"/>
        <v>0</v>
      </c>
      <c r="BF57" s="188">
        <f t="shared" si="24"/>
        <v>0</v>
      </c>
      <c r="BG57" s="188">
        <f t="shared" si="25"/>
        <v>0</v>
      </c>
      <c r="BH57" s="188">
        <f t="shared" si="26"/>
        <v>0</v>
      </c>
      <c r="BI57" s="188">
        <f t="shared" si="27"/>
        <v>0</v>
      </c>
      <c r="BJ57" s="188">
        <f t="shared" si="28"/>
        <v>0</v>
      </c>
      <c r="BK57" s="188">
        <f t="shared" si="29"/>
        <v>0</v>
      </c>
      <c r="BL57" s="188">
        <f t="shared" si="30"/>
        <v>0</v>
      </c>
      <c r="BM57" s="188">
        <f t="shared" si="31"/>
        <v>0</v>
      </c>
    </row>
    <row r="58" spans="1:65" s="187" customFormat="1">
      <c r="A58" s="182"/>
      <c r="B58" s="182"/>
      <c r="C58" s="183" t="s">
        <v>1386</v>
      </c>
      <c r="D58" s="184">
        <v>3</v>
      </c>
      <c r="E58" s="185" t="s">
        <v>1113</v>
      </c>
      <c r="F58" s="186" t="s">
        <v>1202</v>
      </c>
      <c r="G58" s="186" t="s">
        <v>1578</v>
      </c>
      <c r="H58" s="256">
        <v>0</v>
      </c>
      <c r="I58" s="256">
        <v>0</v>
      </c>
      <c r="J58" s="256">
        <v>871</v>
      </c>
      <c r="K58" s="256">
        <v>0</v>
      </c>
      <c r="L58" s="270">
        <f t="shared" si="37"/>
        <v>871</v>
      </c>
      <c r="M58" s="213"/>
      <c r="N58" s="221" t="str">
        <f>"00"&amp;TEXT(ROWS(C$2:C54),"00")&amp;"B"</f>
        <v>0053B</v>
      </c>
      <c r="O58" s="297"/>
      <c r="P58" s="351">
        <f t="shared" si="32"/>
        <v>0</v>
      </c>
      <c r="Q58" s="206"/>
      <c r="R58" s="221" t="str">
        <f>"10"&amp;TEXT(ROWS(F$2:F54),"00")&amp;"B"</f>
        <v>1053B</v>
      </c>
      <c r="S58" s="297"/>
      <c r="T58" s="351">
        <f t="shared" si="33"/>
        <v>0</v>
      </c>
      <c r="U58" s="206"/>
      <c r="V58" s="221" t="str">
        <f>"20"&amp;TEXT(ROWS(I$2:I54),"00")&amp;"B"</f>
        <v>2053B</v>
      </c>
      <c r="W58" s="297"/>
      <c r="X58" s="351">
        <f t="shared" si="34"/>
        <v>0</v>
      </c>
      <c r="Y58" s="206"/>
      <c r="Z58" s="221" t="str">
        <f>"30"&amp;TEXT(ROWS(L$2:L54),"00")&amp;"B"</f>
        <v>3053B</v>
      </c>
      <c r="AA58" s="297"/>
      <c r="AB58" s="351">
        <f t="shared" si="35"/>
        <v>0</v>
      </c>
      <c r="AC58" s="206"/>
      <c r="AD58" s="221" t="str">
        <f>"40"&amp;TEXT(ROWS(O$2:O54),"00")&amp;"B"</f>
        <v>4053B</v>
      </c>
      <c r="AE58" s="297"/>
      <c r="AF58" s="351">
        <f t="shared" si="36"/>
        <v>0</v>
      </c>
      <c r="AH58" s="188">
        <f t="shared" si="1"/>
        <v>0</v>
      </c>
      <c r="AI58" s="188">
        <f t="shared" si="2"/>
        <v>0</v>
      </c>
      <c r="AJ58" s="188">
        <f t="shared" si="3"/>
        <v>0</v>
      </c>
      <c r="AK58" s="188">
        <f t="shared" si="4"/>
        <v>0</v>
      </c>
      <c r="AL58" s="188">
        <f t="shared" si="5"/>
        <v>0</v>
      </c>
      <c r="AM58" s="189"/>
      <c r="AN58" s="188">
        <f t="shared" si="6"/>
        <v>0</v>
      </c>
      <c r="AO58" s="188">
        <f t="shared" si="7"/>
        <v>0</v>
      </c>
      <c r="AP58" s="188">
        <f t="shared" si="8"/>
        <v>0</v>
      </c>
      <c r="AQ58" s="188">
        <f t="shared" si="9"/>
        <v>0</v>
      </c>
      <c r="AR58" s="188">
        <f t="shared" si="10"/>
        <v>0</v>
      </c>
      <c r="AS58" s="188">
        <f t="shared" si="11"/>
        <v>0</v>
      </c>
      <c r="AT58" s="188">
        <f t="shared" si="12"/>
        <v>0</v>
      </c>
      <c r="AU58" s="188">
        <f t="shared" si="13"/>
        <v>0</v>
      </c>
      <c r="AV58" s="188">
        <f t="shared" si="14"/>
        <v>0</v>
      </c>
      <c r="AW58" s="188">
        <f t="shared" si="15"/>
        <v>0</v>
      </c>
      <c r="AX58" s="188">
        <f t="shared" si="16"/>
        <v>0</v>
      </c>
      <c r="AY58" s="188">
        <f t="shared" si="17"/>
        <v>0</v>
      </c>
      <c r="AZ58" s="188">
        <f t="shared" si="18"/>
        <v>0</v>
      </c>
      <c r="BA58" s="188">
        <f t="shared" si="19"/>
        <v>0</v>
      </c>
      <c r="BB58" s="188">
        <f t="shared" si="20"/>
        <v>0</v>
      </c>
      <c r="BC58" s="188">
        <f t="shared" si="21"/>
        <v>0</v>
      </c>
      <c r="BD58" s="188">
        <f t="shared" si="22"/>
        <v>0</v>
      </c>
      <c r="BE58" s="188">
        <f t="shared" si="23"/>
        <v>0</v>
      </c>
      <c r="BF58" s="188">
        <f t="shared" si="24"/>
        <v>0</v>
      </c>
      <c r="BG58" s="188">
        <f t="shared" si="25"/>
        <v>0</v>
      </c>
      <c r="BH58" s="188">
        <f t="shared" si="26"/>
        <v>0</v>
      </c>
      <c r="BI58" s="188">
        <f t="shared" si="27"/>
        <v>0</v>
      </c>
      <c r="BJ58" s="188">
        <f t="shared" si="28"/>
        <v>0</v>
      </c>
      <c r="BK58" s="188">
        <f t="shared" si="29"/>
        <v>0</v>
      </c>
      <c r="BL58" s="188">
        <f t="shared" si="30"/>
        <v>0</v>
      </c>
      <c r="BM58" s="188">
        <f t="shared" si="31"/>
        <v>0</v>
      </c>
    </row>
    <row r="59" spans="1:65" s="187" customFormat="1">
      <c r="A59" s="182"/>
      <c r="B59" s="182"/>
      <c r="C59" s="183" t="s">
        <v>1387</v>
      </c>
      <c r="D59" s="184">
        <v>3</v>
      </c>
      <c r="E59" s="185" t="s">
        <v>1113</v>
      </c>
      <c r="F59" s="186" t="s">
        <v>1202</v>
      </c>
      <c r="G59" s="186" t="s">
        <v>1579</v>
      </c>
      <c r="H59" s="256">
        <v>0</v>
      </c>
      <c r="I59" s="256">
        <v>2127</v>
      </c>
      <c r="J59" s="256">
        <v>879</v>
      </c>
      <c r="K59" s="256">
        <v>0</v>
      </c>
      <c r="L59" s="270">
        <f t="shared" si="37"/>
        <v>3006</v>
      </c>
      <c r="M59" s="213"/>
      <c r="N59" s="221" t="str">
        <f>"00"&amp;TEXT(ROWS(C$2:C55),"00")&amp;"B"</f>
        <v>0054B</v>
      </c>
      <c r="O59" s="297"/>
      <c r="P59" s="351">
        <f t="shared" si="32"/>
        <v>0</v>
      </c>
      <c r="Q59" s="206"/>
      <c r="R59" s="221" t="str">
        <f>"10"&amp;TEXT(ROWS(F$2:F55),"00")&amp;"B"</f>
        <v>1054B</v>
      </c>
      <c r="S59" s="297"/>
      <c r="T59" s="351">
        <f t="shared" si="33"/>
        <v>0</v>
      </c>
      <c r="U59" s="206"/>
      <c r="V59" s="221" t="str">
        <f>"20"&amp;TEXT(ROWS(I$2:I55),"00")&amp;"B"</f>
        <v>2054B</v>
      </c>
      <c r="W59" s="297"/>
      <c r="X59" s="351">
        <f t="shared" si="34"/>
        <v>0</v>
      </c>
      <c r="Y59" s="206"/>
      <c r="Z59" s="221" t="str">
        <f>"30"&amp;TEXT(ROWS(L$2:L55),"00")&amp;"B"</f>
        <v>3054B</v>
      </c>
      <c r="AA59" s="297"/>
      <c r="AB59" s="351">
        <f t="shared" si="35"/>
        <v>0</v>
      </c>
      <c r="AC59" s="206"/>
      <c r="AD59" s="221" t="str">
        <f>"40"&amp;TEXT(ROWS(O$2:O55),"00")&amp;"B"</f>
        <v>4054B</v>
      </c>
      <c r="AE59" s="297"/>
      <c r="AF59" s="351">
        <f t="shared" si="36"/>
        <v>0</v>
      </c>
      <c r="AH59" s="188">
        <f t="shared" si="1"/>
        <v>0</v>
      </c>
      <c r="AI59" s="188">
        <f t="shared" si="2"/>
        <v>0</v>
      </c>
      <c r="AJ59" s="188">
        <f t="shared" si="3"/>
        <v>0</v>
      </c>
      <c r="AK59" s="188">
        <f t="shared" si="4"/>
        <v>0</v>
      </c>
      <c r="AL59" s="188">
        <f t="shared" si="5"/>
        <v>0</v>
      </c>
      <c r="AM59" s="189"/>
      <c r="AN59" s="188">
        <f t="shared" si="6"/>
        <v>0</v>
      </c>
      <c r="AO59" s="188">
        <f t="shared" si="7"/>
        <v>0</v>
      </c>
      <c r="AP59" s="188">
        <f t="shared" si="8"/>
        <v>0</v>
      </c>
      <c r="AQ59" s="188">
        <f t="shared" si="9"/>
        <v>0</v>
      </c>
      <c r="AR59" s="188">
        <f t="shared" si="10"/>
        <v>0</v>
      </c>
      <c r="AS59" s="188">
        <f t="shared" si="11"/>
        <v>0</v>
      </c>
      <c r="AT59" s="188">
        <f t="shared" si="12"/>
        <v>0</v>
      </c>
      <c r="AU59" s="188">
        <f t="shared" si="13"/>
        <v>0</v>
      </c>
      <c r="AV59" s="188">
        <f t="shared" si="14"/>
        <v>0</v>
      </c>
      <c r="AW59" s="188">
        <f t="shared" si="15"/>
        <v>0</v>
      </c>
      <c r="AX59" s="188">
        <f t="shared" si="16"/>
        <v>0</v>
      </c>
      <c r="AY59" s="188">
        <f t="shared" si="17"/>
        <v>0</v>
      </c>
      <c r="AZ59" s="188">
        <f t="shared" si="18"/>
        <v>0</v>
      </c>
      <c r="BA59" s="188">
        <f t="shared" si="19"/>
        <v>0</v>
      </c>
      <c r="BB59" s="188">
        <f t="shared" si="20"/>
        <v>0</v>
      </c>
      <c r="BC59" s="188">
        <f t="shared" si="21"/>
        <v>0</v>
      </c>
      <c r="BD59" s="188">
        <f t="shared" si="22"/>
        <v>0</v>
      </c>
      <c r="BE59" s="188">
        <f t="shared" si="23"/>
        <v>0</v>
      </c>
      <c r="BF59" s="188">
        <f t="shared" si="24"/>
        <v>0</v>
      </c>
      <c r="BG59" s="188">
        <f t="shared" si="25"/>
        <v>0</v>
      </c>
      <c r="BH59" s="188">
        <f t="shared" si="26"/>
        <v>0</v>
      </c>
      <c r="BI59" s="188">
        <f t="shared" si="27"/>
        <v>0</v>
      </c>
      <c r="BJ59" s="188">
        <f t="shared" si="28"/>
        <v>0</v>
      </c>
      <c r="BK59" s="188">
        <f t="shared" si="29"/>
        <v>0</v>
      </c>
      <c r="BL59" s="188">
        <f t="shared" si="30"/>
        <v>0</v>
      </c>
      <c r="BM59" s="188">
        <f t="shared" si="31"/>
        <v>0</v>
      </c>
    </row>
    <row r="60" spans="1:65" s="187" customFormat="1">
      <c r="A60" s="182"/>
      <c r="B60" s="182"/>
      <c r="C60" s="183" t="s">
        <v>1388</v>
      </c>
      <c r="D60" s="184">
        <v>3</v>
      </c>
      <c r="E60" s="185" t="s">
        <v>1113</v>
      </c>
      <c r="F60" s="186" t="s">
        <v>1202</v>
      </c>
      <c r="G60" s="186" t="s">
        <v>1580</v>
      </c>
      <c r="H60" s="256">
        <v>0</v>
      </c>
      <c r="I60" s="256">
        <v>1153</v>
      </c>
      <c r="J60" s="256">
        <v>1220</v>
      </c>
      <c r="K60" s="256">
        <v>0</v>
      </c>
      <c r="L60" s="270">
        <f t="shared" si="37"/>
        <v>2373</v>
      </c>
      <c r="M60" s="213"/>
      <c r="N60" s="221" t="str">
        <f>"00"&amp;TEXT(ROWS(C$2:C56),"00")&amp;"B"</f>
        <v>0055B</v>
      </c>
      <c r="O60" s="297"/>
      <c r="P60" s="351">
        <f t="shared" si="32"/>
        <v>0</v>
      </c>
      <c r="Q60" s="206"/>
      <c r="R60" s="221" t="str">
        <f>"10"&amp;TEXT(ROWS(F$2:F56),"00")&amp;"B"</f>
        <v>1055B</v>
      </c>
      <c r="S60" s="297"/>
      <c r="T60" s="351">
        <f t="shared" si="33"/>
        <v>0</v>
      </c>
      <c r="U60" s="206"/>
      <c r="V60" s="221" t="str">
        <f>"20"&amp;TEXT(ROWS(I$2:I56),"00")&amp;"B"</f>
        <v>2055B</v>
      </c>
      <c r="W60" s="297"/>
      <c r="X60" s="351">
        <f t="shared" si="34"/>
        <v>0</v>
      </c>
      <c r="Y60" s="206"/>
      <c r="Z60" s="221" t="str">
        <f>"30"&amp;TEXT(ROWS(L$2:L56),"00")&amp;"B"</f>
        <v>3055B</v>
      </c>
      <c r="AA60" s="297"/>
      <c r="AB60" s="351">
        <f t="shared" si="35"/>
        <v>0</v>
      </c>
      <c r="AC60" s="206"/>
      <c r="AD60" s="221" t="str">
        <f>"40"&amp;TEXT(ROWS(O$2:O56),"00")&amp;"B"</f>
        <v>4055B</v>
      </c>
      <c r="AE60" s="297"/>
      <c r="AF60" s="351">
        <f t="shared" si="36"/>
        <v>0</v>
      </c>
      <c r="AH60" s="188">
        <f t="shared" si="1"/>
        <v>0</v>
      </c>
      <c r="AI60" s="188">
        <f t="shared" si="2"/>
        <v>0</v>
      </c>
      <c r="AJ60" s="188">
        <f t="shared" si="3"/>
        <v>0</v>
      </c>
      <c r="AK60" s="188">
        <f t="shared" si="4"/>
        <v>0</v>
      </c>
      <c r="AL60" s="188">
        <f t="shared" si="5"/>
        <v>0</v>
      </c>
      <c r="AM60" s="189"/>
      <c r="AN60" s="188">
        <f t="shared" si="6"/>
        <v>0</v>
      </c>
      <c r="AO60" s="188">
        <f t="shared" si="7"/>
        <v>0</v>
      </c>
      <c r="AP60" s="188">
        <f t="shared" si="8"/>
        <v>0</v>
      </c>
      <c r="AQ60" s="188">
        <f t="shared" si="9"/>
        <v>0</v>
      </c>
      <c r="AR60" s="188">
        <f t="shared" si="10"/>
        <v>0</v>
      </c>
      <c r="AS60" s="188">
        <f t="shared" si="11"/>
        <v>0</v>
      </c>
      <c r="AT60" s="188">
        <f t="shared" si="12"/>
        <v>0</v>
      </c>
      <c r="AU60" s="188">
        <f t="shared" si="13"/>
        <v>0</v>
      </c>
      <c r="AV60" s="188">
        <f t="shared" si="14"/>
        <v>0</v>
      </c>
      <c r="AW60" s="188">
        <f t="shared" si="15"/>
        <v>0</v>
      </c>
      <c r="AX60" s="188">
        <f t="shared" si="16"/>
        <v>0</v>
      </c>
      <c r="AY60" s="188">
        <f t="shared" si="17"/>
        <v>0</v>
      </c>
      <c r="AZ60" s="188">
        <f t="shared" si="18"/>
        <v>0</v>
      </c>
      <c r="BA60" s="188">
        <f t="shared" si="19"/>
        <v>0</v>
      </c>
      <c r="BB60" s="188">
        <f t="shared" si="20"/>
        <v>0</v>
      </c>
      <c r="BC60" s="188">
        <f t="shared" si="21"/>
        <v>0</v>
      </c>
      <c r="BD60" s="188">
        <f t="shared" si="22"/>
        <v>0</v>
      </c>
      <c r="BE60" s="188">
        <f t="shared" si="23"/>
        <v>0</v>
      </c>
      <c r="BF60" s="188">
        <f t="shared" si="24"/>
        <v>0</v>
      </c>
      <c r="BG60" s="188">
        <f t="shared" si="25"/>
        <v>0</v>
      </c>
      <c r="BH60" s="188">
        <f t="shared" si="26"/>
        <v>0</v>
      </c>
      <c r="BI60" s="188">
        <f t="shared" si="27"/>
        <v>0</v>
      </c>
      <c r="BJ60" s="188">
        <f t="shared" si="28"/>
        <v>0</v>
      </c>
      <c r="BK60" s="188">
        <f t="shared" si="29"/>
        <v>0</v>
      </c>
      <c r="BL60" s="188">
        <f t="shared" si="30"/>
        <v>0</v>
      </c>
      <c r="BM60" s="188">
        <f t="shared" si="31"/>
        <v>0</v>
      </c>
    </row>
    <row r="61" spans="1:65" s="187" customFormat="1">
      <c r="A61" s="182"/>
      <c r="B61" s="182"/>
      <c r="C61" s="183" t="s">
        <v>1389</v>
      </c>
      <c r="D61" s="184">
        <v>3</v>
      </c>
      <c r="E61" s="185" t="s">
        <v>1113</v>
      </c>
      <c r="F61" s="186" t="s">
        <v>1202</v>
      </c>
      <c r="G61" s="186" t="s">
        <v>1581</v>
      </c>
      <c r="H61" s="256">
        <v>0</v>
      </c>
      <c r="I61" s="256">
        <v>389</v>
      </c>
      <c r="J61" s="256">
        <v>2235</v>
      </c>
      <c r="K61" s="256">
        <v>0</v>
      </c>
      <c r="L61" s="270">
        <f t="shared" si="37"/>
        <v>2624</v>
      </c>
      <c r="M61" s="213"/>
      <c r="N61" s="221" t="str">
        <f>"00"&amp;TEXT(ROWS(C$2:C57),"00")&amp;"B"</f>
        <v>0056B</v>
      </c>
      <c r="O61" s="297"/>
      <c r="P61" s="351">
        <f t="shared" si="32"/>
        <v>0</v>
      </c>
      <c r="Q61" s="206"/>
      <c r="R61" s="221" t="str">
        <f>"10"&amp;TEXT(ROWS(F$2:F57),"00")&amp;"B"</f>
        <v>1056B</v>
      </c>
      <c r="S61" s="297"/>
      <c r="T61" s="351">
        <f t="shared" si="33"/>
        <v>0</v>
      </c>
      <c r="U61" s="206"/>
      <c r="V61" s="221" t="str">
        <f>"20"&amp;TEXT(ROWS(I$2:I57),"00")&amp;"B"</f>
        <v>2056B</v>
      </c>
      <c r="W61" s="297"/>
      <c r="X61" s="351">
        <f t="shared" si="34"/>
        <v>0</v>
      </c>
      <c r="Y61" s="206"/>
      <c r="Z61" s="221" t="str">
        <f>"30"&amp;TEXT(ROWS(L$2:L57),"00")&amp;"B"</f>
        <v>3056B</v>
      </c>
      <c r="AA61" s="297"/>
      <c r="AB61" s="351">
        <f t="shared" si="35"/>
        <v>0</v>
      </c>
      <c r="AC61" s="206"/>
      <c r="AD61" s="221" t="str">
        <f>"40"&amp;TEXT(ROWS(O$2:O57),"00")&amp;"B"</f>
        <v>4056B</v>
      </c>
      <c r="AE61" s="297"/>
      <c r="AF61" s="351">
        <f t="shared" si="36"/>
        <v>0</v>
      </c>
      <c r="AH61" s="188">
        <f t="shared" si="1"/>
        <v>0</v>
      </c>
      <c r="AI61" s="188">
        <f t="shared" si="2"/>
        <v>0</v>
      </c>
      <c r="AJ61" s="188">
        <f t="shared" si="3"/>
        <v>0</v>
      </c>
      <c r="AK61" s="188">
        <f t="shared" si="4"/>
        <v>0</v>
      </c>
      <c r="AL61" s="188">
        <f t="shared" si="5"/>
        <v>0</v>
      </c>
      <c r="AM61" s="189"/>
      <c r="AN61" s="188">
        <f t="shared" si="6"/>
        <v>0</v>
      </c>
      <c r="AO61" s="188">
        <f t="shared" si="7"/>
        <v>0</v>
      </c>
      <c r="AP61" s="188">
        <f t="shared" si="8"/>
        <v>0</v>
      </c>
      <c r="AQ61" s="188">
        <f t="shared" si="9"/>
        <v>0</v>
      </c>
      <c r="AR61" s="188">
        <f t="shared" si="10"/>
        <v>0</v>
      </c>
      <c r="AS61" s="188">
        <f t="shared" si="11"/>
        <v>0</v>
      </c>
      <c r="AT61" s="188">
        <f t="shared" si="12"/>
        <v>0</v>
      </c>
      <c r="AU61" s="188">
        <f t="shared" si="13"/>
        <v>0</v>
      </c>
      <c r="AV61" s="188">
        <f t="shared" si="14"/>
        <v>0</v>
      </c>
      <c r="AW61" s="188">
        <f t="shared" si="15"/>
        <v>0</v>
      </c>
      <c r="AX61" s="188">
        <f t="shared" si="16"/>
        <v>0</v>
      </c>
      <c r="AY61" s="188">
        <f t="shared" si="17"/>
        <v>0</v>
      </c>
      <c r="AZ61" s="188">
        <f t="shared" si="18"/>
        <v>0</v>
      </c>
      <c r="BA61" s="188">
        <f t="shared" si="19"/>
        <v>0</v>
      </c>
      <c r="BB61" s="188">
        <f t="shared" si="20"/>
        <v>0</v>
      </c>
      <c r="BC61" s="188">
        <f t="shared" si="21"/>
        <v>0</v>
      </c>
      <c r="BD61" s="188">
        <f t="shared" si="22"/>
        <v>0</v>
      </c>
      <c r="BE61" s="188">
        <f t="shared" si="23"/>
        <v>0</v>
      </c>
      <c r="BF61" s="188">
        <f t="shared" si="24"/>
        <v>0</v>
      </c>
      <c r="BG61" s="188">
        <f t="shared" si="25"/>
        <v>0</v>
      </c>
      <c r="BH61" s="188">
        <f t="shared" si="26"/>
        <v>0</v>
      </c>
      <c r="BI61" s="188">
        <f t="shared" si="27"/>
        <v>0</v>
      </c>
      <c r="BJ61" s="188">
        <f t="shared" si="28"/>
        <v>0</v>
      </c>
      <c r="BK61" s="188">
        <f t="shared" si="29"/>
        <v>0</v>
      </c>
      <c r="BL61" s="188">
        <f t="shared" si="30"/>
        <v>0</v>
      </c>
      <c r="BM61" s="188">
        <f t="shared" si="31"/>
        <v>0</v>
      </c>
    </row>
    <row r="62" spans="1:65" s="187" customFormat="1">
      <c r="A62" s="182"/>
      <c r="B62" s="182"/>
      <c r="C62" s="183" t="s">
        <v>1390</v>
      </c>
      <c r="D62" s="184">
        <v>3</v>
      </c>
      <c r="E62" s="185" t="s">
        <v>1113</v>
      </c>
      <c r="F62" s="186" t="s">
        <v>1202</v>
      </c>
      <c r="G62" s="186" t="s">
        <v>1582</v>
      </c>
      <c r="H62" s="256">
        <v>0</v>
      </c>
      <c r="I62" s="256">
        <v>1620</v>
      </c>
      <c r="J62" s="256">
        <v>2732</v>
      </c>
      <c r="K62" s="256">
        <v>0</v>
      </c>
      <c r="L62" s="270">
        <f t="shared" si="37"/>
        <v>4352</v>
      </c>
      <c r="M62" s="213"/>
      <c r="N62" s="221" t="str">
        <f>"00"&amp;TEXT(ROWS(C$2:C58),"00")&amp;"B"</f>
        <v>0057B</v>
      </c>
      <c r="O62" s="297"/>
      <c r="P62" s="351">
        <f t="shared" si="32"/>
        <v>0</v>
      </c>
      <c r="Q62" s="206"/>
      <c r="R62" s="221" t="str">
        <f>"10"&amp;TEXT(ROWS(F$2:F58),"00")&amp;"B"</f>
        <v>1057B</v>
      </c>
      <c r="S62" s="297"/>
      <c r="T62" s="351">
        <f t="shared" si="33"/>
        <v>0</v>
      </c>
      <c r="U62" s="206"/>
      <c r="V62" s="221" t="str">
        <f>"20"&amp;TEXT(ROWS(I$2:I58),"00")&amp;"B"</f>
        <v>2057B</v>
      </c>
      <c r="W62" s="297"/>
      <c r="X62" s="351">
        <f t="shared" si="34"/>
        <v>0</v>
      </c>
      <c r="Y62" s="206"/>
      <c r="Z62" s="221" t="str">
        <f>"30"&amp;TEXT(ROWS(L$2:L58),"00")&amp;"B"</f>
        <v>3057B</v>
      </c>
      <c r="AA62" s="297"/>
      <c r="AB62" s="351">
        <f t="shared" si="35"/>
        <v>0</v>
      </c>
      <c r="AC62" s="206"/>
      <c r="AD62" s="221" t="str">
        <f>"40"&amp;TEXT(ROWS(O$2:O58),"00")&amp;"B"</f>
        <v>4057B</v>
      </c>
      <c r="AE62" s="297"/>
      <c r="AF62" s="351">
        <f t="shared" si="36"/>
        <v>0</v>
      </c>
      <c r="AH62" s="188">
        <f t="shared" si="1"/>
        <v>0</v>
      </c>
      <c r="AI62" s="188">
        <f t="shared" si="2"/>
        <v>0</v>
      </c>
      <c r="AJ62" s="188">
        <f t="shared" si="3"/>
        <v>0</v>
      </c>
      <c r="AK62" s="188">
        <f t="shared" si="4"/>
        <v>0</v>
      </c>
      <c r="AL62" s="188">
        <f t="shared" si="5"/>
        <v>0</v>
      </c>
      <c r="AM62" s="189"/>
      <c r="AN62" s="188">
        <f t="shared" si="6"/>
        <v>0</v>
      </c>
      <c r="AO62" s="188">
        <f t="shared" si="7"/>
        <v>0</v>
      </c>
      <c r="AP62" s="188">
        <f t="shared" si="8"/>
        <v>0</v>
      </c>
      <c r="AQ62" s="188">
        <f t="shared" si="9"/>
        <v>0</v>
      </c>
      <c r="AR62" s="188">
        <f t="shared" si="10"/>
        <v>0</v>
      </c>
      <c r="AS62" s="188">
        <f t="shared" si="11"/>
        <v>0</v>
      </c>
      <c r="AT62" s="188">
        <f t="shared" si="12"/>
        <v>0</v>
      </c>
      <c r="AU62" s="188">
        <f t="shared" si="13"/>
        <v>0</v>
      </c>
      <c r="AV62" s="188">
        <f t="shared" si="14"/>
        <v>0</v>
      </c>
      <c r="AW62" s="188">
        <f t="shared" si="15"/>
        <v>0</v>
      </c>
      <c r="AX62" s="188">
        <f t="shared" si="16"/>
        <v>0</v>
      </c>
      <c r="AY62" s="188">
        <f t="shared" si="17"/>
        <v>0</v>
      </c>
      <c r="AZ62" s="188">
        <f t="shared" si="18"/>
        <v>0</v>
      </c>
      <c r="BA62" s="188">
        <f t="shared" si="19"/>
        <v>0</v>
      </c>
      <c r="BB62" s="188">
        <f t="shared" si="20"/>
        <v>0</v>
      </c>
      <c r="BC62" s="188">
        <f t="shared" si="21"/>
        <v>0</v>
      </c>
      <c r="BD62" s="188">
        <f t="shared" si="22"/>
        <v>0</v>
      </c>
      <c r="BE62" s="188">
        <f t="shared" si="23"/>
        <v>0</v>
      </c>
      <c r="BF62" s="188">
        <f t="shared" si="24"/>
        <v>0</v>
      </c>
      <c r="BG62" s="188">
        <f t="shared" si="25"/>
        <v>0</v>
      </c>
      <c r="BH62" s="188">
        <f t="shared" si="26"/>
        <v>0</v>
      </c>
      <c r="BI62" s="188">
        <f t="shared" si="27"/>
        <v>0</v>
      </c>
      <c r="BJ62" s="188">
        <f t="shared" si="28"/>
        <v>0</v>
      </c>
      <c r="BK62" s="188">
        <f t="shared" si="29"/>
        <v>0</v>
      </c>
      <c r="BL62" s="188">
        <f t="shared" si="30"/>
        <v>0</v>
      </c>
      <c r="BM62" s="188">
        <f t="shared" si="31"/>
        <v>0</v>
      </c>
    </row>
    <row r="63" spans="1:65" s="187" customFormat="1">
      <c r="A63" s="182"/>
      <c r="B63" s="182"/>
      <c r="C63" s="183" t="s">
        <v>1391</v>
      </c>
      <c r="D63" s="184">
        <v>3</v>
      </c>
      <c r="E63" s="185" t="s">
        <v>1113</v>
      </c>
      <c r="F63" s="186" t="s">
        <v>1202</v>
      </c>
      <c r="G63" s="186" t="s">
        <v>1583</v>
      </c>
      <c r="H63" s="256">
        <v>0</v>
      </c>
      <c r="I63" s="256">
        <v>1401</v>
      </c>
      <c r="J63" s="256">
        <v>2776</v>
      </c>
      <c r="K63" s="256">
        <v>0</v>
      </c>
      <c r="L63" s="270">
        <f t="shared" si="37"/>
        <v>4177</v>
      </c>
      <c r="M63" s="213"/>
      <c r="N63" s="221" t="str">
        <f>"00"&amp;TEXT(ROWS(C$2:C59),"00")&amp;"B"</f>
        <v>0058B</v>
      </c>
      <c r="O63" s="297"/>
      <c r="P63" s="351">
        <f t="shared" si="32"/>
        <v>0</v>
      </c>
      <c r="Q63" s="206"/>
      <c r="R63" s="221" t="str">
        <f>"10"&amp;TEXT(ROWS(F$2:F59),"00")&amp;"B"</f>
        <v>1058B</v>
      </c>
      <c r="S63" s="297"/>
      <c r="T63" s="351">
        <f t="shared" si="33"/>
        <v>0</v>
      </c>
      <c r="U63" s="206"/>
      <c r="V63" s="221" t="str">
        <f>"20"&amp;TEXT(ROWS(I$2:I59),"00")&amp;"B"</f>
        <v>2058B</v>
      </c>
      <c r="W63" s="297"/>
      <c r="X63" s="351">
        <f t="shared" si="34"/>
        <v>0</v>
      </c>
      <c r="Y63" s="206"/>
      <c r="Z63" s="221" t="str">
        <f>"30"&amp;TEXT(ROWS(L$2:L59),"00")&amp;"B"</f>
        <v>3058B</v>
      </c>
      <c r="AA63" s="297"/>
      <c r="AB63" s="351">
        <f t="shared" si="35"/>
        <v>0</v>
      </c>
      <c r="AC63" s="206"/>
      <c r="AD63" s="221" t="str">
        <f>"40"&amp;TEXT(ROWS(O$2:O59),"00")&amp;"B"</f>
        <v>4058B</v>
      </c>
      <c r="AE63" s="297"/>
      <c r="AF63" s="351">
        <f t="shared" si="36"/>
        <v>0</v>
      </c>
      <c r="AH63" s="188">
        <f t="shared" si="1"/>
        <v>0</v>
      </c>
      <c r="AI63" s="188">
        <f t="shared" si="2"/>
        <v>0</v>
      </c>
      <c r="AJ63" s="188">
        <f t="shared" si="3"/>
        <v>0</v>
      </c>
      <c r="AK63" s="188">
        <f t="shared" si="4"/>
        <v>0</v>
      </c>
      <c r="AL63" s="188">
        <f t="shared" si="5"/>
        <v>0</v>
      </c>
      <c r="AM63" s="189"/>
      <c r="AN63" s="188">
        <f t="shared" si="6"/>
        <v>0</v>
      </c>
      <c r="AO63" s="188">
        <f t="shared" si="7"/>
        <v>0</v>
      </c>
      <c r="AP63" s="188">
        <f t="shared" si="8"/>
        <v>0</v>
      </c>
      <c r="AQ63" s="188">
        <f t="shared" si="9"/>
        <v>0</v>
      </c>
      <c r="AR63" s="188">
        <f t="shared" si="10"/>
        <v>0</v>
      </c>
      <c r="AS63" s="188">
        <f t="shared" si="11"/>
        <v>0</v>
      </c>
      <c r="AT63" s="188">
        <f t="shared" si="12"/>
        <v>0</v>
      </c>
      <c r="AU63" s="188">
        <f t="shared" si="13"/>
        <v>0</v>
      </c>
      <c r="AV63" s="188">
        <f t="shared" si="14"/>
        <v>0</v>
      </c>
      <c r="AW63" s="188">
        <f t="shared" si="15"/>
        <v>0</v>
      </c>
      <c r="AX63" s="188">
        <f t="shared" si="16"/>
        <v>0</v>
      </c>
      <c r="AY63" s="188">
        <f t="shared" si="17"/>
        <v>0</v>
      </c>
      <c r="AZ63" s="188">
        <f t="shared" si="18"/>
        <v>0</v>
      </c>
      <c r="BA63" s="188">
        <f t="shared" si="19"/>
        <v>0</v>
      </c>
      <c r="BB63" s="188">
        <f t="shared" si="20"/>
        <v>0</v>
      </c>
      <c r="BC63" s="188">
        <f t="shared" si="21"/>
        <v>0</v>
      </c>
      <c r="BD63" s="188">
        <f t="shared" si="22"/>
        <v>0</v>
      </c>
      <c r="BE63" s="188">
        <f t="shared" si="23"/>
        <v>0</v>
      </c>
      <c r="BF63" s="188">
        <f t="shared" si="24"/>
        <v>0</v>
      </c>
      <c r="BG63" s="188">
        <f t="shared" si="25"/>
        <v>0</v>
      </c>
      <c r="BH63" s="188">
        <f t="shared" si="26"/>
        <v>0</v>
      </c>
      <c r="BI63" s="188">
        <f t="shared" si="27"/>
        <v>0</v>
      </c>
      <c r="BJ63" s="188">
        <f t="shared" si="28"/>
        <v>0</v>
      </c>
      <c r="BK63" s="188">
        <f t="shared" si="29"/>
        <v>0</v>
      </c>
      <c r="BL63" s="188">
        <f t="shared" si="30"/>
        <v>0</v>
      </c>
      <c r="BM63" s="188">
        <f t="shared" si="31"/>
        <v>0</v>
      </c>
    </row>
    <row r="64" spans="1:65" s="187" customFormat="1">
      <c r="A64" s="182"/>
      <c r="B64" s="182"/>
      <c r="C64" s="183" t="s">
        <v>1392</v>
      </c>
      <c r="D64" s="184">
        <v>3</v>
      </c>
      <c r="E64" s="185" t="s">
        <v>1113</v>
      </c>
      <c r="F64" s="186" t="s">
        <v>1202</v>
      </c>
      <c r="G64" s="186" t="s">
        <v>1584</v>
      </c>
      <c r="H64" s="256">
        <v>0</v>
      </c>
      <c r="I64" s="256">
        <v>1093</v>
      </c>
      <c r="J64" s="256">
        <v>3034</v>
      </c>
      <c r="K64" s="256">
        <v>0</v>
      </c>
      <c r="L64" s="270">
        <f t="shared" si="37"/>
        <v>4127</v>
      </c>
      <c r="M64" s="213"/>
      <c r="N64" s="221" t="str">
        <f>"00"&amp;TEXT(ROWS(C$2:C60),"00")&amp;"B"</f>
        <v>0059B</v>
      </c>
      <c r="O64" s="297"/>
      <c r="P64" s="351">
        <f t="shared" si="32"/>
        <v>0</v>
      </c>
      <c r="Q64" s="206"/>
      <c r="R64" s="221" t="str">
        <f>"10"&amp;TEXT(ROWS(F$2:F60),"00")&amp;"B"</f>
        <v>1059B</v>
      </c>
      <c r="S64" s="297"/>
      <c r="T64" s="351">
        <f t="shared" si="33"/>
        <v>0</v>
      </c>
      <c r="U64" s="206"/>
      <c r="V64" s="221" t="str">
        <f>"20"&amp;TEXT(ROWS(I$2:I60),"00")&amp;"B"</f>
        <v>2059B</v>
      </c>
      <c r="W64" s="297"/>
      <c r="X64" s="351">
        <f t="shared" si="34"/>
        <v>0</v>
      </c>
      <c r="Y64" s="206"/>
      <c r="Z64" s="221" t="str">
        <f>"30"&amp;TEXT(ROWS(L$2:L60),"00")&amp;"B"</f>
        <v>3059B</v>
      </c>
      <c r="AA64" s="297"/>
      <c r="AB64" s="351">
        <f t="shared" si="35"/>
        <v>0</v>
      </c>
      <c r="AC64" s="206"/>
      <c r="AD64" s="221" t="str">
        <f>"40"&amp;TEXT(ROWS(O$2:O60),"00")&amp;"B"</f>
        <v>4059B</v>
      </c>
      <c r="AE64" s="297"/>
      <c r="AF64" s="351">
        <f t="shared" si="36"/>
        <v>0</v>
      </c>
      <c r="AH64" s="188">
        <f t="shared" si="1"/>
        <v>0</v>
      </c>
      <c r="AI64" s="188">
        <f t="shared" si="2"/>
        <v>0</v>
      </c>
      <c r="AJ64" s="188">
        <f t="shared" si="3"/>
        <v>0</v>
      </c>
      <c r="AK64" s="188">
        <f t="shared" si="4"/>
        <v>0</v>
      </c>
      <c r="AL64" s="188">
        <f t="shared" si="5"/>
        <v>0</v>
      </c>
      <c r="AM64" s="189"/>
      <c r="AN64" s="188">
        <f t="shared" si="6"/>
        <v>0</v>
      </c>
      <c r="AO64" s="188">
        <f t="shared" si="7"/>
        <v>0</v>
      </c>
      <c r="AP64" s="188">
        <f t="shared" si="8"/>
        <v>0</v>
      </c>
      <c r="AQ64" s="188">
        <f t="shared" si="9"/>
        <v>0</v>
      </c>
      <c r="AR64" s="188">
        <f t="shared" si="10"/>
        <v>0</v>
      </c>
      <c r="AS64" s="188">
        <f t="shared" si="11"/>
        <v>0</v>
      </c>
      <c r="AT64" s="188">
        <f t="shared" si="12"/>
        <v>0</v>
      </c>
      <c r="AU64" s="188">
        <f t="shared" si="13"/>
        <v>0</v>
      </c>
      <c r="AV64" s="188">
        <f t="shared" si="14"/>
        <v>0</v>
      </c>
      <c r="AW64" s="188">
        <f t="shared" si="15"/>
        <v>0</v>
      </c>
      <c r="AX64" s="188">
        <f t="shared" si="16"/>
        <v>0</v>
      </c>
      <c r="AY64" s="188">
        <f t="shared" si="17"/>
        <v>0</v>
      </c>
      <c r="AZ64" s="188">
        <f t="shared" si="18"/>
        <v>0</v>
      </c>
      <c r="BA64" s="188">
        <f t="shared" si="19"/>
        <v>0</v>
      </c>
      <c r="BB64" s="188">
        <f t="shared" si="20"/>
        <v>0</v>
      </c>
      <c r="BC64" s="188">
        <f t="shared" si="21"/>
        <v>0</v>
      </c>
      <c r="BD64" s="188">
        <f t="shared" si="22"/>
        <v>0</v>
      </c>
      <c r="BE64" s="188">
        <f t="shared" si="23"/>
        <v>0</v>
      </c>
      <c r="BF64" s="188">
        <f t="shared" si="24"/>
        <v>0</v>
      </c>
      <c r="BG64" s="188">
        <f t="shared" si="25"/>
        <v>0</v>
      </c>
      <c r="BH64" s="188">
        <f t="shared" si="26"/>
        <v>0</v>
      </c>
      <c r="BI64" s="188">
        <f t="shared" si="27"/>
        <v>0</v>
      </c>
      <c r="BJ64" s="188">
        <f t="shared" si="28"/>
        <v>0</v>
      </c>
      <c r="BK64" s="188">
        <f t="shared" si="29"/>
        <v>0</v>
      </c>
      <c r="BL64" s="188">
        <f t="shared" si="30"/>
        <v>0</v>
      </c>
      <c r="BM64" s="188">
        <f t="shared" si="31"/>
        <v>0</v>
      </c>
    </row>
    <row r="65" spans="1:65" s="187" customFormat="1">
      <c r="A65" s="182"/>
      <c r="B65" s="182"/>
      <c r="C65" s="183" t="s">
        <v>1393</v>
      </c>
      <c r="D65" s="184">
        <v>3</v>
      </c>
      <c r="E65" s="185" t="s">
        <v>1113</v>
      </c>
      <c r="F65" s="186" t="s">
        <v>1202</v>
      </c>
      <c r="G65" s="186" t="s">
        <v>1585</v>
      </c>
      <c r="H65" s="256">
        <v>0</v>
      </c>
      <c r="I65" s="256">
        <v>2230</v>
      </c>
      <c r="J65" s="256">
        <v>3120</v>
      </c>
      <c r="K65" s="256">
        <v>0</v>
      </c>
      <c r="L65" s="270">
        <f t="shared" si="37"/>
        <v>5350</v>
      </c>
      <c r="M65" s="213"/>
      <c r="N65" s="221" t="str">
        <f>"00"&amp;TEXT(ROWS(C$2:C61),"00")&amp;"B"</f>
        <v>0060B</v>
      </c>
      <c r="O65" s="297"/>
      <c r="P65" s="351">
        <f t="shared" si="32"/>
        <v>0</v>
      </c>
      <c r="Q65" s="206"/>
      <c r="R65" s="221" t="str">
        <f>"10"&amp;TEXT(ROWS(F$2:F61),"00")&amp;"B"</f>
        <v>1060B</v>
      </c>
      <c r="S65" s="297"/>
      <c r="T65" s="351">
        <f t="shared" si="33"/>
        <v>0</v>
      </c>
      <c r="U65" s="206"/>
      <c r="V65" s="221" t="str">
        <f>"20"&amp;TEXT(ROWS(I$2:I61),"00")&amp;"B"</f>
        <v>2060B</v>
      </c>
      <c r="W65" s="297"/>
      <c r="X65" s="351">
        <f t="shared" si="34"/>
        <v>0</v>
      </c>
      <c r="Y65" s="206"/>
      <c r="Z65" s="221" t="str">
        <f>"30"&amp;TEXT(ROWS(L$2:L61),"00")&amp;"B"</f>
        <v>3060B</v>
      </c>
      <c r="AA65" s="297"/>
      <c r="AB65" s="351">
        <f t="shared" si="35"/>
        <v>0</v>
      </c>
      <c r="AC65" s="206"/>
      <c r="AD65" s="221" t="str">
        <f>"40"&amp;TEXT(ROWS(O$2:O61),"00")&amp;"B"</f>
        <v>4060B</v>
      </c>
      <c r="AE65" s="297"/>
      <c r="AF65" s="351">
        <f t="shared" si="36"/>
        <v>0</v>
      </c>
      <c r="AH65" s="188">
        <f t="shared" si="1"/>
        <v>0</v>
      </c>
      <c r="AI65" s="188">
        <f t="shared" si="2"/>
        <v>0</v>
      </c>
      <c r="AJ65" s="188">
        <f t="shared" si="3"/>
        <v>0</v>
      </c>
      <c r="AK65" s="188">
        <f t="shared" si="4"/>
        <v>0</v>
      </c>
      <c r="AL65" s="188">
        <f t="shared" si="5"/>
        <v>0</v>
      </c>
      <c r="AM65" s="189"/>
      <c r="AN65" s="188">
        <f t="shared" si="6"/>
        <v>0</v>
      </c>
      <c r="AO65" s="188">
        <f t="shared" si="7"/>
        <v>0</v>
      </c>
      <c r="AP65" s="188">
        <f t="shared" si="8"/>
        <v>0</v>
      </c>
      <c r="AQ65" s="188">
        <f t="shared" si="9"/>
        <v>0</v>
      </c>
      <c r="AR65" s="188">
        <f t="shared" si="10"/>
        <v>0</v>
      </c>
      <c r="AS65" s="188">
        <f t="shared" si="11"/>
        <v>0</v>
      </c>
      <c r="AT65" s="188">
        <f t="shared" si="12"/>
        <v>0</v>
      </c>
      <c r="AU65" s="188">
        <f t="shared" si="13"/>
        <v>0</v>
      </c>
      <c r="AV65" s="188">
        <f t="shared" si="14"/>
        <v>0</v>
      </c>
      <c r="AW65" s="188">
        <f t="shared" si="15"/>
        <v>0</v>
      </c>
      <c r="AX65" s="188">
        <f t="shared" si="16"/>
        <v>0</v>
      </c>
      <c r="AY65" s="188">
        <f t="shared" si="17"/>
        <v>0</v>
      </c>
      <c r="AZ65" s="188">
        <f t="shared" si="18"/>
        <v>0</v>
      </c>
      <c r="BA65" s="188">
        <f t="shared" si="19"/>
        <v>0</v>
      </c>
      <c r="BB65" s="188">
        <f t="shared" si="20"/>
        <v>0</v>
      </c>
      <c r="BC65" s="188">
        <f t="shared" si="21"/>
        <v>0</v>
      </c>
      <c r="BD65" s="188">
        <f t="shared" si="22"/>
        <v>0</v>
      </c>
      <c r="BE65" s="188">
        <f t="shared" si="23"/>
        <v>0</v>
      </c>
      <c r="BF65" s="188">
        <f t="shared" si="24"/>
        <v>0</v>
      </c>
      <c r="BG65" s="188">
        <f t="shared" si="25"/>
        <v>0</v>
      </c>
      <c r="BH65" s="188">
        <f t="shared" si="26"/>
        <v>0</v>
      </c>
      <c r="BI65" s="188">
        <f t="shared" si="27"/>
        <v>0</v>
      </c>
      <c r="BJ65" s="188">
        <f t="shared" si="28"/>
        <v>0</v>
      </c>
      <c r="BK65" s="188">
        <f t="shared" si="29"/>
        <v>0</v>
      </c>
      <c r="BL65" s="188">
        <f t="shared" si="30"/>
        <v>0</v>
      </c>
      <c r="BM65" s="188">
        <f t="shared" si="31"/>
        <v>0</v>
      </c>
    </row>
    <row r="66" spans="1:65" s="187" customFormat="1">
      <c r="A66" s="182"/>
      <c r="B66" s="182"/>
      <c r="C66" s="183" t="s">
        <v>1394</v>
      </c>
      <c r="D66" s="184">
        <v>3</v>
      </c>
      <c r="E66" s="185" t="s">
        <v>1113</v>
      </c>
      <c r="F66" s="186" t="s">
        <v>1202</v>
      </c>
      <c r="G66" s="186" t="s">
        <v>1586</v>
      </c>
      <c r="H66" s="256">
        <v>0</v>
      </c>
      <c r="I66" s="256">
        <v>1879</v>
      </c>
      <c r="J66" s="256">
        <v>3150</v>
      </c>
      <c r="K66" s="256">
        <v>0</v>
      </c>
      <c r="L66" s="270">
        <f t="shared" si="37"/>
        <v>5029</v>
      </c>
      <c r="M66" s="213"/>
      <c r="N66" s="221" t="str">
        <f>"00"&amp;TEXT(ROWS(C$2:C62),"00")&amp;"B"</f>
        <v>0061B</v>
      </c>
      <c r="O66" s="297"/>
      <c r="P66" s="351">
        <f t="shared" si="32"/>
        <v>0</v>
      </c>
      <c r="Q66" s="206"/>
      <c r="R66" s="221" t="str">
        <f>"10"&amp;TEXT(ROWS(F$2:F62),"00")&amp;"B"</f>
        <v>1061B</v>
      </c>
      <c r="S66" s="297"/>
      <c r="T66" s="351">
        <f t="shared" si="33"/>
        <v>0</v>
      </c>
      <c r="U66" s="206"/>
      <c r="V66" s="221" t="str">
        <f>"20"&amp;TEXT(ROWS(I$2:I62),"00")&amp;"B"</f>
        <v>2061B</v>
      </c>
      <c r="W66" s="297"/>
      <c r="X66" s="351">
        <f t="shared" si="34"/>
        <v>0</v>
      </c>
      <c r="Y66" s="206"/>
      <c r="Z66" s="221" t="str">
        <f>"30"&amp;TEXT(ROWS(L$2:L62),"00")&amp;"B"</f>
        <v>3061B</v>
      </c>
      <c r="AA66" s="297"/>
      <c r="AB66" s="351">
        <f t="shared" si="35"/>
        <v>0</v>
      </c>
      <c r="AC66" s="206"/>
      <c r="AD66" s="221" t="str">
        <f>"40"&amp;TEXT(ROWS(O$2:O62),"00")&amp;"B"</f>
        <v>4061B</v>
      </c>
      <c r="AE66" s="297"/>
      <c r="AF66" s="351">
        <f t="shared" si="36"/>
        <v>0</v>
      </c>
      <c r="AH66" s="188">
        <f t="shared" si="1"/>
        <v>0</v>
      </c>
      <c r="AI66" s="188">
        <f t="shared" si="2"/>
        <v>0</v>
      </c>
      <c r="AJ66" s="188">
        <f t="shared" si="3"/>
        <v>0</v>
      </c>
      <c r="AK66" s="188">
        <f t="shared" si="4"/>
        <v>0</v>
      </c>
      <c r="AL66" s="188">
        <f t="shared" si="5"/>
        <v>0</v>
      </c>
      <c r="AM66" s="189"/>
      <c r="AN66" s="188">
        <f t="shared" si="6"/>
        <v>0</v>
      </c>
      <c r="AO66" s="188">
        <f t="shared" si="7"/>
        <v>0</v>
      </c>
      <c r="AP66" s="188">
        <f t="shared" si="8"/>
        <v>0</v>
      </c>
      <c r="AQ66" s="188">
        <f t="shared" si="9"/>
        <v>0</v>
      </c>
      <c r="AR66" s="188">
        <f t="shared" si="10"/>
        <v>0</v>
      </c>
      <c r="AS66" s="188">
        <f t="shared" si="11"/>
        <v>0</v>
      </c>
      <c r="AT66" s="188">
        <f t="shared" si="12"/>
        <v>0</v>
      </c>
      <c r="AU66" s="188">
        <f t="shared" si="13"/>
        <v>0</v>
      </c>
      <c r="AV66" s="188">
        <f t="shared" si="14"/>
        <v>0</v>
      </c>
      <c r="AW66" s="188">
        <f t="shared" si="15"/>
        <v>0</v>
      </c>
      <c r="AX66" s="188">
        <f t="shared" si="16"/>
        <v>0</v>
      </c>
      <c r="AY66" s="188">
        <f t="shared" si="17"/>
        <v>0</v>
      </c>
      <c r="AZ66" s="188">
        <f t="shared" si="18"/>
        <v>0</v>
      </c>
      <c r="BA66" s="188">
        <f t="shared" si="19"/>
        <v>0</v>
      </c>
      <c r="BB66" s="188">
        <f t="shared" si="20"/>
        <v>0</v>
      </c>
      <c r="BC66" s="188">
        <f t="shared" si="21"/>
        <v>0</v>
      </c>
      <c r="BD66" s="188">
        <f t="shared" si="22"/>
        <v>0</v>
      </c>
      <c r="BE66" s="188">
        <f t="shared" si="23"/>
        <v>0</v>
      </c>
      <c r="BF66" s="188">
        <f t="shared" si="24"/>
        <v>0</v>
      </c>
      <c r="BG66" s="188">
        <f t="shared" si="25"/>
        <v>0</v>
      </c>
      <c r="BH66" s="188">
        <f t="shared" si="26"/>
        <v>0</v>
      </c>
      <c r="BI66" s="188">
        <f t="shared" si="27"/>
        <v>0</v>
      </c>
      <c r="BJ66" s="188">
        <f t="shared" si="28"/>
        <v>0</v>
      </c>
      <c r="BK66" s="188">
        <f t="shared" si="29"/>
        <v>0</v>
      </c>
      <c r="BL66" s="188">
        <f t="shared" si="30"/>
        <v>0</v>
      </c>
      <c r="BM66" s="188">
        <f t="shared" si="31"/>
        <v>0</v>
      </c>
    </row>
    <row r="67" spans="1:65" s="187" customFormat="1">
      <c r="A67" s="182"/>
      <c r="B67" s="182"/>
      <c r="C67" s="183" t="s">
        <v>1395</v>
      </c>
      <c r="D67" s="184">
        <v>3</v>
      </c>
      <c r="E67" s="185" t="s">
        <v>1113</v>
      </c>
      <c r="F67" s="186" t="s">
        <v>1202</v>
      </c>
      <c r="G67" s="186" t="s">
        <v>1587</v>
      </c>
      <c r="H67" s="256">
        <v>0</v>
      </c>
      <c r="I67" s="256">
        <v>1565</v>
      </c>
      <c r="J67" s="256">
        <v>3280</v>
      </c>
      <c r="K67" s="256">
        <v>0</v>
      </c>
      <c r="L67" s="270">
        <f t="shared" si="37"/>
        <v>4845</v>
      </c>
      <c r="M67" s="213"/>
      <c r="N67" s="221" t="str">
        <f>"00"&amp;TEXT(ROWS(C$2:C63),"00")&amp;"B"</f>
        <v>0062B</v>
      </c>
      <c r="O67" s="297"/>
      <c r="P67" s="351">
        <f t="shared" si="32"/>
        <v>0</v>
      </c>
      <c r="Q67" s="206"/>
      <c r="R67" s="221" t="str">
        <f>"10"&amp;TEXT(ROWS(F$2:F63),"00")&amp;"B"</f>
        <v>1062B</v>
      </c>
      <c r="S67" s="297"/>
      <c r="T67" s="351">
        <f t="shared" si="33"/>
        <v>0</v>
      </c>
      <c r="U67" s="206"/>
      <c r="V67" s="221" t="str">
        <f>"20"&amp;TEXT(ROWS(I$2:I63),"00")&amp;"B"</f>
        <v>2062B</v>
      </c>
      <c r="W67" s="297"/>
      <c r="X67" s="351">
        <f t="shared" si="34"/>
        <v>0</v>
      </c>
      <c r="Y67" s="206"/>
      <c r="Z67" s="221" t="str">
        <f>"30"&amp;TEXT(ROWS(L$2:L63),"00")&amp;"B"</f>
        <v>3062B</v>
      </c>
      <c r="AA67" s="297"/>
      <c r="AB67" s="351">
        <f t="shared" si="35"/>
        <v>0</v>
      </c>
      <c r="AC67" s="206"/>
      <c r="AD67" s="221" t="str">
        <f>"40"&amp;TEXT(ROWS(O$2:O63),"00")&amp;"B"</f>
        <v>4062B</v>
      </c>
      <c r="AE67" s="297"/>
      <c r="AF67" s="351">
        <f t="shared" si="36"/>
        <v>0</v>
      </c>
      <c r="AH67" s="188">
        <f t="shared" si="1"/>
        <v>0</v>
      </c>
      <c r="AI67" s="188">
        <f t="shared" si="2"/>
        <v>0</v>
      </c>
      <c r="AJ67" s="188">
        <f t="shared" si="3"/>
        <v>0</v>
      </c>
      <c r="AK67" s="188">
        <f t="shared" si="4"/>
        <v>0</v>
      </c>
      <c r="AL67" s="188">
        <f t="shared" si="5"/>
        <v>0</v>
      </c>
      <c r="AM67" s="189"/>
      <c r="AN67" s="188">
        <f t="shared" si="6"/>
        <v>0</v>
      </c>
      <c r="AO67" s="188">
        <f t="shared" si="7"/>
        <v>0</v>
      </c>
      <c r="AP67" s="188">
        <f t="shared" si="8"/>
        <v>0</v>
      </c>
      <c r="AQ67" s="188">
        <f t="shared" si="9"/>
        <v>0</v>
      </c>
      <c r="AR67" s="188">
        <f t="shared" si="10"/>
        <v>0</v>
      </c>
      <c r="AS67" s="188">
        <f t="shared" si="11"/>
        <v>0</v>
      </c>
      <c r="AT67" s="188">
        <f t="shared" si="12"/>
        <v>0</v>
      </c>
      <c r="AU67" s="188">
        <f t="shared" si="13"/>
        <v>0</v>
      </c>
      <c r="AV67" s="188">
        <f t="shared" si="14"/>
        <v>0</v>
      </c>
      <c r="AW67" s="188">
        <f t="shared" si="15"/>
        <v>0</v>
      </c>
      <c r="AX67" s="188">
        <f t="shared" si="16"/>
        <v>0</v>
      </c>
      <c r="AY67" s="188">
        <f t="shared" si="17"/>
        <v>0</v>
      </c>
      <c r="AZ67" s="188">
        <f t="shared" si="18"/>
        <v>0</v>
      </c>
      <c r="BA67" s="188">
        <f t="shared" si="19"/>
        <v>0</v>
      </c>
      <c r="BB67" s="188">
        <f t="shared" si="20"/>
        <v>0</v>
      </c>
      <c r="BC67" s="188">
        <f t="shared" si="21"/>
        <v>0</v>
      </c>
      <c r="BD67" s="188">
        <f t="shared" si="22"/>
        <v>0</v>
      </c>
      <c r="BE67" s="188">
        <f t="shared" si="23"/>
        <v>0</v>
      </c>
      <c r="BF67" s="188">
        <f t="shared" si="24"/>
        <v>0</v>
      </c>
      <c r="BG67" s="188">
        <f t="shared" si="25"/>
        <v>0</v>
      </c>
      <c r="BH67" s="188">
        <f t="shared" si="26"/>
        <v>0</v>
      </c>
      <c r="BI67" s="188">
        <f t="shared" si="27"/>
        <v>0</v>
      </c>
      <c r="BJ67" s="188">
        <f t="shared" si="28"/>
        <v>0</v>
      </c>
      <c r="BK67" s="188">
        <f t="shared" si="29"/>
        <v>0</v>
      </c>
      <c r="BL67" s="188">
        <f t="shared" si="30"/>
        <v>0</v>
      </c>
      <c r="BM67" s="188">
        <f t="shared" si="31"/>
        <v>0</v>
      </c>
    </row>
    <row r="68" spans="1:65" s="187" customFormat="1">
      <c r="A68" s="182"/>
      <c r="B68" s="182"/>
      <c r="C68" s="305" t="s">
        <v>1396</v>
      </c>
      <c r="D68" s="185">
        <v>3</v>
      </c>
      <c r="E68" s="185" t="s">
        <v>1113</v>
      </c>
      <c r="F68" s="229" t="s">
        <v>1202</v>
      </c>
      <c r="G68" s="229" t="s">
        <v>1588</v>
      </c>
      <c r="H68" s="256">
        <v>0</v>
      </c>
      <c r="I68" s="265">
        <v>0</v>
      </c>
      <c r="J68" s="259">
        <v>3590</v>
      </c>
      <c r="K68" s="265">
        <v>0</v>
      </c>
      <c r="L68" s="270">
        <f t="shared" si="37"/>
        <v>3590</v>
      </c>
      <c r="M68" s="213"/>
      <c r="N68" s="221" t="str">
        <f>"00"&amp;TEXT(ROWS(C$2:C64),"00")&amp;"B"</f>
        <v>0063B</v>
      </c>
      <c r="O68" s="297"/>
      <c r="P68" s="351">
        <f t="shared" si="32"/>
        <v>0</v>
      </c>
      <c r="Q68" s="206"/>
      <c r="R68" s="221" t="str">
        <f>"10"&amp;TEXT(ROWS(F$2:F64),"00")&amp;"B"</f>
        <v>1063B</v>
      </c>
      <c r="S68" s="297"/>
      <c r="T68" s="351">
        <f t="shared" si="33"/>
        <v>0</v>
      </c>
      <c r="U68" s="206"/>
      <c r="V68" s="221" t="str">
        <f>"20"&amp;TEXT(ROWS(I$2:I64),"00")&amp;"B"</f>
        <v>2063B</v>
      </c>
      <c r="W68" s="297"/>
      <c r="X68" s="351">
        <f t="shared" si="34"/>
        <v>0</v>
      </c>
      <c r="Y68" s="206"/>
      <c r="Z68" s="221" t="str">
        <f>"30"&amp;TEXT(ROWS(L$2:L64),"00")&amp;"B"</f>
        <v>3063B</v>
      </c>
      <c r="AA68" s="297"/>
      <c r="AB68" s="351">
        <f t="shared" si="35"/>
        <v>0</v>
      </c>
      <c r="AC68" s="206"/>
      <c r="AD68" s="221" t="str">
        <f>"40"&amp;TEXT(ROWS(O$2:O64),"00")&amp;"B"</f>
        <v>4063B</v>
      </c>
      <c r="AE68" s="297"/>
      <c r="AF68" s="351">
        <f t="shared" si="36"/>
        <v>0</v>
      </c>
      <c r="AH68" s="188">
        <f t="shared" si="1"/>
        <v>0</v>
      </c>
      <c r="AI68" s="188">
        <f t="shared" si="2"/>
        <v>0</v>
      </c>
      <c r="AJ68" s="188">
        <f t="shared" si="3"/>
        <v>0</v>
      </c>
      <c r="AK68" s="188">
        <f t="shared" si="4"/>
        <v>0</v>
      </c>
      <c r="AL68" s="188">
        <f t="shared" si="5"/>
        <v>0</v>
      </c>
      <c r="AM68" s="189"/>
      <c r="AN68" s="188">
        <f t="shared" si="6"/>
        <v>0</v>
      </c>
      <c r="AO68" s="188">
        <f t="shared" si="7"/>
        <v>0</v>
      </c>
      <c r="AP68" s="188">
        <f t="shared" si="8"/>
        <v>0</v>
      </c>
      <c r="AQ68" s="188">
        <f t="shared" si="9"/>
        <v>0</v>
      </c>
      <c r="AR68" s="188">
        <f t="shared" si="10"/>
        <v>0</v>
      </c>
      <c r="AS68" s="188">
        <f t="shared" si="11"/>
        <v>0</v>
      </c>
      <c r="AT68" s="188">
        <f t="shared" si="12"/>
        <v>0</v>
      </c>
      <c r="AU68" s="188">
        <f t="shared" si="13"/>
        <v>0</v>
      </c>
      <c r="AV68" s="188">
        <f t="shared" si="14"/>
        <v>0</v>
      </c>
      <c r="AW68" s="188">
        <f t="shared" si="15"/>
        <v>0</v>
      </c>
      <c r="AX68" s="188">
        <f t="shared" si="16"/>
        <v>0</v>
      </c>
      <c r="AY68" s="188">
        <f t="shared" si="17"/>
        <v>0</v>
      </c>
      <c r="AZ68" s="188">
        <f t="shared" si="18"/>
        <v>0</v>
      </c>
      <c r="BA68" s="188">
        <f t="shared" si="19"/>
        <v>0</v>
      </c>
      <c r="BB68" s="188">
        <f t="shared" si="20"/>
        <v>0</v>
      </c>
      <c r="BC68" s="188">
        <f t="shared" si="21"/>
        <v>0</v>
      </c>
      <c r="BD68" s="188">
        <f t="shared" si="22"/>
        <v>0</v>
      </c>
      <c r="BE68" s="188">
        <f t="shared" si="23"/>
        <v>0</v>
      </c>
      <c r="BF68" s="188">
        <f t="shared" si="24"/>
        <v>0</v>
      </c>
      <c r="BG68" s="188">
        <f t="shared" si="25"/>
        <v>0</v>
      </c>
      <c r="BH68" s="188">
        <f t="shared" si="26"/>
        <v>0</v>
      </c>
      <c r="BI68" s="188">
        <f t="shared" si="27"/>
        <v>0</v>
      </c>
      <c r="BJ68" s="188">
        <f t="shared" si="28"/>
        <v>0</v>
      </c>
      <c r="BK68" s="188">
        <f t="shared" si="29"/>
        <v>0</v>
      </c>
      <c r="BL68" s="188">
        <f t="shared" si="30"/>
        <v>0</v>
      </c>
      <c r="BM68" s="188">
        <f t="shared" si="31"/>
        <v>0</v>
      </c>
    </row>
    <row r="69" spans="1:65" s="187" customFormat="1">
      <c r="A69" s="182"/>
      <c r="B69" s="182"/>
      <c r="C69" s="305" t="s">
        <v>1397</v>
      </c>
      <c r="D69" s="185">
        <v>3</v>
      </c>
      <c r="E69" s="185" t="s">
        <v>1113</v>
      </c>
      <c r="F69" s="229" t="s">
        <v>1202</v>
      </c>
      <c r="G69" s="229" t="s">
        <v>1589</v>
      </c>
      <c r="H69" s="256">
        <v>0</v>
      </c>
      <c r="I69" s="265">
        <v>124</v>
      </c>
      <c r="J69" s="259">
        <v>4792</v>
      </c>
      <c r="K69" s="265">
        <v>0</v>
      </c>
      <c r="L69" s="270">
        <f t="shared" si="37"/>
        <v>4916</v>
      </c>
      <c r="M69" s="213"/>
      <c r="N69" s="221" t="str">
        <f>"00"&amp;TEXT(ROWS(C$2:C65),"00")&amp;"B"</f>
        <v>0064B</v>
      </c>
      <c r="O69" s="297"/>
      <c r="P69" s="351">
        <f t="shared" si="32"/>
        <v>0</v>
      </c>
      <c r="Q69" s="206"/>
      <c r="R69" s="221" t="str">
        <f>"10"&amp;TEXT(ROWS(F$2:F65),"00")&amp;"B"</f>
        <v>1064B</v>
      </c>
      <c r="S69" s="297"/>
      <c r="T69" s="351">
        <f t="shared" si="33"/>
        <v>0</v>
      </c>
      <c r="U69" s="206"/>
      <c r="V69" s="221" t="str">
        <f>"20"&amp;TEXT(ROWS(I$2:I65),"00")&amp;"B"</f>
        <v>2064B</v>
      </c>
      <c r="W69" s="297"/>
      <c r="X69" s="351">
        <f t="shared" si="34"/>
        <v>0</v>
      </c>
      <c r="Y69" s="206"/>
      <c r="Z69" s="221" t="str">
        <f>"30"&amp;TEXT(ROWS(L$2:L65),"00")&amp;"B"</f>
        <v>3064B</v>
      </c>
      <c r="AA69" s="297"/>
      <c r="AB69" s="351">
        <f t="shared" si="35"/>
        <v>0</v>
      </c>
      <c r="AC69" s="206"/>
      <c r="AD69" s="221" t="str">
        <f>"40"&amp;TEXT(ROWS(O$2:O65),"00")&amp;"B"</f>
        <v>4064B</v>
      </c>
      <c r="AE69" s="297"/>
      <c r="AF69" s="351">
        <f t="shared" si="36"/>
        <v>0</v>
      </c>
      <c r="AH69" s="188">
        <f t="shared" si="1"/>
        <v>0</v>
      </c>
      <c r="AI69" s="188">
        <f t="shared" si="2"/>
        <v>0</v>
      </c>
      <c r="AJ69" s="188">
        <f t="shared" si="3"/>
        <v>0</v>
      </c>
      <c r="AK69" s="188">
        <f t="shared" si="4"/>
        <v>0</v>
      </c>
      <c r="AL69" s="188">
        <f t="shared" si="5"/>
        <v>0</v>
      </c>
      <c r="AM69" s="189"/>
      <c r="AN69" s="188">
        <f t="shared" si="6"/>
        <v>0</v>
      </c>
      <c r="AO69" s="188">
        <f t="shared" si="7"/>
        <v>0</v>
      </c>
      <c r="AP69" s="188">
        <f t="shared" si="8"/>
        <v>0</v>
      </c>
      <c r="AQ69" s="188">
        <f t="shared" si="9"/>
        <v>0</v>
      </c>
      <c r="AR69" s="188">
        <f t="shared" si="10"/>
        <v>0</v>
      </c>
      <c r="AS69" s="188">
        <f t="shared" si="11"/>
        <v>0</v>
      </c>
      <c r="AT69" s="188">
        <f t="shared" si="12"/>
        <v>0</v>
      </c>
      <c r="AU69" s="188">
        <f t="shared" si="13"/>
        <v>0</v>
      </c>
      <c r="AV69" s="188">
        <f t="shared" si="14"/>
        <v>0</v>
      </c>
      <c r="AW69" s="188">
        <f t="shared" si="15"/>
        <v>0</v>
      </c>
      <c r="AX69" s="188">
        <f t="shared" si="16"/>
        <v>0</v>
      </c>
      <c r="AY69" s="188">
        <f t="shared" si="17"/>
        <v>0</v>
      </c>
      <c r="AZ69" s="188">
        <f t="shared" si="18"/>
        <v>0</v>
      </c>
      <c r="BA69" s="188">
        <f t="shared" si="19"/>
        <v>0</v>
      </c>
      <c r="BB69" s="188">
        <f t="shared" si="20"/>
        <v>0</v>
      </c>
      <c r="BC69" s="188">
        <f t="shared" si="21"/>
        <v>0</v>
      </c>
      <c r="BD69" s="188">
        <f t="shared" si="22"/>
        <v>0</v>
      </c>
      <c r="BE69" s="188">
        <f t="shared" si="23"/>
        <v>0</v>
      </c>
      <c r="BF69" s="188">
        <f t="shared" si="24"/>
        <v>0</v>
      </c>
      <c r="BG69" s="188">
        <f t="shared" si="25"/>
        <v>0</v>
      </c>
      <c r="BH69" s="188">
        <f t="shared" si="26"/>
        <v>0</v>
      </c>
      <c r="BI69" s="188">
        <f t="shared" si="27"/>
        <v>0</v>
      </c>
      <c r="BJ69" s="188">
        <f t="shared" si="28"/>
        <v>0</v>
      </c>
      <c r="BK69" s="188">
        <f t="shared" si="29"/>
        <v>0</v>
      </c>
      <c r="BL69" s="188">
        <f t="shared" si="30"/>
        <v>0</v>
      </c>
      <c r="BM69" s="188">
        <f t="shared" si="31"/>
        <v>0</v>
      </c>
    </row>
    <row r="70" spans="1:65" s="187" customFormat="1">
      <c r="A70" s="182"/>
      <c r="B70" s="182"/>
      <c r="C70" s="305" t="s">
        <v>1398</v>
      </c>
      <c r="D70" s="185">
        <v>3</v>
      </c>
      <c r="E70" s="185" t="s">
        <v>1113</v>
      </c>
      <c r="F70" s="229" t="s">
        <v>1202</v>
      </c>
      <c r="G70" s="229" t="s">
        <v>1590</v>
      </c>
      <c r="H70" s="256">
        <v>0</v>
      </c>
      <c r="I70" s="265">
        <v>1733</v>
      </c>
      <c r="J70" s="259">
        <v>6532</v>
      </c>
      <c r="K70" s="265">
        <v>0</v>
      </c>
      <c r="L70" s="270">
        <f t="shared" ref="L70:L101" si="38">SUM(H70:K70)</f>
        <v>8265</v>
      </c>
      <c r="M70" s="213"/>
      <c r="N70" s="221" t="str">
        <f>"00"&amp;TEXT(ROWS(C$2:C66),"00")&amp;"B"</f>
        <v>0065B</v>
      </c>
      <c r="O70" s="297"/>
      <c r="P70" s="351">
        <f t="shared" si="32"/>
        <v>0</v>
      </c>
      <c r="Q70" s="206"/>
      <c r="R70" s="221" t="str">
        <f>"10"&amp;TEXT(ROWS(F$2:F66),"00")&amp;"B"</f>
        <v>1065B</v>
      </c>
      <c r="S70" s="297"/>
      <c r="T70" s="351">
        <f t="shared" si="33"/>
        <v>0</v>
      </c>
      <c r="U70" s="206"/>
      <c r="V70" s="221" t="str">
        <f>"20"&amp;TEXT(ROWS(I$2:I66),"00")&amp;"B"</f>
        <v>2065B</v>
      </c>
      <c r="W70" s="297"/>
      <c r="X70" s="351">
        <f t="shared" si="34"/>
        <v>0</v>
      </c>
      <c r="Y70" s="206"/>
      <c r="Z70" s="221" t="str">
        <f>"30"&amp;TEXT(ROWS(L$2:L66),"00")&amp;"B"</f>
        <v>3065B</v>
      </c>
      <c r="AA70" s="297"/>
      <c r="AB70" s="351">
        <f t="shared" si="35"/>
        <v>0</v>
      </c>
      <c r="AC70" s="206"/>
      <c r="AD70" s="221" t="str">
        <f>"40"&amp;TEXT(ROWS(O$2:O66),"00")&amp;"B"</f>
        <v>4065B</v>
      </c>
      <c r="AE70" s="297"/>
      <c r="AF70" s="351">
        <f t="shared" si="36"/>
        <v>0</v>
      </c>
      <c r="AH70" s="188">
        <f t="shared" ref="AH70:AH133" si="39">SUM($O70*$AH$5)</f>
        <v>0</v>
      </c>
      <c r="AI70" s="188">
        <f t="shared" ref="AI70:AI133" si="40">SUM(S70*$AI$5)</f>
        <v>0</v>
      </c>
      <c r="AJ70" s="188">
        <f t="shared" ref="AJ70:AJ133" si="41">SUM(W70*$AJ$5)</f>
        <v>0</v>
      </c>
      <c r="AK70" s="188">
        <f t="shared" ref="AK70:AK133" si="42">SUM(AA70*$AK$5)</f>
        <v>0</v>
      </c>
      <c r="AL70" s="188">
        <f t="shared" ref="AL70:AL133" si="43">SUM(AE70*$AL$5)</f>
        <v>0</v>
      </c>
      <c r="AM70" s="189"/>
      <c r="AN70" s="188">
        <f t="shared" ref="AN70:AN133" si="44">SUM($O70*$AN$5)</f>
        <v>0</v>
      </c>
      <c r="AO70" s="188">
        <f t="shared" ref="AO70:AO133" si="45">SUM($O70*$AO$5)</f>
        <v>0</v>
      </c>
      <c r="AP70" s="188">
        <f t="shared" ref="AP70:AP133" si="46">SUM($O70*$AP$5)</f>
        <v>0</v>
      </c>
      <c r="AQ70" s="188">
        <f t="shared" ref="AQ70:AQ133" si="47">SUM($O70*$AQ$5)</f>
        <v>0</v>
      </c>
      <c r="AR70" s="188">
        <f t="shared" ref="AR70:AR133" si="48">SUM($O70*$AR$5)</f>
        <v>0</v>
      </c>
      <c r="AS70" s="188">
        <f t="shared" ref="AS70:AS133" si="49">SUM($O70*$AS$5)</f>
        <v>0</v>
      </c>
      <c r="AT70" s="188">
        <f t="shared" ref="AT70:AT133" si="50">SUM($O70*$AT$5)</f>
        <v>0</v>
      </c>
      <c r="AU70" s="188">
        <f t="shared" ref="AU70:AU133" si="51">SUM($O70*$AU$5)</f>
        <v>0</v>
      </c>
      <c r="AV70" s="188">
        <f t="shared" ref="AV70:AV133" si="52">SUM($O70*$AV$5)</f>
        <v>0</v>
      </c>
      <c r="AW70" s="188">
        <f t="shared" ref="AW70:AW133" si="53">SUM($O70*$AW$5)</f>
        <v>0</v>
      </c>
      <c r="AX70" s="188">
        <f t="shared" ref="AX70:AX133" si="54">SUM($O70*$AX$5)</f>
        <v>0</v>
      </c>
      <c r="AY70" s="188">
        <f t="shared" ref="AY70:AY133" si="55">SUM($O70*$AY$5)</f>
        <v>0</v>
      </c>
      <c r="AZ70" s="188">
        <f t="shared" ref="AZ70:AZ133" si="56">SUM($O70*$AZ$5)</f>
        <v>0</v>
      </c>
      <c r="BA70" s="188">
        <f t="shared" ref="BA70:BA133" si="57">SUM($O70*$BA$5)</f>
        <v>0</v>
      </c>
      <c r="BB70" s="188">
        <f t="shared" ref="BB70:BB133" si="58">SUM($O70*$BB$5)</f>
        <v>0</v>
      </c>
      <c r="BC70" s="188">
        <f t="shared" ref="BC70:BC133" si="59">SUM($O70*$BC$5)</f>
        <v>0</v>
      </c>
      <c r="BD70" s="188">
        <f t="shared" ref="BD70:BD133" si="60">SUM($O70*$BD$5)</f>
        <v>0</v>
      </c>
      <c r="BE70" s="188">
        <f t="shared" ref="BE70:BE133" si="61">SUM($O70*$BE$5)</f>
        <v>0</v>
      </c>
      <c r="BF70" s="188">
        <f t="shared" ref="BF70:BF133" si="62">SUM($O70*$BF$5)</f>
        <v>0</v>
      </c>
      <c r="BG70" s="188">
        <f t="shared" ref="BG70:BG133" si="63">SUM($O70*$BG$5)</f>
        <v>0</v>
      </c>
      <c r="BH70" s="188">
        <f t="shared" ref="BH70:BH133" si="64">SUM($O70*$BH$5)</f>
        <v>0</v>
      </c>
      <c r="BI70" s="188">
        <f t="shared" ref="BI70:BI133" si="65">SUM($O70*$BI$5)</f>
        <v>0</v>
      </c>
      <c r="BJ70" s="188">
        <f t="shared" ref="BJ70:BJ133" si="66">SUM($O70*$BJ$5)</f>
        <v>0</v>
      </c>
      <c r="BK70" s="188">
        <f t="shared" ref="BK70:BK133" si="67">SUM($O70*$BK$5)</f>
        <v>0</v>
      </c>
      <c r="BL70" s="188">
        <f t="shared" ref="BL70:BL133" si="68">SUM($O70*$BL$5)</f>
        <v>0</v>
      </c>
      <c r="BM70" s="188">
        <f t="shared" ref="BM70:BM133" si="69">SUM($O70*$BM$5)</f>
        <v>0</v>
      </c>
    </row>
    <row r="71" spans="1:65" s="187" customFormat="1">
      <c r="A71" s="182"/>
      <c r="B71" s="182"/>
      <c r="C71" s="183" t="s">
        <v>1399</v>
      </c>
      <c r="D71" s="184">
        <v>3</v>
      </c>
      <c r="E71" s="185" t="s">
        <v>1113</v>
      </c>
      <c r="F71" s="186" t="s">
        <v>1202</v>
      </c>
      <c r="G71" s="186" t="s">
        <v>1591</v>
      </c>
      <c r="H71" s="256">
        <v>0</v>
      </c>
      <c r="I71" s="256">
        <v>2266</v>
      </c>
      <c r="J71" s="256">
        <v>7918</v>
      </c>
      <c r="K71" s="256">
        <v>0</v>
      </c>
      <c r="L71" s="270">
        <f t="shared" si="38"/>
        <v>10184</v>
      </c>
      <c r="M71" s="213"/>
      <c r="N71" s="221" t="str">
        <f>"00"&amp;TEXT(ROWS(C$2:C67),"00")&amp;"B"</f>
        <v>0066B</v>
      </c>
      <c r="O71" s="297"/>
      <c r="P71" s="351">
        <f t="shared" ref="P71:P134" si="70">O71/L71</f>
        <v>0</v>
      </c>
      <c r="Q71" s="206"/>
      <c r="R71" s="221" t="str">
        <f>"10"&amp;TEXT(ROWS(F$2:F67),"00")&amp;"B"</f>
        <v>1066B</v>
      </c>
      <c r="S71" s="297"/>
      <c r="T71" s="351">
        <f t="shared" ref="T71:T134" si="71">S71/L71</f>
        <v>0</v>
      </c>
      <c r="U71" s="206"/>
      <c r="V71" s="221" t="str">
        <f>"20"&amp;TEXT(ROWS(I$2:I67),"00")&amp;"B"</f>
        <v>2066B</v>
      </c>
      <c r="W71" s="297"/>
      <c r="X71" s="351">
        <f t="shared" ref="X71:X134" si="72">W71/L71</f>
        <v>0</v>
      </c>
      <c r="Y71" s="206"/>
      <c r="Z71" s="221" t="str">
        <f>"30"&amp;TEXT(ROWS(L$2:L67),"00")&amp;"B"</f>
        <v>3066B</v>
      </c>
      <c r="AA71" s="297"/>
      <c r="AB71" s="351">
        <f t="shared" ref="AB71:AB134" si="73">AA71/L71</f>
        <v>0</v>
      </c>
      <c r="AC71" s="206"/>
      <c r="AD71" s="221" t="str">
        <f>"40"&amp;TEXT(ROWS(O$2:O67),"00")&amp;"B"</f>
        <v>4066B</v>
      </c>
      <c r="AE71" s="297"/>
      <c r="AF71" s="351">
        <f t="shared" ref="AF71:AF134" si="74">AE71/L71</f>
        <v>0</v>
      </c>
      <c r="AH71" s="188">
        <f t="shared" si="39"/>
        <v>0</v>
      </c>
      <c r="AI71" s="188">
        <f t="shared" si="40"/>
        <v>0</v>
      </c>
      <c r="AJ71" s="188">
        <f t="shared" si="41"/>
        <v>0</v>
      </c>
      <c r="AK71" s="188">
        <f t="shared" si="42"/>
        <v>0</v>
      </c>
      <c r="AL71" s="188">
        <f t="shared" si="43"/>
        <v>0</v>
      </c>
      <c r="AM71" s="189"/>
      <c r="AN71" s="188">
        <f t="shared" si="44"/>
        <v>0</v>
      </c>
      <c r="AO71" s="188">
        <f t="shared" si="45"/>
        <v>0</v>
      </c>
      <c r="AP71" s="188">
        <f t="shared" si="46"/>
        <v>0</v>
      </c>
      <c r="AQ71" s="188">
        <f t="shared" si="47"/>
        <v>0</v>
      </c>
      <c r="AR71" s="188">
        <f t="shared" si="48"/>
        <v>0</v>
      </c>
      <c r="AS71" s="188">
        <f t="shared" si="49"/>
        <v>0</v>
      </c>
      <c r="AT71" s="188">
        <f t="shared" si="50"/>
        <v>0</v>
      </c>
      <c r="AU71" s="188">
        <f t="shared" si="51"/>
        <v>0</v>
      </c>
      <c r="AV71" s="188">
        <f t="shared" si="52"/>
        <v>0</v>
      </c>
      <c r="AW71" s="188">
        <f t="shared" si="53"/>
        <v>0</v>
      </c>
      <c r="AX71" s="188">
        <f t="shared" si="54"/>
        <v>0</v>
      </c>
      <c r="AY71" s="188">
        <f t="shared" si="55"/>
        <v>0</v>
      </c>
      <c r="AZ71" s="188">
        <f t="shared" si="56"/>
        <v>0</v>
      </c>
      <c r="BA71" s="188">
        <f t="shared" si="57"/>
        <v>0</v>
      </c>
      <c r="BB71" s="188">
        <f t="shared" si="58"/>
        <v>0</v>
      </c>
      <c r="BC71" s="188">
        <f t="shared" si="59"/>
        <v>0</v>
      </c>
      <c r="BD71" s="188">
        <f t="shared" si="60"/>
        <v>0</v>
      </c>
      <c r="BE71" s="188">
        <f t="shared" si="61"/>
        <v>0</v>
      </c>
      <c r="BF71" s="188">
        <f t="shared" si="62"/>
        <v>0</v>
      </c>
      <c r="BG71" s="188">
        <f t="shared" si="63"/>
        <v>0</v>
      </c>
      <c r="BH71" s="188">
        <f t="shared" si="64"/>
        <v>0</v>
      </c>
      <c r="BI71" s="188">
        <f t="shared" si="65"/>
        <v>0</v>
      </c>
      <c r="BJ71" s="188">
        <f t="shared" si="66"/>
        <v>0</v>
      </c>
      <c r="BK71" s="188">
        <f t="shared" si="67"/>
        <v>0</v>
      </c>
      <c r="BL71" s="188">
        <f t="shared" si="68"/>
        <v>0</v>
      </c>
      <c r="BM71" s="188">
        <f t="shared" si="69"/>
        <v>0</v>
      </c>
    </row>
    <row r="72" spans="1:65" s="187" customFormat="1">
      <c r="A72" s="182"/>
      <c r="B72" s="182"/>
      <c r="C72" s="183" t="s">
        <v>1400</v>
      </c>
      <c r="D72" s="184">
        <v>3</v>
      </c>
      <c r="E72" s="185" t="s">
        <v>1113</v>
      </c>
      <c r="F72" s="186" t="s">
        <v>1202</v>
      </c>
      <c r="G72" s="186" t="s">
        <v>1592</v>
      </c>
      <c r="H72" s="256">
        <v>0</v>
      </c>
      <c r="I72" s="256">
        <v>3100</v>
      </c>
      <c r="J72" s="256">
        <v>8812</v>
      </c>
      <c r="K72" s="256">
        <v>0</v>
      </c>
      <c r="L72" s="270">
        <f t="shared" si="38"/>
        <v>11912</v>
      </c>
      <c r="M72" s="213"/>
      <c r="N72" s="221" t="str">
        <f>"00"&amp;TEXT(ROWS(C$2:C68),"00")&amp;"B"</f>
        <v>0067B</v>
      </c>
      <c r="O72" s="297"/>
      <c r="P72" s="351">
        <f t="shared" si="70"/>
        <v>0</v>
      </c>
      <c r="Q72" s="206"/>
      <c r="R72" s="221" t="str">
        <f>"10"&amp;TEXT(ROWS(F$2:F68),"00")&amp;"B"</f>
        <v>1067B</v>
      </c>
      <c r="S72" s="297"/>
      <c r="T72" s="351">
        <f t="shared" si="71"/>
        <v>0</v>
      </c>
      <c r="U72" s="206"/>
      <c r="V72" s="221" t="str">
        <f>"20"&amp;TEXT(ROWS(I$2:I68),"00")&amp;"B"</f>
        <v>2067B</v>
      </c>
      <c r="W72" s="297"/>
      <c r="X72" s="351">
        <f t="shared" si="72"/>
        <v>0</v>
      </c>
      <c r="Y72" s="206"/>
      <c r="Z72" s="221" t="str">
        <f>"30"&amp;TEXT(ROWS(L$2:L68),"00")&amp;"B"</f>
        <v>3067B</v>
      </c>
      <c r="AA72" s="297"/>
      <c r="AB72" s="351">
        <f t="shared" si="73"/>
        <v>0</v>
      </c>
      <c r="AC72" s="206"/>
      <c r="AD72" s="221" t="str">
        <f>"40"&amp;TEXT(ROWS(O$2:O68),"00")&amp;"B"</f>
        <v>4067B</v>
      </c>
      <c r="AE72" s="297"/>
      <c r="AF72" s="351">
        <f t="shared" si="74"/>
        <v>0</v>
      </c>
      <c r="AH72" s="188">
        <f t="shared" si="39"/>
        <v>0</v>
      </c>
      <c r="AI72" s="188">
        <f t="shared" si="40"/>
        <v>0</v>
      </c>
      <c r="AJ72" s="188">
        <f t="shared" si="41"/>
        <v>0</v>
      </c>
      <c r="AK72" s="188">
        <f t="shared" si="42"/>
        <v>0</v>
      </c>
      <c r="AL72" s="188">
        <f t="shared" si="43"/>
        <v>0</v>
      </c>
      <c r="AM72" s="189"/>
      <c r="AN72" s="188">
        <f t="shared" si="44"/>
        <v>0</v>
      </c>
      <c r="AO72" s="188">
        <f t="shared" si="45"/>
        <v>0</v>
      </c>
      <c r="AP72" s="188">
        <f t="shared" si="46"/>
        <v>0</v>
      </c>
      <c r="AQ72" s="188">
        <f t="shared" si="47"/>
        <v>0</v>
      </c>
      <c r="AR72" s="188">
        <f t="shared" si="48"/>
        <v>0</v>
      </c>
      <c r="AS72" s="188">
        <f t="shared" si="49"/>
        <v>0</v>
      </c>
      <c r="AT72" s="188">
        <f t="shared" si="50"/>
        <v>0</v>
      </c>
      <c r="AU72" s="188">
        <f t="shared" si="51"/>
        <v>0</v>
      </c>
      <c r="AV72" s="188">
        <f t="shared" si="52"/>
        <v>0</v>
      </c>
      <c r="AW72" s="188">
        <f t="shared" si="53"/>
        <v>0</v>
      </c>
      <c r="AX72" s="188">
        <f t="shared" si="54"/>
        <v>0</v>
      </c>
      <c r="AY72" s="188">
        <f t="shared" si="55"/>
        <v>0</v>
      </c>
      <c r="AZ72" s="188">
        <f t="shared" si="56"/>
        <v>0</v>
      </c>
      <c r="BA72" s="188">
        <f t="shared" si="57"/>
        <v>0</v>
      </c>
      <c r="BB72" s="188">
        <f t="shared" si="58"/>
        <v>0</v>
      </c>
      <c r="BC72" s="188">
        <f t="shared" si="59"/>
        <v>0</v>
      </c>
      <c r="BD72" s="188">
        <f t="shared" si="60"/>
        <v>0</v>
      </c>
      <c r="BE72" s="188">
        <f t="shared" si="61"/>
        <v>0</v>
      </c>
      <c r="BF72" s="188">
        <f t="shared" si="62"/>
        <v>0</v>
      </c>
      <c r="BG72" s="188">
        <f t="shared" si="63"/>
        <v>0</v>
      </c>
      <c r="BH72" s="188">
        <f t="shared" si="64"/>
        <v>0</v>
      </c>
      <c r="BI72" s="188">
        <f t="shared" si="65"/>
        <v>0</v>
      </c>
      <c r="BJ72" s="188">
        <f t="shared" si="66"/>
        <v>0</v>
      </c>
      <c r="BK72" s="188">
        <f t="shared" si="67"/>
        <v>0</v>
      </c>
      <c r="BL72" s="188">
        <f t="shared" si="68"/>
        <v>0</v>
      </c>
      <c r="BM72" s="188">
        <f t="shared" si="69"/>
        <v>0</v>
      </c>
    </row>
    <row r="73" spans="1:65" s="187" customFormat="1">
      <c r="A73" s="182"/>
      <c r="B73" s="182"/>
      <c r="C73" s="183" t="s">
        <v>1401</v>
      </c>
      <c r="D73" s="184">
        <v>3</v>
      </c>
      <c r="E73" s="185" t="s">
        <v>1113</v>
      </c>
      <c r="F73" s="186" t="s">
        <v>1202</v>
      </c>
      <c r="G73" s="379" t="s">
        <v>2659</v>
      </c>
      <c r="H73" s="256">
        <v>0</v>
      </c>
      <c r="I73" s="256">
        <v>2509</v>
      </c>
      <c r="J73" s="260">
        <v>14530</v>
      </c>
      <c r="K73" s="256">
        <v>0</v>
      </c>
      <c r="L73" s="270">
        <f t="shared" si="38"/>
        <v>17039</v>
      </c>
      <c r="M73" s="213"/>
      <c r="N73" s="221" t="str">
        <f>"00"&amp;TEXT(ROWS(C$2:C69),"00")&amp;"B"</f>
        <v>0068B</v>
      </c>
      <c r="O73" s="297"/>
      <c r="P73" s="351">
        <f t="shared" si="70"/>
        <v>0</v>
      </c>
      <c r="Q73" s="206"/>
      <c r="R73" s="221" t="str">
        <f>"10"&amp;TEXT(ROWS(F$2:F69),"00")&amp;"B"</f>
        <v>1068B</v>
      </c>
      <c r="S73" s="297"/>
      <c r="T73" s="351">
        <f t="shared" si="71"/>
        <v>0</v>
      </c>
      <c r="U73" s="206"/>
      <c r="V73" s="221" t="str">
        <f>"20"&amp;TEXT(ROWS(I$2:I69),"00")&amp;"B"</f>
        <v>2068B</v>
      </c>
      <c r="W73" s="297"/>
      <c r="X73" s="351">
        <f t="shared" si="72"/>
        <v>0</v>
      </c>
      <c r="Y73" s="206"/>
      <c r="Z73" s="221" t="str">
        <f>"30"&amp;TEXT(ROWS(L$2:L69),"00")&amp;"B"</f>
        <v>3068B</v>
      </c>
      <c r="AA73" s="297"/>
      <c r="AB73" s="351">
        <f t="shared" si="73"/>
        <v>0</v>
      </c>
      <c r="AC73" s="206"/>
      <c r="AD73" s="221" t="str">
        <f>"40"&amp;TEXT(ROWS(O$2:O69),"00")&amp;"B"</f>
        <v>4068B</v>
      </c>
      <c r="AE73" s="297"/>
      <c r="AF73" s="351">
        <f t="shared" si="74"/>
        <v>0</v>
      </c>
      <c r="AH73" s="188">
        <f t="shared" si="39"/>
        <v>0</v>
      </c>
      <c r="AI73" s="188">
        <f t="shared" si="40"/>
        <v>0</v>
      </c>
      <c r="AJ73" s="188">
        <f t="shared" si="41"/>
        <v>0</v>
      </c>
      <c r="AK73" s="188">
        <f t="shared" si="42"/>
        <v>0</v>
      </c>
      <c r="AL73" s="188">
        <f t="shared" si="43"/>
        <v>0</v>
      </c>
      <c r="AM73" s="189"/>
      <c r="AN73" s="188">
        <f t="shared" si="44"/>
        <v>0</v>
      </c>
      <c r="AO73" s="188">
        <f t="shared" si="45"/>
        <v>0</v>
      </c>
      <c r="AP73" s="188">
        <f t="shared" si="46"/>
        <v>0</v>
      </c>
      <c r="AQ73" s="188">
        <f t="shared" si="47"/>
        <v>0</v>
      </c>
      <c r="AR73" s="188">
        <f t="shared" si="48"/>
        <v>0</v>
      </c>
      <c r="AS73" s="188">
        <f t="shared" si="49"/>
        <v>0</v>
      </c>
      <c r="AT73" s="188">
        <f t="shared" si="50"/>
        <v>0</v>
      </c>
      <c r="AU73" s="188">
        <f t="shared" si="51"/>
        <v>0</v>
      </c>
      <c r="AV73" s="188">
        <f t="shared" si="52"/>
        <v>0</v>
      </c>
      <c r="AW73" s="188">
        <f t="shared" si="53"/>
        <v>0</v>
      </c>
      <c r="AX73" s="188">
        <f t="shared" si="54"/>
        <v>0</v>
      </c>
      <c r="AY73" s="188">
        <f t="shared" si="55"/>
        <v>0</v>
      </c>
      <c r="AZ73" s="188">
        <f t="shared" si="56"/>
        <v>0</v>
      </c>
      <c r="BA73" s="188">
        <f t="shared" si="57"/>
        <v>0</v>
      </c>
      <c r="BB73" s="188">
        <f t="shared" si="58"/>
        <v>0</v>
      </c>
      <c r="BC73" s="188">
        <f t="shared" si="59"/>
        <v>0</v>
      </c>
      <c r="BD73" s="188">
        <f t="shared" si="60"/>
        <v>0</v>
      </c>
      <c r="BE73" s="188">
        <f t="shared" si="61"/>
        <v>0</v>
      </c>
      <c r="BF73" s="188">
        <f t="shared" si="62"/>
        <v>0</v>
      </c>
      <c r="BG73" s="188">
        <f t="shared" si="63"/>
        <v>0</v>
      </c>
      <c r="BH73" s="188">
        <f t="shared" si="64"/>
        <v>0</v>
      </c>
      <c r="BI73" s="188">
        <f t="shared" si="65"/>
        <v>0</v>
      </c>
      <c r="BJ73" s="188">
        <f t="shared" si="66"/>
        <v>0</v>
      </c>
      <c r="BK73" s="188">
        <f t="shared" si="67"/>
        <v>0</v>
      </c>
      <c r="BL73" s="188">
        <f t="shared" si="68"/>
        <v>0</v>
      </c>
      <c r="BM73" s="188">
        <f t="shared" si="69"/>
        <v>0</v>
      </c>
    </row>
    <row r="74" spans="1:65" s="187" customFormat="1">
      <c r="A74" s="182"/>
      <c r="B74" s="182"/>
      <c r="C74" s="183" t="s">
        <v>1402</v>
      </c>
      <c r="D74" s="184">
        <v>3</v>
      </c>
      <c r="E74" s="185" t="s">
        <v>1113</v>
      </c>
      <c r="F74" s="186" t="s">
        <v>1202</v>
      </c>
      <c r="G74" s="186" t="s">
        <v>2660</v>
      </c>
      <c r="H74" s="256">
        <v>0</v>
      </c>
      <c r="I74" s="256">
        <v>0</v>
      </c>
      <c r="J74" s="256">
        <v>30056</v>
      </c>
      <c r="K74" s="256">
        <v>0</v>
      </c>
      <c r="L74" s="270">
        <f t="shared" si="38"/>
        <v>30056</v>
      </c>
      <c r="M74" s="213"/>
      <c r="N74" s="221" t="str">
        <f>"00"&amp;TEXT(ROWS(C$2:C70),"00")&amp;"B"</f>
        <v>0069B</v>
      </c>
      <c r="O74" s="297"/>
      <c r="P74" s="351">
        <f t="shared" si="70"/>
        <v>0</v>
      </c>
      <c r="Q74" s="206"/>
      <c r="R74" s="221" t="str">
        <f>"10"&amp;TEXT(ROWS(F$2:F70),"00")&amp;"B"</f>
        <v>1069B</v>
      </c>
      <c r="S74" s="297"/>
      <c r="T74" s="351">
        <f t="shared" si="71"/>
        <v>0</v>
      </c>
      <c r="U74" s="206"/>
      <c r="V74" s="221" t="str">
        <f>"20"&amp;TEXT(ROWS(I$2:I70),"00")&amp;"B"</f>
        <v>2069B</v>
      </c>
      <c r="W74" s="297"/>
      <c r="X74" s="351">
        <f t="shared" si="72"/>
        <v>0</v>
      </c>
      <c r="Y74" s="206"/>
      <c r="Z74" s="221" t="str">
        <f>"30"&amp;TEXT(ROWS(L$2:L70),"00")&amp;"B"</f>
        <v>3069B</v>
      </c>
      <c r="AA74" s="297"/>
      <c r="AB74" s="351">
        <f t="shared" si="73"/>
        <v>0</v>
      </c>
      <c r="AC74" s="206"/>
      <c r="AD74" s="221" t="str">
        <f>"40"&amp;TEXT(ROWS(O$2:O70),"00")&amp;"B"</f>
        <v>4069B</v>
      </c>
      <c r="AE74" s="297"/>
      <c r="AF74" s="351">
        <f t="shared" si="74"/>
        <v>0</v>
      </c>
      <c r="AH74" s="188">
        <f t="shared" si="39"/>
        <v>0</v>
      </c>
      <c r="AI74" s="188">
        <f t="shared" si="40"/>
        <v>0</v>
      </c>
      <c r="AJ74" s="188">
        <f t="shared" si="41"/>
        <v>0</v>
      </c>
      <c r="AK74" s="188">
        <f t="shared" si="42"/>
        <v>0</v>
      </c>
      <c r="AL74" s="188">
        <f t="shared" si="43"/>
        <v>0</v>
      </c>
      <c r="AM74" s="189"/>
      <c r="AN74" s="188">
        <f t="shared" si="44"/>
        <v>0</v>
      </c>
      <c r="AO74" s="188">
        <f t="shared" si="45"/>
        <v>0</v>
      </c>
      <c r="AP74" s="188">
        <f t="shared" si="46"/>
        <v>0</v>
      </c>
      <c r="AQ74" s="188">
        <f t="shared" si="47"/>
        <v>0</v>
      </c>
      <c r="AR74" s="188">
        <f t="shared" si="48"/>
        <v>0</v>
      </c>
      <c r="AS74" s="188">
        <f t="shared" si="49"/>
        <v>0</v>
      </c>
      <c r="AT74" s="188">
        <f t="shared" si="50"/>
        <v>0</v>
      </c>
      <c r="AU74" s="188">
        <f t="shared" si="51"/>
        <v>0</v>
      </c>
      <c r="AV74" s="188">
        <f t="shared" si="52"/>
        <v>0</v>
      </c>
      <c r="AW74" s="188">
        <f t="shared" si="53"/>
        <v>0</v>
      </c>
      <c r="AX74" s="188">
        <f t="shared" si="54"/>
        <v>0</v>
      </c>
      <c r="AY74" s="188">
        <f t="shared" si="55"/>
        <v>0</v>
      </c>
      <c r="AZ74" s="188">
        <f t="shared" si="56"/>
        <v>0</v>
      </c>
      <c r="BA74" s="188">
        <f t="shared" si="57"/>
        <v>0</v>
      </c>
      <c r="BB74" s="188">
        <f t="shared" si="58"/>
        <v>0</v>
      </c>
      <c r="BC74" s="188">
        <f t="shared" si="59"/>
        <v>0</v>
      </c>
      <c r="BD74" s="188">
        <f t="shared" si="60"/>
        <v>0</v>
      </c>
      <c r="BE74" s="188">
        <f t="shared" si="61"/>
        <v>0</v>
      </c>
      <c r="BF74" s="188">
        <f t="shared" si="62"/>
        <v>0</v>
      </c>
      <c r="BG74" s="188">
        <f t="shared" si="63"/>
        <v>0</v>
      </c>
      <c r="BH74" s="188">
        <f t="shared" si="64"/>
        <v>0</v>
      </c>
      <c r="BI74" s="188">
        <f t="shared" si="65"/>
        <v>0</v>
      </c>
      <c r="BJ74" s="188">
        <f t="shared" si="66"/>
        <v>0</v>
      </c>
      <c r="BK74" s="188">
        <f t="shared" si="67"/>
        <v>0</v>
      </c>
      <c r="BL74" s="188">
        <f t="shared" si="68"/>
        <v>0</v>
      </c>
      <c r="BM74" s="188">
        <f t="shared" si="69"/>
        <v>0</v>
      </c>
    </row>
    <row r="75" spans="1:65" s="187" customFormat="1">
      <c r="A75" s="182"/>
      <c r="B75" s="182"/>
      <c r="C75" s="183" t="s">
        <v>1403</v>
      </c>
      <c r="D75" s="184">
        <v>3</v>
      </c>
      <c r="E75" s="185" t="s">
        <v>1113</v>
      </c>
      <c r="F75" s="186" t="s">
        <v>1202</v>
      </c>
      <c r="G75" s="186" t="s">
        <v>1593</v>
      </c>
      <c r="H75" s="256">
        <v>0</v>
      </c>
      <c r="I75" s="256">
        <v>5577</v>
      </c>
      <c r="J75" s="256">
        <v>30267</v>
      </c>
      <c r="K75" s="256">
        <v>0</v>
      </c>
      <c r="L75" s="270">
        <f t="shared" si="38"/>
        <v>35844</v>
      </c>
      <c r="M75" s="213"/>
      <c r="N75" s="221" t="str">
        <f>"00"&amp;TEXT(ROWS(C$2:C71),"00")&amp;"B"</f>
        <v>0070B</v>
      </c>
      <c r="O75" s="297"/>
      <c r="P75" s="351">
        <f t="shared" si="70"/>
        <v>0</v>
      </c>
      <c r="Q75" s="206"/>
      <c r="R75" s="221" t="str">
        <f>"10"&amp;TEXT(ROWS(F$2:F71),"00")&amp;"B"</f>
        <v>1070B</v>
      </c>
      <c r="S75" s="297"/>
      <c r="T75" s="351">
        <f t="shared" si="71"/>
        <v>0</v>
      </c>
      <c r="U75" s="206"/>
      <c r="V75" s="221" t="str">
        <f>"20"&amp;TEXT(ROWS(I$2:I71),"00")&amp;"B"</f>
        <v>2070B</v>
      </c>
      <c r="W75" s="297"/>
      <c r="X75" s="351">
        <f t="shared" si="72"/>
        <v>0</v>
      </c>
      <c r="Y75" s="206"/>
      <c r="Z75" s="221" t="str">
        <f>"30"&amp;TEXT(ROWS(L$2:L71),"00")&amp;"B"</f>
        <v>3070B</v>
      </c>
      <c r="AA75" s="297"/>
      <c r="AB75" s="351">
        <f t="shared" si="73"/>
        <v>0</v>
      </c>
      <c r="AC75" s="206"/>
      <c r="AD75" s="221" t="str">
        <f>"40"&amp;TEXT(ROWS(O$2:O71),"00")&amp;"B"</f>
        <v>4070B</v>
      </c>
      <c r="AE75" s="297"/>
      <c r="AF75" s="351">
        <f t="shared" si="74"/>
        <v>0</v>
      </c>
      <c r="AH75" s="188">
        <f t="shared" si="39"/>
        <v>0</v>
      </c>
      <c r="AI75" s="188">
        <f t="shared" si="40"/>
        <v>0</v>
      </c>
      <c r="AJ75" s="188">
        <f t="shared" si="41"/>
        <v>0</v>
      </c>
      <c r="AK75" s="188">
        <f t="shared" si="42"/>
        <v>0</v>
      </c>
      <c r="AL75" s="188">
        <f t="shared" si="43"/>
        <v>0</v>
      </c>
      <c r="AM75" s="189"/>
      <c r="AN75" s="188">
        <f t="shared" si="44"/>
        <v>0</v>
      </c>
      <c r="AO75" s="188">
        <f t="shared" si="45"/>
        <v>0</v>
      </c>
      <c r="AP75" s="188">
        <f t="shared" si="46"/>
        <v>0</v>
      </c>
      <c r="AQ75" s="188">
        <f t="shared" si="47"/>
        <v>0</v>
      </c>
      <c r="AR75" s="188">
        <f t="shared" si="48"/>
        <v>0</v>
      </c>
      <c r="AS75" s="188">
        <f t="shared" si="49"/>
        <v>0</v>
      </c>
      <c r="AT75" s="188">
        <f t="shared" si="50"/>
        <v>0</v>
      </c>
      <c r="AU75" s="188">
        <f t="shared" si="51"/>
        <v>0</v>
      </c>
      <c r="AV75" s="188">
        <f t="shared" si="52"/>
        <v>0</v>
      </c>
      <c r="AW75" s="188">
        <f t="shared" si="53"/>
        <v>0</v>
      </c>
      <c r="AX75" s="188">
        <f t="shared" si="54"/>
        <v>0</v>
      </c>
      <c r="AY75" s="188">
        <f t="shared" si="55"/>
        <v>0</v>
      </c>
      <c r="AZ75" s="188">
        <f t="shared" si="56"/>
        <v>0</v>
      </c>
      <c r="BA75" s="188">
        <f t="shared" si="57"/>
        <v>0</v>
      </c>
      <c r="BB75" s="188">
        <f t="shared" si="58"/>
        <v>0</v>
      </c>
      <c r="BC75" s="188">
        <f t="shared" si="59"/>
        <v>0</v>
      </c>
      <c r="BD75" s="188">
        <f t="shared" si="60"/>
        <v>0</v>
      </c>
      <c r="BE75" s="188">
        <f t="shared" si="61"/>
        <v>0</v>
      </c>
      <c r="BF75" s="188">
        <f t="shared" si="62"/>
        <v>0</v>
      </c>
      <c r="BG75" s="188">
        <f t="shared" si="63"/>
        <v>0</v>
      </c>
      <c r="BH75" s="188">
        <f t="shared" si="64"/>
        <v>0</v>
      </c>
      <c r="BI75" s="188">
        <f t="shared" si="65"/>
        <v>0</v>
      </c>
      <c r="BJ75" s="188">
        <f t="shared" si="66"/>
        <v>0</v>
      </c>
      <c r="BK75" s="188">
        <f t="shared" si="67"/>
        <v>0</v>
      </c>
      <c r="BL75" s="188">
        <f t="shared" si="68"/>
        <v>0</v>
      </c>
      <c r="BM75" s="188">
        <f t="shared" si="69"/>
        <v>0</v>
      </c>
    </row>
    <row r="76" spans="1:65" s="187" customFormat="1">
      <c r="A76" s="182"/>
      <c r="B76" s="182"/>
      <c r="C76" s="183" t="s">
        <v>1404</v>
      </c>
      <c r="D76" s="184">
        <v>3</v>
      </c>
      <c r="E76" s="185" t="s">
        <v>2597</v>
      </c>
      <c r="F76" s="186" t="s">
        <v>1594</v>
      </c>
      <c r="G76" s="186" t="s">
        <v>201</v>
      </c>
      <c r="H76" s="256">
        <v>0</v>
      </c>
      <c r="I76" s="256">
        <v>0</v>
      </c>
      <c r="J76" s="256">
        <v>871</v>
      </c>
      <c r="K76" s="256">
        <v>0</v>
      </c>
      <c r="L76" s="270">
        <f t="shared" si="38"/>
        <v>871</v>
      </c>
      <c r="M76" s="213"/>
      <c r="N76" s="221" t="str">
        <f>"00"&amp;TEXT(ROWS(C$2:C72),"00")&amp;"B"</f>
        <v>0071B</v>
      </c>
      <c r="O76" s="297"/>
      <c r="P76" s="351">
        <f t="shared" si="70"/>
        <v>0</v>
      </c>
      <c r="Q76" s="206"/>
      <c r="R76" s="221" t="str">
        <f>"10"&amp;TEXT(ROWS(F$2:F72),"00")&amp;"B"</f>
        <v>1071B</v>
      </c>
      <c r="S76" s="297"/>
      <c r="T76" s="351">
        <f t="shared" si="71"/>
        <v>0</v>
      </c>
      <c r="U76" s="206"/>
      <c r="V76" s="221" t="str">
        <f>"20"&amp;TEXT(ROWS(I$2:I72),"00")&amp;"B"</f>
        <v>2071B</v>
      </c>
      <c r="W76" s="297"/>
      <c r="X76" s="351">
        <f t="shared" si="72"/>
        <v>0</v>
      </c>
      <c r="Y76" s="206"/>
      <c r="Z76" s="221" t="str">
        <f>"30"&amp;TEXT(ROWS(L$2:L72),"00")&amp;"B"</f>
        <v>3071B</v>
      </c>
      <c r="AA76" s="297"/>
      <c r="AB76" s="351">
        <f t="shared" si="73"/>
        <v>0</v>
      </c>
      <c r="AC76" s="206"/>
      <c r="AD76" s="221" t="str">
        <f>"40"&amp;TEXT(ROWS(O$2:O72),"00")&amp;"B"</f>
        <v>4071B</v>
      </c>
      <c r="AE76" s="297"/>
      <c r="AF76" s="351">
        <f t="shared" si="74"/>
        <v>0</v>
      </c>
      <c r="AH76" s="188">
        <f t="shared" si="39"/>
        <v>0</v>
      </c>
      <c r="AI76" s="188">
        <f t="shared" si="40"/>
        <v>0</v>
      </c>
      <c r="AJ76" s="188">
        <f t="shared" si="41"/>
        <v>0</v>
      </c>
      <c r="AK76" s="188">
        <f t="shared" si="42"/>
        <v>0</v>
      </c>
      <c r="AL76" s="188">
        <f t="shared" si="43"/>
        <v>0</v>
      </c>
      <c r="AM76" s="189"/>
      <c r="AN76" s="188">
        <f t="shared" si="44"/>
        <v>0</v>
      </c>
      <c r="AO76" s="188">
        <f t="shared" si="45"/>
        <v>0</v>
      </c>
      <c r="AP76" s="188">
        <f t="shared" si="46"/>
        <v>0</v>
      </c>
      <c r="AQ76" s="188">
        <f t="shared" si="47"/>
        <v>0</v>
      </c>
      <c r="AR76" s="188">
        <f t="shared" si="48"/>
        <v>0</v>
      </c>
      <c r="AS76" s="188">
        <f t="shared" si="49"/>
        <v>0</v>
      </c>
      <c r="AT76" s="188">
        <f t="shared" si="50"/>
        <v>0</v>
      </c>
      <c r="AU76" s="188">
        <f t="shared" si="51"/>
        <v>0</v>
      </c>
      <c r="AV76" s="188">
        <f t="shared" si="52"/>
        <v>0</v>
      </c>
      <c r="AW76" s="188">
        <f t="shared" si="53"/>
        <v>0</v>
      </c>
      <c r="AX76" s="188">
        <f t="shared" si="54"/>
        <v>0</v>
      </c>
      <c r="AY76" s="188">
        <f t="shared" si="55"/>
        <v>0</v>
      </c>
      <c r="AZ76" s="188">
        <f t="shared" si="56"/>
        <v>0</v>
      </c>
      <c r="BA76" s="188">
        <f t="shared" si="57"/>
        <v>0</v>
      </c>
      <c r="BB76" s="188">
        <f t="shared" si="58"/>
        <v>0</v>
      </c>
      <c r="BC76" s="188">
        <f t="shared" si="59"/>
        <v>0</v>
      </c>
      <c r="BD76" s="188">
        <f t="shared" si="60"/>
        <v>0</v>
      </c>
      <c r="BE76" s="188">
        <f t="shared" si="61"/>
        <v>0</v>
      </c>
      <c r="BF76" s="188">
        <f t="shared" si="62"/>
        <v>0</v>
      </c>
      <c r="BG76" s="188">
        <f t="shared" si="63"/>
        <v>0</v>
      </c>
      <c r="BH76" s="188">
        <f t="shared" si="64"/>
        <v>0</v>
      </c>
      <c r="BI76" s="188">
        <f t="shared" si="65"/>
        <v>0</v>
      </c>
      <c r="BJ76" s="188">
        <f t="shared" si="66"/>
        <v>0</v>
      </c>
      <c r="BK76" s="188">
        <f t="shared" si="67"/>
        <v>0</v>
      </c>
      <c r="BL76" s="188">
        <f t="shared" si="68"/>
        <v>0</v>
      </c>
      <c r="BM76" s="188">
        <f t="shared" si="69"/>
        <v>0</v>
      </c>
    </row>
    <row r="77" spans="1:65" s="187" customFormat="1">
      <c r="A77" s="182"/>
      <c r="B77" s="182"/>
      <c r="C77" s="183" t="s">
        <v>1405</v>
      </c>
      <c r="D77" s="184">
        <v>3</v>
      </c>
      <c r="E77" s="185" t="s">
        <v>1113</v>
      </c>
      <c r="F77" s="186" t="s">
        <v>1595</v>
      </c>
      <c r="G77" s="186" t="s">
        <v>1596</v>
      </c>
      <c r="H77" s="256">
        <v>0</v>
      </c>
      <c r="I77" s="256">
        <v>0</v>
      </c>
      <c r="J77" s="256">
        <v>138644</v>
      </c>
      <c r="K77" s="256">
        <v>0</v>
      </c>
      <c r="L77" s="270">
        <f t="shared" si="38"/>
        <v>138644</v>
      </c>
      <c r="M77" s="213"/>
      <c r="N77" s="221" t="str">
        <f>"00"&amp;TEXT(ROWS(C$2:C73),"00")&amp;"B"</f>
        <v>0072B</v>
      </c>
      <c r="O77" s="297"/>
      <c r="P77" s="351">
        <f t="shared" si="70"/>
        <v>0</v>
      </c>
      <c r="Q77" s="206"/>
      <c r="R77" s="221" t="str">
        <f>"10"&amp;TEXT(ROWS(F$2:F73),"00")&amp;"B"</f>
        <v>1072B</v>
      </c>
      <c r="S77" s="297"/>
      <c r="T77" s="351">
        <f t="shared" si="71"/>
        <v>0</v>
      </c>
      <c r="U77" s="206"/>
      <c r="V77" s="221" t="str">
        <f>"20"&amp;TEXT(ROWS(I$2:I73),"00")&amp;"B"</f>
        <v>2072B</v>
      </c>
      <c r="W77" s="297"/>
      <c r="X77" s="351">
        <f t="shared" si="72"/>
        <v>0</v>
      </c>
      <c r="Y77" s="206"/>
      <c r="Z77" s="221" t="str">
        <f>"30"&amp;TEXT(ROWS(L$2:L73),"00")&amp;"B"</f>
        <v>3072B</v>
      </c>
      <c r="AA77" s="297"/>
      <c r="AB77" s="351">
        <f t="shared" si="73"/>
        <v>0</v>
      </c>
      <c r="AC77" s="206"/>
      <c r="AD77" s="221" t="str">
        <f>"40"&amp;TEXT(ROWS(O$2:O73),"00")&amp;"B"</f>
        <v>4072B</v>
      </c>
      <c r="AE77" s="297"/>
      <c r="AF77" s="351">
        <f t="shared" si="74"/>
        <v>0</v>
      </c>
      <c r="AH77" s="188">
        <f t="shared" si="39"/>
        <v>0</v>
      </c>
      <c r="AI77" s="188">
        <f t="shared" si="40"/>
        <v>0</v>
      </c>
      <c r="AJ77" s="188">
        <f t="shared" si="41"/>
        <v>0</v>
      </c>
      <c r="AK77" s="188">
        <f t="shared" si="42"/>
        <v>0</v>
      </c>
      <c r="AL77" s="188">
        <f t="shared" si="43"/>
        <v>0</v>
      </c>
      <c r="AM77" s="189"/>
      <c r="AN77" s="188">
        <f t="shared" si="44"/>
        <v>0</v>
      </c>
      <c r="AO77" s="188">
        <f t="shared" si="45"/>
        <v>0</v>
      </c>
      <c r="AP77" s="188">
        <f t="shared" si="46"/>
        <v>0</v>
      </c>
      <c r="AQ77" s="188">
        <f t="shared" si="47"/>
        <v>0</v>
      </c>
      <c r="AR77" s="188">
        <f t="shared" si="48"/>
        <v>0</v>
      </c>
      <c r="AS77" s="188">
        <f t="shared" si="49"/>
        <v>0</v>
      </c>
      <c r="AT77" s="188">
        <f t="shared" si="50"/>
        <v>0</v>
      </c>
      <c r="AU77" s="188">
        <f t="shared" si="51"/>
        <v>0</v>
      </c>
      <c r="AV77" s="188">
        <f t="shared" si="52"/>
        <v>0</v>
      </c>
      <c r="AW77" s="188">
        <f t="shared" si="53"/>
        <v>0</v>
      </c>
      <c r="AX77" s="188">
        <f t="shared" si="54"/>
        <v>0</v>
      </c>
      <c r="AY77" s="188">
        <f t="shared" si="55"/>
        <v>0</v>
      </c>
      <c r="AZ77" s="188">
        <f t="shared" si="56"/>
        <v>0</v>
      </c>
      <c r="BA77" s="188">
        <f t="shared" si="57"/>
        <v>0</v>
      </c>
      <c r="BB77" s="188">
        <f t="shared" si="58"/>
        <v>0</v>
      </c>
      <c r="BC77" s="188">
        <f t="shared" si="59"/>
        <v>0</v>
      </c>
      <c r="BD77" s="188">
        <f t="shared" si="60"/>
        <v>0</v>
      </c>
      <c r="BE77" s="188">
        <f t="shared" si="61"/>
        <v>0</v>
      </c>
      <c r="BF77" s="188">
        <f t="shared" si="62"/>
        <v>0</v>
      </c>
      <c r="BG77" s="188">
        <f t="shared" si="63"/>
        <v>0</v>
      </c>
      <c r="BH77" s="188">
        <f t="shared" si="64"/>
        <v>0</v>
      </c>
      <c r="BI77" s="188">
        <f t="shared" si="65"/>
        <v>0</v>
      </c>
      <c r="BJ77" s="188">
        <f t="shared" si="66"/>
        <v>0</v>
      </c>
      <c r="BK77" s="188">
        <f t="shared" si="67"/>
        <v>0</v>
      </c>
      <c r="BL77" s="188">
        <f t="shared" si="68"/>
        <v>0</v>
      </c>
      <c r="BM77" s="188">
        <f t="shared" si="69"/>
        <v>0</v>
      </c>
    </row>
    <row r="78" spans="1:65" s="187" customFormat="1">
      <c r="A78" s="182"/>
      <c r="B78" s="182"/>
      <c r="C78" s="183" t="s">
        <v>1406</v>
      </c>
      <c r="D78" s="184">
        <v>3</v>
      </c>
      <c r="E78" s="185" t="s">
        <v>1125</v>
      </c>
      <c r="F78" s="186" t="s">
        <v>1597</v>
      </c>
      <c r="G78" s="186" t="s">
        <v>1598</v>
      </c>
      <c r="H78" s="256">
        <v>0</v>
      </c>
      <c r="I78" s="256">
        <v>28112</v>
      </c>
      <c r="J78" s="256">
        <v>91191</v>
      </c>
      <c r="K78" s="256">
        <v>22306</v>
      </c>
      <c r="L78" s="270">
        <f t="shared" si="38"/>
        <v>141609</v>
      </c>
      <c r="M78" s="213"/>
      <c r="N78" s="221" t="str">
        <f>"00"&amp;TEXT(ROWS(C$2:C74),"00")&amp;"B"</f>
        <v>0073B</v>
      </c>
      <c r="O78" s="297"/>
      <c r="P78" s="351">
        <f t="shared" si="70"/>
        <v>0</v>
      </c>
      <c r="Q78" s="206"/>
      <c r="R78" s="221" t="str">
        <f>"10"&amp;TEXT(ROWS(F$2:F74),"00")&amp;"B"</f>
        <v>1073B</v>
      </c>
      <c r="S78" s="297"/>
      <c r="T78" s="351">
        <f t="shared" si="71"/>
        <v>0</v>
      </c>
      <c r="U78" s="206"/>
      <c r="V78" s="221" t="str">
        <f>"20"&amp;TEXT(ROWS(I$2:I74),"00")&amp;"B"</f>
        <v>2073B</v>
      </c>
      <c r="W78" s="297"/>
      <c r="X78" s="351">
        <f t="shared" si="72"/>
        <v>0</v>
      </c>
      <c r="Y78" s="206"/>
      <c r="Z78" s="221" t="str">
        <f>"30"&amp;TEXT(ROWS(L$2:L74),"00")&amp;"B"</f>
        <v>3073B</v>
      </c>
      <c r="AA78" s="297"/>
      <c r="AB78" s="351">
        <f t="shared" si="73"/>
        <v>0</v>
      </c>
      <c r="AC78" s="206"/>
      <c r="AD78" s="221" t="str">
        <f>"40"&amp;TEXT(ROWS(O$2:O74),"00")&amp;"B"</f>
        <v>4073B</v>
      </c>
      <c r="AE78" s="297"/>
      <c r="AF78" s="351">
        <f t="shared" si="74"/>
        <v>0</v>
      </c>
      <c r="AH78" s="188">
        <f t="shared" si="39"/>
        <v>0</v>
      </c>
      <c r="AI78" s="188">
        <f t="shared" si="40"/>
        <v>0</v>
      </c>
      <c r="AJ78" s="188">
        <f t="shared" si="41"/>
        <v>0</v>
      </c>
      <c r="AK78" s="188">
        <f t="shared" si="42"/>
        <v>0</v>
      </c>
      <c r="AL78" s="188">
        <f t="shared" si="43"/>
        <v>0</v>
      </c>
      <c r="AM78" s="189"/>
      <c r="AN78" s="188">
        <f t="shared" si="44"/>
        <v>0</v>
      </c>
      <c r="AO78" s="188">
        <f t="shared" si="45"/>
        <v>0</v>
      </c>
      <c r="AP78" s="188">
        <f t="shared" si="46"/>
        <v>0</v>
      </c>
      <c r="AQ78" s="188">
        <f t="shared" si="47"/>
        <v>0</v>
      </c>
      <c r="AR78" s="188">
        <f t="shared" si="48"/>
        <v>0</v>
      </c>
      <c r="AS78" s="188">
        <f t="shared" si="49"/>
        <v>0</v>
      </c>
      <c r="AT78" s="188">
        <f t="shared" si="50"/>
        <v>0</v>
      </c>
      <c r="AU78" s="188">
        <f t="shared" si="51"/>
        <v>0</v>
      </c>
      <c r="AV78" s="188">
        <f t="shared" si="52"/>
        <v>0</v>
      </c>
      <c r="AW78" s="188">
        <f t="shared" si="53"/>
        <v>0</v>
      </c>
      <c r="AX78" s="188">
        <f t="shared" si="54"/>
        <v>0</v>
      </c>
      <c r="AY78" s="188">
        <f t="shared" si="55"/>
        <v>0</v>
      </c>
      <c r="AZ78" s="188">
        <f t="shared" si="56"/>
        <v>0</v>
      </c>
      <c r="BA78" s="188">
        <f t="shared" si="57"/>
        <v>0</v>
      </c>
      <c r="BB78" s="188">
        <f t="shared" si="58"/>
        <v>0</v>
      </c>
      <c r="BC78" s="188">
        <f t="shared" si="59"/>
        <v>0</v>
      </c>
      <c r="BD78" s="188">
        <f t="shared" si="60"/>
        <v>0</v>
      </c>
      <c r="BE78" s="188">
        <f t="shared" si="61"/>
        <v>0</v>
      </c>
      <c r="BF78" s="188">
        <f t="shared" si="62"/>
        <v>0</v>
      </c>
      <c r="BG78" s="188">
        <f t="shared" si="63"/>
        <v>0</v>
      </c>
      <c r="BH78" s="188">
        <f t="shared" si="64"/>
        <v>0</v>
      </c>
      <c r="BI78" s="188">
        <f t="shared" si="65"/>
        <v>0</v>
      </c>
      <c r="BJ78" s="188">
        <f t="shared" si="66"/>
        <v>0</v>
      </c>
      <c r="BK78" s="188">
        <f t="shared" si="67"/>
        <v>0</v>
      </c>
      <c r="BL78" s="188">
        <f t="shared" si="68"/>
        <v>0</v>
      </c>
      <c r="BM78" s="188">
        <f t="shared" si="69"/>
        <v>0</v>
      </c>
    </row>
    <row r="79" spans="1:65" s="187" customFormat="1">
      <c r="A79" s="182"/>
      <c r="B79" s="182"/>
      <c r="C79" s="183" t="s">
        <v>1407</v>
      </c>
      <c r="D79" s="184">
        <v>3</v>
      </c>
      <c r="E79" s="185" t="s">
        <v>1135</v>
      </c>
      <c r="F79" s="186" t="s">
        <v>1599</v>
      </c>
      <c r="G79" s="186" t="s">
        <v>1600</v>
      </c>
      <c r="H79" s="256">
        <v>0</v>
      </c>
      <c r="I79" s="256">
        <v>5812</v>
      </c>
      <c r="J79" s="256">
        <v>2768</v>
      </c>
      <c r="K79" s="256">
        <v>0</v>
      </c>
      <c r="L79" s="270">
        <f t="shared" si="38"/>
        <v>8580</v>
      </c>
      <c r="M79" s="213"/>
      <c r="N79" s="221" t="str">
        <f>"00"&amp;TEXT(ROWS(C$2:C75),"00")&amp;"B"</f>
        <v>0074B</v>
      </c>
      <c r="O79" s="297"/>
      <c r="P79" s="351">
        <f t="shared" si="70"/>
        <v>0</v>
      </c>
      <c r="Q79" s="206"/>
      <c r="R79" s="221" t="str">
        <f>"10"&amp;TEXT(ROWS(F$2:F75),"00")&amp;"B"</f>
        <v>1074B</v>
      </c>
      <c r="S79" s="297"/>
      <c r="T79" s="351">
        <f t="shared" si="71"/>
        <v>0</v>
      </c>
      <c r="U79" s="206"/>
      <c r="V79" s="221" t="str">
        <f>"20"&amp;TEXT(ROWS(I$2:I75),"00")&amp;"B"</f>
        <v>2074B</v>
      </c>
      <c r="W79" s="297"/>
      <c r="X79" s="351">
        <f t="shared" si="72"/>
        <v>0</v>
      </c>
      <c r="Y79" s="206"/>
      <c r="Z79" s="221" t="str">
        <f>"30"&amp;TEXT(ROWS(L$2:L75),"00")&amp;"B"</f>
        <v>3074B</v>
      </c>
      <c r="AA79" s="297"/>
      <c r="AB79" s="351">
        <f t="shared" si="73"/>
        <v>0</v>
      </c>
      <c r="AC79" s="206"/>
      <c r="AD79" s="221" t="str">
        <f>"40"&amp;TEXT(ROWS(O$2:O75),"00")&amp;"B"</f>
        <v>4074B</v>
      </c>
      <c r="AE79" s="297"/>
      <c r="AF79" s="351">
        <f t="shared" si="74"/>
        <v>0</v>
      </c>
      <c r="AH79" s="188">
        <f t="shared" si="39"/>
        <v>0</v>
      </c>
      <c r="AI79" s="188">
        <f t="shared" si="40"/>
        <v>0</v>
      </c>
      <c r="AJ79" s="188">
        <f t="shared" si="41"/>
        <v>0</v>
      </c>
      <c r="AK79" s="188">
        <f t="shared" si="42"/>
        <v>0</v>
      </c>
      <c r="AL79" s="188">
        <f t="shared" si="43"/>
        <v>0</v>
      </c>
      <c r="AM79" s="189"/>
      <c r="AN79" s="188">
        <f t="shared" si="44"/>
        <v>0</v>
      </c>
      <c r="AO79" s="188">
        <f t="shared" si="45"/>
        <v>0</v>
      </c>
      <c r="AP79" s="188">
        <f t="shared" si="46"/>
        <v>0</v>
      </c>
      <c r="AQ79" s="188">
        <f t="shared" si="47"/>
        <v>0</v>
      </c>
      <c r="AR79" s="188">
        <f t="shared" si="48"/>
        <v>0</v>
      </c>
      <c r="AS79" s="188">
        <f t="shared" si="49"/>
        <v>0</v>
      </c>
      <c r="AT79" s="188">
        <f t="shared" si="50"/>
        <v>0</v>
      </c>
      <c r="AU79" s="188">
        <f t="shared" si="51"/>
        <v>0</v>
      </c>
      <c r="AV79" s="188">
        <f t="shared" si="52"/>
        <v>0</v>
      </c>
      <c r="AW79" s="188">
        <f t="shared" si="53"/>
        <v>0</v>
      </c>
      <c r="AX79" s="188">
        <f t="shared" si="54"/>
        <v>0</v>
      </c>
      <c r="AY79" s="188">
        <f t="shared" si="55"/>
        <v>0</v>
      </c>
      <c r="AZ79" s="188">
        <f t="shared" si="56"/>
        <v>0</v>
      </c>
      <c r="BA79" s="188">
        <f t="shared" si="57"/>
        <v>0</v>
      </c>
      <c r="BB79" s="188">
        <f t="shared" si="58"/>
        <v>0</v>
      </c>
      <c r="BC79" s="188">
        <f t="shared" si="59"/>
        <v>0</v>
      </c>
      <c r="BD79" s="188">
        <f t="shared" si="60"/>
        <v>0</v>
      </c>
      <c r="BE79" s="188">
        <f t="shared" si="61"/>
        <v>0</v>
      </c>
      <c r="BF79" s="188">
        <f t="shared" si="62"/>
        <v>0</v>
      </c>
      <c r="BG79" s="188">
        <f t="shared" si="63"/>
        <v>0</v>
      </c>
      <c r="BH79" s="188">
        <f t="shared" si="64"/>
        <v>0</v>
      </c>
      <c r="BI79" s="188">
        <f t="shared" si="65"/>
        <v>0</v>
      </c>
      <c r="BJ79" s="188">
        <f t="shared" si="66"/>
        <v>0</v>
      </c>
      <c r="BK79" s="188">
        <f t="shared" si="67"/>
        <v>0</v>
      </c>
      <c r="BL79" s="188">
        <f t="shared" si="68"/>
        <v>0</v>
      </c>
      <c r="BM79" s="188">
        <f t="shared" si="69"/>
        <v>0</v>
      </c>
    </row>
    <row r="80" spans="1:65" s="187" customFormat="1">
      <c r="A80" s="182"/>
      <c r="B80" s="182"/>
      <c r="C80" s="183" t="s">
        <v>1408</v>
      </c>
      <c r="D80" s="184">
        <v>4</v>
      </c>
      <c r="E80" s="185" t="s">
        <v>1102</v>
      </c>
      <c r="F80" s="186" t="s">
        <v>1601</v>
      </c>
      <c r="G80" s="186" t="s">
        <v>1602</v>
      </c>
      <c r="H80" s="256">
        <v>0</v>
      </c>
      <c r="I80" s="256">
        <v>12121</v>
      </c>
      <c r="J80" s="256">
        <v>18619</v>
      </c>
      <c r="K80" s="256">
        <v>60989</v>
      </c>
      <c r="L80" s="270">
        <f t="shared" si="38"/>
        <v>91729</v>
      </c>
      <c r="M80" s="213"/>
      <c r="N80" s="221" t="str">
        <f>"00"&amp;TEXT(ROWS(C$2:C76),"00")&amp;"B"</f>
        <v>0075B</v>
      </c>
      <c r="O80" s="297"/>
      <c r="P80" s="351">
        <f t="shared" si="70"/>
        <v>0</v>
      </c>
      <c r="Q80" s="206"/>
      <c r="R80" s="221" t="str">
        <f>"10"&amp;TEXT(ROWS(F$2:F76),"00")&amp;"B"</f>
        <v>1075B</v>
      </c>
      <c r="S80" s="297"/>
      <c r="T80" s="351">
        <f t="shared" si="71"/>
        <v>0</v>
      </c>
      <c r="U80" s="206"/>
      <c r="V80" s="221" t="str">
        <f>"20"&amp;TEXT(ROWS(I$2:I76),"00")&amp;"B"</f>
        <v>2075B</v>
      </c>
      <c r="W80" s="297"/>
      <c r="X80" s="351">
        <f t="shared" si="72"/>
        <v>0</v>
      </c>
      <c r="Y80" s="206"/>
      <c r="Z80" s="221" t="str">
        <f>"30"&amp;TEXT(ROWS(L$2:L76),"00")&amp;"B"</f>
        <v>3075B</v>
      </c>
      <c r="AA80" s="297"/>
      <c r="AB80" s="351">
        <f t="shared" si="73"/>
        <v>0</v>
      </c>
      <c r="AC80" s="206"/>
      <c r="AD80" s="221" t="str">
        <f>"40"&amp;TEXT(ROWS(O$2:O76),"00")&amp;"B"</f>
        <v>4075B</v>
      </c>
      <c r="AE80" s="297"/>
      <c r="AF80" s="351">
        <f t="shared" si="74"/>
        <v>0</v>
      </c>
      <c r="AH80" s="188">
        <f t="shared" si="39"/>
        <v>0</v>
      </c>
      <c r="AI80" s="188">
        <f t="shared" si="40"/>
        <v>0</v>
      </c>
      <c r="AJ80" s="188">
        <f t="shared" si="41"/>
        <v>0</v>
      </c>
      <c r="AK80" s="188">
        <f t="shared" si="42"/>
        <v>0</v>
      </c>
      <c r="AL80" s="188">
        <f t="shared" si="43"/>
        <v>0</v>
      </c>
      <c r="AM80" s="189"/>
      <c r="AN80" s="188">
        <f t="shared" si="44"/>
        <v>0</v>
      </c>
      <c r="AO80" s="188">
        <f t="shared" si="45"/>
        <v>0</v>
      </c>
      <c r="AP80" s="188">
        <f t="shared" si="46"/>
        <v>0</v>
      </c>
      <c r="AQ80" s="188">
        <f t="shared" si="47"/>
        <v>0</v>
      </c>
      <c r="AR80" s="188">
        <f t="shared" si="48"/>
        <v>0</v>
      </c>
      <c r="AS80" s="188">
        <f t="shared" si="49"/>
        <v>0</v>
      </c>
      <c r="AT80" s="188">
        <f t="shared" si="50"/>
        <v>0</v>
      </c>
      <c r="AU80" s="188">
        <f t="shared" si="51"/>
        <v>0</v>
      </c>
      <c r="AV80" s="188">
        <f t="shared" si="52"/>
        <v>0</v>
      </c>
      <c r="AW80" s="188">
        <f t="shared" si="53"/>
        <v>0</v>
      </c>
      <c r="AX80" s="188">
        <f t="shared" si="54"/>
        <v>0</v>
      </c>
      <c r="AY80" s="188">
        <f t="shared" si="55"/>
        <v>0</v>
      </c>
      <c r="AZ80" s="188">
        <f t="shared" si="56"/>
        <v>0</v>
      </c>
      <c r="BA80" s="188">
        <f t="shared" si="57"/>
        <v>0</v>
      </c>
      <c r="BB80" s="188">
        <f t="shared" si="58"/>
        <v>0</v>
      </c>
      <c r="BC80" s="188">
        <f t="shared" si="59"/>
        <v>0</v>
      </c>
      <c r="BD80" s="188">
        <f t="shared" si="60"/>
        <v>0</v>
      </c>
      <c r="BE80" s="188">
        <f t="shared" si="61"/>
        <v>0</v>
      </c>
      <c r="BF80" s="188">
        <f t="shared" si="62"/>
        <v>0</v>
      </c>
      <c r="BG80" s="188">
        <f t="shared" si="63"/>
        <v>0</v>
      </c>
      <c r="BH80" s="188">
        <f t="shared" si="64"/>
        <v>0</v>
      </c>
      <c r="BI80" s="188">
        <f t="shared" si="65"/>
        <v>0</v>
      </c>
      <c r="BJ80" s="188">
        <f t="shared" si="66"/>
        <v>0</v>
      </c>
      <c r="BK80" s="188">
        <f t="shared" si="67"/>
        <v>0</v>
      </c>
      <c r="BL80" s="188">
        <f t="shared" si="68"/>
        <v>0</v>
      </c>
      <c r="BM80" s="188">
        <f t="shared" si="69"/>
        <v>0</v>
      </c>
    </row>
    <row r="81" spans="1:65" s="187" customFormat="1">
      <c r="A81" s="182"/>
      <c r="B81" s="182"/>
      <c r="C81" s="183" t="s">
        <v>1409</v>
      </c>
      <c r="D81" s="184">
        <v>4</v>
      </c>
      <c r="E81" s="185" t="s">
        <v>15</v>
      </c>
      <c r="F81" s="186" t="s">
        <v>1603</v>
      </c>
      <c r="G81" s="186" t="s">
        <v>1603</v>
      </c>
      <c r="H81" s="256">
        <v>0</v>
      </c>
      <c r="I81" s="256">
        <v>0</v>
      </c>
      <c r="J81" s="256">
        <v>10000</v>
      </c>
      <c r="K81" s="256">
        <v>0</v>
      </c>
      <c r="L81" s="270">
        <f t="shared" si="38"/>
        <v>10000</v>
      </c>
      <c r="M81" s="213"/>
      <c r="N81" s="221" t="str">
        <f>"00"&amp;TEXT(ROWS(C$2:C77),"00")&amp;"B"</f>
        <v>0076B</v>
      </c>
      <c r="O81" s="297"/>
      <c r="P81" s="351">
        <f t="shared" si="70"/>
        <v>0</v>
      </c>
      <c r="Q81" s="206"/>
      <c r="R81" s="221" t="str">
        <f>"10"&amp;TEXT(ROWS(F$2:F77),"00")&amp;"B"</f>
        <v>1076B</v>
      </c>
      <c r="S81" s="297"/>
      <c r="T81" s="351">
        <f t="shared" si="71"/>
        <v>0</v>
      </c>
      <c r="U81" s="206"/>
      <c r="V81" s="221" t="str">
        <f>"20"&amp;TEXT(ROWS(I$2:I77),"00")&amp;"B"</f>
        <v>2076B</v>
      </c>
      <c r="W81" s="297"/>
      <c r="X81" s="351">
        <f t="shared" si="72"/>
        <v>0</v>
      </c>
      <c r="Y81" s="206"/>
      <c r="Z81" s="221" t="str">
        <f>"30"&amp;TEXT(ROWS(L$2:L77),"00")&amp;"B"</f>
        <v>3076B</v>
      </c>
      <c r="AA81" s="297"/>
      <c r="AB81" s="351">
        <f t="shared" si="73"/>
        <v>0</v>
      </c>
      <c r="AC81" s="206"/>
      <c r="AD81" s="221" t="str">
        <f>"40"&amp;TEXT(ROWS(O$2:O77),"00")&amp;"B"</f>
        <v>4076B</v>
      </c>
      <c r="AE81" s="297"/>
      <c r="AF81" s="351">
        <f t="shared" si="74"/>
        <v>0</v>
      </c>
      <c r="AH81" s="188">
        <f t="shared" si="39"/>
        <v>0</v>
      </c>
      <c r="AI81" s="188">
        <f t="shared" si="40"/>
        <v>0</v>
      </c>
      <c r="AJ81" s="188">
        <f t="shared" si="41"/>
        <v>0</v>
      </c>
      <c r="AK81" s="188">
        <f t="shared" si="42"/>
        <v>0</v>
      </c>
      <c r="AL81" s="188">
        <f t="shared" si="43"/>
        <v>0</v>
      </c>
      <c r="AM81" s="189"/>
      <c r="AN81" s="188">
        <f t="shared" si="44"/>
        <v>0</v>
      </c>
      <c r="AO81" s="188">
        <f t="shared" si="45"/>
        <v>0</v>
      </c>
      <c r="AP81" s="188">
        <f t="shared" si="46"/>
        <v>0</v>
      </c>
      <c r="AQ81" s="188">
        <f t="shared" si="47"/>
        <v>0</v>
      </c>
      <c r="AR81" s="188">
        <f t="shared" si="48"/>
        <v>0</v>
      </c>
      <c r="AS81" s="188">
        <f t="shared" si="49"/>
        <v>0</v>
      </c>
      <c r="AT81" s="188">
        <f t="shared" si="50"/>
        <v>0</v>
      </c>
      <c r="AU81" s="188">
        <f t="shared" si="51"/>
        <v>0</v>
      </c>
      <c r="AV81" s="188">
        <f t="shared" si="52"/>
        <v>0</v>
      </c>
      <c r="AW81" s="188">
        <f t="shared" si="53"/>
        <v>0</v>
      </c>
      <c r="AX81" s="188">
        <f t="shared" si="54"/>
        <v>0</v>
      </c>
      <c r="AY81" s="188">
        <f t="shared" si="55"/>
        <v>0</v>
      </c>
      <c r="AZ81" s="188">
        <f t="shared" si="56"/>
        <v>0</v>
      </c>
      <c r="BA81" s="188">
        <f t="shared" si="57"/>
        <v>0</v>
      </c>
      <c r="BB81" s="188">
        <f t="shared" si="58"/>
        <v>0</v>
      </c>
      <c r="BC81" s="188">
        <f t="shared" si="59"/>
        <v>0</v>
      </c>
      <c r="BD81" s="188">
        <f t="shared" si="60"/>
        <v>0</v>
      </c>
      <c r="BE81" s="188">
        <f t="shared" si="61"/>
        <v>0</v>
      </c>
      <c r="BF81" s="188">
        <f t="shared" si="62"/>
        <v>0</v>
      </c>
      <c r="BG81" s="188">
        <f t="shared" si="63"/>
        <v>0</v>
      </c>
      <c r="BH81" s="188">
        <f t="shared" si="64"/>
        <v>0</v>
      </c>
      <c r="BI81" s="188">
        <f t="shared" si="65"/>
        <v>0</v>
      </c>
      <c r="BJ81" s="188">
        <f t="shared" si="66"/>
        <v>0</v>
      </c>
      <c r="BK81" s="188">
        <f t="shared" si="67"/>
        <v>0</v>
      </c>
      <c r="BL81" s="188">
        <f t="shared" si="68"/>
        <v>0</v>
      </c>
      <c r="BM81" s="188">
        <f t="shared" si="69"/>
        <v>0</v>
      </c>
    </row>
    <row r="82" spans="1:65" s="187" customFormat="1">
      <c r="A82" s="182"/>
      <c r="B82" s="182"/>
      <c r="C82" s="183" t="s">
        <v>1410</v>
      </c>
      <c r="D82" s="184">
        <v>4</v>
      </c>
      <c r="E82" s="185" t="s">
        <v>1125</v>
      </c>
      <c r="F82" s="186" t="s">
        <v>1604</v>
      </c>
      <c r="G82" s="186" t="s">
        <v>1605</v>
      </c>
      <c r="H82" s="256">
        <v>0</v>
      </c>
      <c r="I82" s="256">
        <v>16415</v>
      </c>
      <c r="J82" s="256">
        <v>63192</v>
      </c>
      <c r="K82" s="256">
        <v>26275</v>
      </c>
      <c r="L82" s="270">
        <f t="shared" si="38"/>
        <v>105882</v>
      </c>
      <c r="M82" s="213"/>
      <c r="N82" s="221" t="str">
        <f>"00"&amp;TEXT(ROWS(C$2:C78),"00")&amp;"B"</f>
        <v>0077B</v>
      </c>
      <c r="O82" s="297"/>
      <c r="P82" s="351">
        <f t="shared" si="70"/>
        <v>0</v>
      </c>
      <c r="Q82" s="206"/>
      <c r="R82" s="221" t="str">
        <f>"10"&amp;TEXT(ROWS(F$2:F78),"00")&amp;"B"</f>
        <v>1077B</v>
      </c>
      <c r="S82" s="297"/>
      <c r="T82" s="351">
        <f t="shared" si="71"/>
        <v>0</v>
      </c>
      <c r="U82" s="206"/>
      <c r="V82" s="221" t="str">
        <f>"20"&amp;TEXT(ROWS(I$2:I78),"00")&amp;"B"</f>
        <v>2077B</v>
      </c>
      <c r="W82" s="297"/>
      <c r="X82" s="351">
        <f t="shared" si="72"/>
        <v>0</v>
      </c>
      <c r="Y82" s="206"/>
      <c r="Z82" s="221" t="str">
        <f>"30"&amp;TEXT(ROWS(L$2:L78),"00")&amp;"B"</f>
        <v>3077B</v>
      </c>
      <c r="AA82" s="297"/>
      <c r="AB82" s="351">
        <f t="shared" si="73"/>
        <v>0</v>
      </c>
      <c r="AC82" s="206"/>
      <c r="AD82" s="221" t="str">
        <f>"40"&amp;TEXT(ROWS(O$2:O78),"00")&amp;"B"</f>
        <v>4077B</v>
      </c>
      <c r="AE82" s="297"/>
      <c r="AF82" s="351">
        <f t="shared" si="74"/>
        <v>0</v>
      </c>
      <c r="AH82" s="188">
        <f t="shared" si="39"/>
        <v>0</v>
      </c>
      <c r="AI82" s="188">
        <f t="shared" si="40"/>
        <v>0</v>
      </c>
      <c r="AJ82" s="188">
        <f t="shared" si="41"/>
        <v>0</v>
      </c>
      <c r="AK82" s="188">
        <f t="shared" si="42"/>
        <v>0</v>
      </c>
      <c r="AL82" s="188">
        <f t="shared" si="43"/>
        <v>0</v>
      </c>
      <c r="AM82" s="189"/>
      <c r="AN82" s="188">
        <f t="shared" si="44"/>
        <v>0</v>
      </c>
      <c r="AO82" s="188">
        <f t="shared" si="45"/>
        <v>0</v>
      </c>
      <c r="AP82" s="188">
        <f t="shared" si="46"/>
        <v>0</v>
      </c>
      <c r="AQ82" s="188">
        <f t="shared" si="47"/>
        <v>0</v>
      </c>
      <c r="AR82" s="188">
        <f t="shared" si="48"/>
        <v>0</v>
      </c>
      <c r="AS82" s="188">
        <f t="shared" si="49"/>
        <v>0</v>
      </c>
      <c r="AT82" s="188">
        <f t="shared" si="50"/>
        <v>0</v>
      </c>
      <c r="AU82" s="188">
        <f t="shared" si="51"/>
        <v>0</v>
      </c>
      <c r="AV82" s="188">
        <f t="shared" si="52"/>
        <v>0</v>
      </c>
      <c r="AW82" s="188">
        <f t="shared" si="53"/>
        <v>0</v>
      </c>
      <c r="AX82" s="188">
        <f t="shared" si="54"/>
        <v>0</v>
      </c>
      <c r="AY82" s="188">
        <f t="shared" si="55"/>
        <v>0</v>
      </c>
      <c r="AZ82" s="188">
        <f t="shared" si="56"/>
        <v>0</v>
      </c>
      <c r="BA82" s="188">
        <f t="shared" si="57"/>
        <v>0</v>
      </c>
      <c r="BB82" s="188">
        <f t="shared" si="58"/>
        <v>0</v>
      </c>
      <c r="BC82" s="188">
        <f t="shared" si="59"/>
        <v>0</v>
      </c>
      <c r="BD82" s="188">
        <f t="shared" si="60"/>
        <v>0</v>
      </c>
      <c r="BE82" s="188">
        <f t="shared" si="61"/>
        <v>0</v>
      </c>
      <c r="BF82" s="188">
        <f t="shared" si="62"/>
        <v>0</v>
      </c>
      <c r="BG82" s="188">
        <f t="shared" si="63"/>
        <v>0</v>
      </c>
      <c r="BH82" s="188">
        <f t="shared" si="64"/>
        <v>0</v>
      </c>
      <c r="BI82" s="188">
        <f t="shared" si="65"/>
        <v>0</v>
      </c>
      <c r="BJ82" s="188">
        <f t="shared" si="66"/>
        <v>0</v>
      </c>
      <c r="BK82" s="188">
        <f t="shared" si="67"/>
        <v>0</v>
      </c>
      <c r="BL82" s="188">
        <f t="shared" si="68"/>
        <v>0</v>
      </c>
      <c r="BM82" s="188">
        <f t="shared" si="69"/>
        <v>0</v>
      </c>
    </row>
    <row r="83" spans="1:65" s="187" customFormat="1">
      <c r="A83" s="182"/>
      <c r="B83" s="182"/>
      <c r="C83" s="183" t="s">
        <v>1411</v>
      </c>
      <c r="D83" s="184">
        <v>4</v>
      </c>
      <c r="E83" s="185" t="s">
        <v>1125</v>
      </c>
      <c r="F83" s="186" t="s">
        <v>1606</v>
      </c>
      <c r="G83" s="186" t="s">
        <v>1607</v>
      </c>
      <c r="H83" s="256">
        <v>0</v>
      </c>
      <c r="I83" s="256">
        <v>22193</v>
      </c>
      <c r="J83" s="256">
        <v>53995</v>
      </c>
      <c r="K83" s="256">
        <v>17934</v>
      </c>
      <c r="L83" s="270">
        <f t="shared" si="38"/>
        <v>94122</v>
      </c>
      <c r="M83" s="213"/>
      <c r="N83" s="221" t="str">
        <f>"00"&amp;TEXT(ROWS(C$2:C79),"00")&amp;"B"</f>
        <v>0078B</v>
      </c>
      <c r="O83" s="297"/>
      <c r="P83" s="351">
        <f t="shared" si="70"/>
        <v>0</v>
      </c>
      <c r="Q83" s="206"/>
      <c r="R83" s="221" t="str">
        <f>"10"&amp;TEXT(ROWS(F$2:F79),"00")&amp;"B"</f>
        <v>1078B</v>
      </c>
      <c r="S83" s="297"/>
      <c r="T83" s="351">
        <f t="shared" si="71"/>
        <v>0</v>
      </c>
      <c r="U83" s="206"/>
      <c r="V83" s="221" t="str">
        <f>"20"&amp;TEXT(ROWS(I$2:I79),"00")&amp;"B"</f>
        <v>2078B</v>
      </c>
      <c r="W83" s="297"/>
      <c r="X83" s="351">
        <f t="shared" si="72"/>
        <v>0</v>
      </c>
      <c r="Y83" s="206"/>
      <c r="Z83" s="221" t="str">
        <f>"30"&amp;TEXT(ROWS(L$2:L79),"00")&amp;"B"</f>
        <v>3078B</v>
      </c>
      <c r="AA83" s="297"/>
      <c r="AB83" s="351">
        <f t="shared" si="73"/>
        <v>0</v>
      </c>
      <c r="AC83" s="206"/>
      <c r="AD83" s="221" t="str">
        <f>"40"&amp;TEXT(ROWS(O$2:O79),"00")&amp;"B"</f>
        <v>4078B</v>
      </c>
      <c r="AE83" s="297"/>
      <c r="AF83" s="351">
        <f t="shared" si="74"/>
        <v>0</v>
      </c>
      <c r="AH83" s="188">
        <f t="shared" si="39"/>
        <v>0</v>
      </c>
      <c r="AI83" s="188">
        <f t="shared" si="40"/>
        <v>0</v>
      </c>
      <c r="AJ83" s="188">
        <f t="shared" si="41"/>
        <v>0</v>
      </c>
      <c r="AK83" s="188">
        <f t="shared" si="42"/>
        <v>0</v>
      </c>
      <c r="AL83" s="188">
        <f t="shared" si="43"/>
        <v>0</v>
      </c>
      <c r="AM83" s="189"/>
      <c r="AN83" s="188">
        <f t="shared" si="44"/>
        <v>0</v>
      </c>
      <c r="AO83" s="188">
        <f t="shared" si="45"/>
        <v>0</v>
      </c>
      <c r="AP83" s="188">
        <f t="shared" si="46"/>
        <v>0</v>
      </c>
      <c r="AQ83" s="188">
        <f t="shared" si="47"/>
        <v>0</v>
      </c>
      <c r="AR83" s="188">
        <f t="shared" si="48"/>
        <v>0</v>
      </c>
      <c r="AS83" s="188">
        <f t="shared" si="49"/>
        <v>0</v>
      </c>
      <c r="AT83" s="188">
        <f t="shared" si="50"/>
        <v>0</v>
      </c>
      <c r="AU83" s="188">
        <f t="shared" si="51"/>
        <v>0</v>
      </c>
      <c r="AV83" s="188">
        <f t="shared" si="52"/>
        <v>0</v>
      </c>
      <c r="AW83" s="188">
        <f t="shared" si="53"/>
        <v>0</v>
      </c>
      <c r="AX83" s="188">
        <f t="shared" si="54"/>
        <v>0</v>
      </c>
      <c r="AY83" s="188">
        <f t="shared" si="55"/>
        <v>0</v>
      </c>
      <c r="AZ83" s="188">
        <f t="shared" si="56"/>
        <v>0</v>
      </c>
      <c r="BA83" s="188">
        <f t="shared" si="57"/>
        <v>0</v>
      </c>
      <c r="BB83" s="188">
        <f t="shared" si="58"/>
        <v>0</v>
      </c>
      <c r="BC83" s="188">
        <f t="shared" si="59"/>
        <v>0</v>
      </c>
      <c r="BD83" s="188">
        <f t="shared" si="60"/>
        <v>0</v>
      </c>
      <c r="BE83" s="188">
        <f t="shared" si="61"/>
        <v>0</v>
      </c>
      <c r="BF83" s="188">
        <f t="shared" si="62"/>
        <v>0</v>
      </c>
      <c r="BG83" s="188">
        <f t="shared" si="63"/>
        <v>0</v>
      </c>
      <c r="BH83" s="188">
        <f t="shared" si="64"/>
        <v>0</v>
      </c>
      <c r="BI83" s="188">
        <f t="shared" si="65"/>
        <v>0</v>
      </c>
      <c r="BJ83" s="188">
        <f t="shared" si="66"/>
        <v>0</v>
      </c>
      <c r="BK83" s="188">
        <f t="shared" si="67"/>
        <v>0</v>
      </c>
      <c r="BL83" s="188">
        <f t="shared" si="68"/>
        <v>0</v>
      </c>
      <c r="BM83" s="188">
        <f t="shared" si="69"/>
        <v>0</v>
      </c>
    </row>
    <row r="84" spans="1:65" s="187" customFormat="1">
      <c r="A84" s="182"/>
      <c r="B84" s="182"/>
      <c r="C84" s="183" t="s">
        <v>1412</v>
      </c>
      <c r="D84" s="184">
        <v>4</v>
      </c>
      <c r="E84" s="185" t="s">
        <v>1125</v>
      </c>
      <c r="F84" s="186" t="s">
        <v>1608</v>
      </c>
      <c r="G84" s="186" t="s">
        <v>1609</v>
      </c>
      <c r="H84" s="256">
        <v>0</v>
      </c>
      <c r="I84" s="256">
        <v>19002</v>
      </c>
      <c r="J84" s="256">
        <v>100376</v>
      </c>
      <c r="K84" s="256">
        <v>42235</v>
      </c>
      <c r="L84" s="270">
        <f t="shared" si="38"/>
        <v>161613</v>
      </c>
      <c r="M84" s="213"/>
      <c r="N84" s="221" t="str">
        <f>"00"&amp;TEXT(ROWS(C$2:C80),"00")&amp;"B"</f>
        <v>0079B</v>
      </c>
      <c r="O84" s="297"/>
      <c r="P84" s="351">
        <f t="shared" si="70"/>
        <v>0</v>
      </c>
      <c r="Q84" s="206"/>
      <c r="R84" s="221" t="str">
        <f>"10"&amp;TEXT(ROWS(F$2:F80),"00")&amp;"B"</f>
        <v>1079B</v>
      </c>
      <c r="S84" s="297"/>
      <c r="T84" s="351">
        <f t="shared" si="71"/>
        <v>0</v>
      </c>
      <c r="U84" s="206"/>
      <c r="V84" s="221" t="str">
        <f>"20"&amp;TEXT(ROWS(I$2:I80),"00")&amp;"B"</f>
        <v>2079B</v>
      </c>
      <c r="W84" s="297"/>
      <c r="X84" s="351">
        <f t="shared" si="72"/>
        <v>0</v>
      </c>
      <c r="Y84" s="206"/>
      <c r="Z84" s="221" t="str">
        <f>"30"&amp;TEXT(ROWS(L$2:L80),"00")&amp;"B"</f>
        <v>3079B</v>
      </c>
      <c r="AA84" s="297"/>
      <c r="AB84" s="351">
        <f t="shared" si="73"/>
        <v>0</v>
      </c>
      <c r="AC84" s="206"/>
      <c r="AD84" s="221" t="str">
        <f>"40"&amp;TEXT(ROWS(O$2:O80),"00")&amp;"B"</f>
        <v>4079B</v>
      </c>
      <c r="AE84" s="297"/>
      <c r="AF84" s="351">
        <f t="shared" si="74"/>
        <v>0</v>
      </c>
      <c r="AH84" s="188">
        <f t="shared" si="39"/>
        <v>0</v>
      </c>
      <c r="AI84" s="188">
        <f t="shared" si="40"/>
        <v>0</v>
      </c>
      <c r="AJ84" s="188">
        <f t="shared" si="41"/>
        <v>0</v>
      </c>
      <c r="AK84" s="188">
        <f t="shared" si="42"/>
        <v>0</v>
      </c>
      <c r="AL84" s="188">
        <f t="shared" si="43"/>
        <v>0</v>
      </c>
      <c r="AM84" s="189"/>
      <c r="AN84" s="188">
        <f t="shared" si="44"/>
        <v>0</v>
      </c>
      <c r="AO84" s="188">
        <f t="shared" si="45"/>
        <v>0</v>
      </c>
      <c r="AP84" s="188">
        <f t="shared" si="46"/>
        <v>0</v>
      </c>
      <c r="AQ84" s="188">
        <f t="shared" si="47"/>
        <v>0</v>
      </c>
      <c r="AR84" s="188">
        <f t="shared" si="48"/>
        <v>0</v>
      </c>
      <c r="AS84" s="188">
        <f t="shared" si="49"/>
        <v>0</v>
      </c>
      <c r="AT84" s="188">
        <f t="shared" si="50"/>
        <v>0</v>
      </c>
      <c r="AU84" s="188">
        <f t="shared" si="51"/>
        <v>0</v>
      </c>
      <c r="AV84" s="188">
        <f t="shared" si="52"/>
        <v>0</v>
      </c>
      <c r="AW84" s="188">
        <f t="shared" si="53"/>
        <v>0</v>
      </c>
      <c r="AX84" s="188">
        <f t="shared" si="54"/>
        <v>0</v>
      </c>
      <c r="AY84" s="188">
        <f t="shared" si="55"/>
        <v>0</v>
      </c>
      <c r="AZ84" s="188">
        <f t="shared" si="56"/>
        <v>0</v>
      </c>
      <c r="BA84" s="188">
        <f t="shared" si="57"/>
        <v>0</v>
      </c>
      <c r="BB84" s="188">
        <f t="shared" si="58"/>
        <v>0</v>
      </c>
      <c r="BC84" s="188">
        <f t="shared" si="59"/>
        <v>0</v>
      </c>
      <c r="BD84" s="188">
        <f t="shared" si="60"/>
        <v>0</v>
      </c>
      <c r="BE84" s="188">
        <f t="shared" si="61"/>
        <v>0</v>
      </c>
      <c r="BF84" s="188">
        <f t="shared" si="62"/>
        <v>0</v>
      </c>
      <c r="BG84" s="188">
        <f t="shared" si="63"/>
        <v>0</v>
      </c>
      <c r="BH84" s="188">
        <f t="shared" si="64"/>
        <v>0</v>
      </c>
      <c r="BI84" s="188">
        <f t="shared" si="65"/>
        <v>0</v>
      </c>
      <c r="BJ84" s="188">
        <f t="shared" si="66"/>
        <v>0</v>
      </c>
      <c r="BK84" s="188">
        <f t="shared" si="67"/>
        <v>0</v>
      </c>
      <c r="BL84" s="188">
        <f t="shared" si="68"/>
        <v>0</v>
      </c>
      <c r="BM84" s="188">
        <f t="shared" si="69"/>
        <v>0</v>
      </c>
    </row>
    <row r="85" spans="1:65" s="187" customFormat="1">
      <c r="A85" s="182"/>
      <c r="B85" s="182"/>
      <c r="C85" s="183" t="s">
        <v>1413</v>
      </c>
      <c r="D85" s="184">
        <v>4</v>
      </c>
      <c r="E85" s="185" t="s">
        <v>1135</v>
      </c>
      <c r="F85" s="186" t="s">
        <v>1610</v>
      </c>
      <c r="G85" s="186" t="s">
        <v>1611</v>
      </c>
      <c r="H85" s="256">
        <v>0</v>
      </c>
      <c r="I85" s="256">
        <v>16587</v>
      </c>
      <c r="J85" s="256">
        <v>361186</v>
      </c>
      <c r="K85" s="256">
        <v>11791</v>
      </c>
      <c r="L85" s="270">
        <f t="shared" si="38"/>
        <v>389564</v>
      </c>
      <c r="M85" s="213"/>
      <c r="N85" s="221" t="str">
        <f>"00"&amp;TEXT(ROWS(C$2:C81),"00")&amp;"B"</f>
        <v>0080B</v>
      </c>
      <c r="O85" s="297"/>
      <c r="P85" s="351">
        <f t="shared" si="70"/>
        <v>0</v>
      </c>
      <c r="Q85" s="206"/>
      <c r="R85" s="221" t="str">
        <f>"10"&amp;TEXT(ROWS(F$2:F81),"00")&amp;"B"</f>
        <v>1080B</v>
      </c>
      <c r="S85" s="297"/>
      <c r="T85" s="351">
        <f t="shared" si="71"/>
        <v>0</v>
      </c>
      <c r="U85" s="206"/>
      <c r="V85" s="221" t="str">
        <f>"20"&amp;TEXT(ROWS(I$2:I81),"00")&amp;"B"</f>
        <v>2080B</v>
      </c>
      <c r="W85" s="297"/>
      <c r="X85" s="351">
        <f t="shared" si="72"/>
        <v>0</v>
      </c>
      <c r="Y85" s="206"/>
      <c r="Z85" s="221" t="str">
        <f>"30"&amp;TEXT(ROWS(L$2:L81),"00")&amp;"B"</f>
        <v>3080B</v>
      </c>
      <c r="AA85" s="297"/>
      <c r="AB85" s="351">
        <f t="shared" si="73"/>
        <v>0</v>
      </c>
      <c r="AC85" s="206"/>
      <c r="AD85" s="221" t="str">
        <f>"40"&amp;TEXT(ROWS(O$2:O81),"00")&amp;"B"</f>
        <v>4080B</v>
      </c>
      <c r="AE85" s="297"/>
      <c r="AF85" s="351">
        <f t="shared" si="74"/>
        <v>0</v>
      </c>
      <c r="AH85" s="188">
        <f t="shared" si="39"/>
        <v>0</v>
      </c>
      <c r="AI85" s="188">
        <f t="shared" si="40"/>
        <v>0</v>
      </c>
      <c r="AJ85" s="188">
        <f t="shared" si="41"/>
        <v>0</v>
      </c>
      <c r="AK85" s="188">
        <f t="shared" si="42"/>
        <v>0</v>
      </c>
      <c r="AL85" s="188">
        <f t="shared" si="43"/>
        <v>0</v>
      </c>
      <c r="AM85" s="189"/>
      <c r="AN85" s="188">
        <f t="shared" si="44"/>
        <v>0</v>
      </c>
      <c r="AO85" s="188">
        <f t="shared" si="45"/>
        <v>0</v>
      </c>
      <c r="AP85" s="188">
        <f t="shared" si="46"/>
        <v>0</v>
      </c>
      <c r="AQ85" s="188">
        <f t="shared" si="47"/>
        <v>0</v>
      </c>
      <c r="AR85" s="188">
        <f t="shared" si="48"/>
        <v>0</v>
      </c>
      <c r="AS85" s="188">
        <f t="shared" si="49"/>
        <v>0</v>
      </c>
      <c r="AT85" s="188">
        <f t="shared" si="50"/>
        <v>0</v>
      </c>
      <c r="AU85" s="188">
        <f t="shared" si="51"/>
        <v>0</v>
      </c>
      <c r="AV85" s="188">
        <f t="shared" si="52"/>
        <v>0</v>
      </c>
      <c r="AW85" s="188">
        <f t="shared" si="53"/>
        <v>0</v>
      </c>
      <c r="AX85" s="188">
        <f t="shared" si="54"/>
        <v>0</v>
      </c>
      <c r="AY85" s="188">
        <f t="shared" si="55"/>
        <v>0</v>
      </c>
      <c r="AZ85" s="188">
        <f t="shared" si="56"/>
        <v>0</v>
      </c>
      <c r="BA85" s="188">
        <f t="shared" si="57"/>
        <v>0</v>
      </c>
      <c r="BB85" s="188">
        <f t="shared" si="58"/>
        <v>0</v>
      </c>
      <c r="BC85" s="188">
        <f t="shared" si="59"/>
        <v>0</v>
      </c>
      <c r="BD85" s="188">
        <f t="shared" si="60"/>
        <v>0</v>
      </c>
      <c r="BE85" s="188">
        <f t="shared" si="61"/>
        <v>0</v>
      </c>
      <c r="BF85" s="188">
        <f t="shared" si="62"/>
        <v>0</v>
      </c>
      <c r="BG85" s="188">
        <f t="shared" si="63"/>
        <v>0</v>
      </c>
      <c r="BH85" s="188">
        <f t="shared" si="64"/>
        <v>0</v>
      </c>
      <c r="BI85" s="188">
        <f t="shared" si="65"/>
        <v>0</v>
      </c>
      <c r="BJ85" s="188">
        <f t="shared" si="66"/>
        <v>0</v>
      </c>
      <c r="BK85" s="188">
        <f t="shared" si="67"/>
        <v>0</v>
      </c>
      <c r="BL85" s="188">
        <f t="shared" si="68"/>
        <v>0</v>
      </c>
      <c r="BM85" s="188">
        <f t="shared" si="69"/>
        <v>0</v>
      </c>
    </row>
    <row r="86" spans="1:65" s="187" customFormat="1">
      <c r="A86" s="182"/>
      <c r="B86" s="182"/>
      <c r="C86" s="183" t="s">
        <v>1414</v>
      </c>
      <c r="D86" s="184">
        <v>4</v>
      </c>
      <c r="E86" s="185" t="s">
        <v>1135</v>
      </c>
      <c r="F86" s="186" t="s">
        <v>1612</v>
      </c>
      <c r="G86" s="227" t="s">
        <v>1613</v>
      </c>
      <c r="H86" s="256">
        <v>0</v>
      </c>
      <c r="I86" s="256">
        <v>17712</v>
      </c>
      <c r="J86" s="260">
        <v>282774</v>
      </c>
      <c r="K86" s="256">
        <v>2500</v>
      </c>
      <c r="L86" s="270">
        <f t="shared" si="38"/>
        <v>302986</v>
      </c>
      <c r="M86" s="213"/>
      <c r="N86" s="221" t="str">
        <f>"00"&amp;TEXT(ROWS(C$2:C82),"00")&amp;"B"</f>
        <v>0081B</v>
      </c>
      <c r="O86" s="297"/>
      <c r="P86" s="351">
        <f t="shared" si="70"/>
        <v>0</v>
      </c>
      <c r="Q86" s="206"/>
      <c r="R86" s="221" t="str">
        <f>"10"&amp;TEXT(ROWS(F$2:F82),"00")&amp;"B"</f>
        <v>1081B</v>
      </c>
      <c r="S86" s="297"/>
      <c r="T86" s="351">
        <f t="shared" si="71"/>
        <v>0</v>
      </c>
      <c r="U86" s="206"/>
      <c r="V86" s="221" t="str">
        <f>"20"&amp;TEXT(ROWS(I$2:I82),"00")&amp;"B"</f>
        <v>2081B</v>
      </c>
      <c r="W86" s="297"/>
      <c r="X86" s="351">
        <f t="shared" si="72"/>
        <v>0</v>
      </c>
      <c r="Y86" s="206"/>
      <c r="Z86" s="221" t="str">
        <f>"30"&amp;TEXT(ROWS(L$2:L82),"00")&amp;"B"</f>
        <v>3081B</v>
      </c>
      <c r="AA86" s="297"/>
      <c r="AB86" s="351">
        <f t="shared" si="73"/>
        <v>0</v>
      </c>
      <c r="AC86" s="206"/>
      <c r="AD86" s="221" t="str">
        <f>"40"&amp;TEXT(ROWS(O$2:O82),"00")&amp;"B"</f>
        <v>4081B</v>
      </c>
      <c r="AE86" s="297"/>
      <c r="AF86" s="351">
        <f t="shared" si="74"/>
        <v>0</v>
      </c>
      <c r="AH86" s="188">
        <f t="shared" si="39"/>
        <v>0</v>
      </c>
      <c r="AI86" s="188">
        <f t="shared" si="40"/>
        <v>0</v>
      </c>
      <c r="AJ86" s="188">
        <f t="shared" si="41"/>
        <v>0</v>
      </c>
      <c r="AK86" s="188">
        <f t="shared" si="42"/>
        <v>0</v>
      </c>
      <c r="AL86" s="188">
        <f t="shared" si="43"/>
        <v>0</v>
      </c>
      <c r="AM86" s="189"/>
      <c r="AN86" s="188">
        <f t="shared" si="44"/>
        <v>0</v>
      </c>
      <c r="AO86" s="188">
        <f t="shared" si="45"/>
        <v>0</v>
      </c>
      <c r="AP86" s="188">
        <f t="shared" si="46"/>
        <v>0</v>
      </c>
      <c r="AQ86" s="188">
        <f t="shared" si="47"/>
        <v>0</v>
      </c>
      <c r="AR86" s="188">
        <f t="shared" si="48"/>
        <v>0</v>
      </c>
      <c r="AS86" s="188">
        <f t="shared" si="49"/>
        <v>0</v>
      </c>
      <c r="AT86" s="188">
        <f t="shared" si="50"/>
        <v>0</v>
      </c>
      <c r="AU86" s="188">
        <f t="shared" si="51"/>
        <v>0</v>
      </c>
      <c r="AV86" s="188">
        <f t="shared" si="52"/>
        <v>0</v>
      </c>
      <c r="AW86" s="188">
        <f t="shared" si="53"/>
        <v>0</v>
      </c>
      <c r="AX86" s="188">
        <f t="shared" si="54"/>
        <v>0</v>
      </c>
      <c r="AY86" s="188">
        <f t="shared" si="55"/>
        <v>0</v>
      </c>
      <c r="AZ86" s="188">
        <f t="shared" si="56"/>
        <v>0</v>
      </c>
      <c r="BA86" s="188">
        <f t="shared" si="57"/>
        <v>0</v>
      </c>
      <c r="BB86" s="188">
        <f t="shared" si="58"/>
        <v>0</v>
      </c>
      <c r="BC86" s="188">
        <f t="shared" si="59"/>
        <v>0</v>
      </c>
      <c r="BD86" s="188">
        <f t="shared" si="60"/>
        <v>0</v>
      </c>
      <c r="BE86" s="188">
        <f t="shared" si="61"/>
        <v>0</v>
      </c>
      <c r="BF86" s="188">
        <f t="shared" si="62"/>
        <v>0</v>
      </c>
      <c r="BG86" s="188">
        <f t="shared" si="63"/>
        <v>0</v>
      </c>
      <c r="BH86" s="188">
        <f t="shared" si="64"/>
        <v>0</v>
      </c>
      <c r="BI86" s="188">
        <f t="shared" si="65"/>
        <v>0</v>
      </c>
      <c r="BJ86" s="188">
        <f t="shared" si="66"/>
        <v>0</v>
      </c>
      <c r="BK86" s="188">
        <f t="shared" si="67"/>
        <v>0</v>
      </c>
      <c r="BL86" s="188">
        <f t="shared" si="68"/>
        <v>0</v>
      </c>
      <c r="BM86" s="188">
        <f t="shared" si="69"/>
        <v>0</v>
      </c>
    </row>
    <row r="87" spans="1:65" s="187" customFormat="1">
      <c r="A87" s="182"/>
      <c r="B87" s="182"/>
      <c r="C87" s="183" t="s">
        <v>1415</v>
      </c>
      <c r="D87" s="184">
        <v>4</v>
      </c>
      <c r="E87" s="185" t="s">
        <v>1113</v>
      </c>
      <c r="F87" s="186" t="s">
        <v>1614</v>
      </c>
      <c r="G87" s="186" t="s">
        <v>1615</v>
      </c>
      <c r="H87" s="256">
        <v>0</v>
      </c>
      <c r="I87" s="256">
        <v>8196</v>
      </c>
      <c r="J87" s="256">
        <v>6162</v>
      </c>
      <c r="K87" s="256">
        <v>0</v>
      </c>
      <c r="L87" s="270">
        <f t="shared" si="38"/>
        <v>14358</v>
      </c>
      <c r="M87" s="213"/>
      <c r="N87" s="221" t="str">
        <f>"00"&amp;TEXT(ROWS(C$2:C83),"00")&amp;"B"</f>
        <v>0082B</v>
      </c>
      <c r="O87" s="297"/>
      <c r="P87" s="351">
        <f t="shared" si="70"/>
        <v>0</v>
      </c>
      <c r="Q87" s="206"/>
      <c r="R87" s="221" t="str">
        <f>"10"&amp;TEXT(ROWS(F$2:F83),"00")&amp;"B"</f>
        <v>1082B</v>
      </c>
      <c r="S87" s="297"/>
      <c r="T87" s="351">
        <f t="shared" si="71"/>
        <v>0</v>
      </c>
      <c r="U87" s="206"/>
      <c r="V87" s="221" t="str">
        <f>"20"&amp;TEXT(ROWS(I$2:I83),"00")&amp;"B"</f>
        <v>2082B</v>
      </c>
      <c r="W87" s="297"/>
      <c r="X87" s="351">
        <f t="shared" si="72"/>
        <v>0</v>
      </c>
      <c r="Y87" s="206"/>
      <c r="Z87" s="221" t="str">
        <f>"30"&amp;TEXT(ROWS(L$2:L83),"00")&amp;"B"</f>
        <v>3082B</v>
      </c>
      <c r="AA87" s="297"/>
      <c r="AB87" s="351">
        <f t="shared" si="73"/>
        <v>0</v>
      </c>
      <c r="AC87" s="206"/>
      <c r="AD87" s="221" t="str">
        <f>"40"&amp;TEXT(ROWS(O$2:O83),"00")&amp;"B"</f>
        <v>4082B</v>
      </c>
      <c r="AE87" s="297"/>
      <c r="AF87" s="351">
        <f t="shared" si="74"/>
        <v>0</v>
      </c>
      <c r="AH87" s="188">
        <f t="shared" si="39"/>
        <v>0</v>
      </c>
      <c r="AI87" s="188">
        <f t="shared" si="40"/>
        <v>0</v>
      </c>
      <c r="AJ87" s="188">
        <f t="shared" si="41"/>
        <v>0</v>
      </c>
      <c r="AK87" s="188">
        <f t="shared" si="42"/>
        <v>0</v>
      </c>
      <c r="AL87" s="188">
        <f t="shared" si="43"/>
        <v>0</v>
      </c>
      <c r="AM87" s="189"/>
      <c r="AN87" s="188">
        <f t="shared" si="44"/>
        <v>0</v>
      </c>
      <c r="AO87" s="188">
        <f t="shared" si="45"/>
        <v>0</v>
      </c>
      <c r="AP87" s="188">
        <f t="shared" si="46"/>
        <v>0</v>
      </c>
      <c r="AQ87" s="188">
        <f t="shared" si="47"/>
        <v>0</v>
      </c>
      <c r="AR87" s="188">
        <f t="shared" si="48"/>
        <v>0</v>
      </c>
      <c r="AS87" s="188">
        <f t="shared" si="49"/>
        <v>0</v>
      </c>
      <c r="AT87" s="188">
        <f t="shared" si="50"/>
        <v>0</v>
      </c>
      <c r="AU87" s="188">
        <f t="shared" si="51"/>
        <v>0</v>
      </c>
      <c r="AV87" s="188">
        <f t="shared" si="52"/>
        <v>0</v>
      </c>
      <c r="AW87" s="188">
        <f t="shared" si="53"/>
        <v>0</v>
      </c>
      <c r="AX87" s="188">
        <f t="shared" si="54"/>
        <v>0</v>
      </c>
      <c r="AY87" s="188">
        <f t="shared" si="55"/>
        <v>0</v>
      </c>
      <c r="AZ87" s="188">
        <f t="shared" si="56"/>
        <v>0</v>
      </c>
      <c r="BA87" s="188">
        <f t="shared" si="57"/>
        <v>0</v>
      </c>
      <c r="BB87" s="188">
        <f t="shared" si="58"/>
        <v>0</v>
      </c>
      <c r="BC87" s="188">
        <f t="shared" si="59"/>
        <v>0</v>
      </c>
      <c r="BD87" s="188">
        <f t="shared" si="60"/>
        <v>0</v>
      </c>
      <c r="BE87" s="188">
        <f t="shared" si="61"/>
        <v>0</v>
      </c>
      <c r="BF87" s="188">
        <f t="shared" si="62"/>
        <v>0</v>
      </c>
      <c r="BG87" s="188">
        <f t="shared" si="63"/>
        <v>0</v>
      </c>
      <c r="BH87" s="188">
        <f t="shared" si="64"/>
        <v>0</v>
      </c>
      <c r="BI87" s="188">
        <f t="shared" si="65"/>
        <v>0</v>
      </c>
      <c r="BJ87" s="188">
        <f t="shared" si="66"/>
        <v>0</v>
      </c>
      <c r="BK87" s="188">
        <f t="shared" si="67"/>
        <v>0</v>
      </c>
      <c r="BL87" s="188">
        <f t="shared" si="68"/>
        <v>0</v>
      </c>
      <c r="BM87" s="188">
        <f t="shared" si="69"/>
        <v>0</v>
      </c>
    </row>
    <row r="88" spans="1:65" s="187" customFormat="1">
      <c r="A88" s="182"/>
      <c r="B88" s="182"/>
      <c r="C88" s="302" t="s">
        <v>1416</v>
      </c>
      <c r="D88" s="185">
        <v>4</v>
      </c>
      <c r="E88" s="230" t="s">
        <v>1135</v>
      </c>
      <c r="F88" s="229" t="s">
        <v>1616</v>
      </c>
      <c r="G88" s="229" t="s">
        <v>1617</v>
      </c>
      <c r="H88" s="256">
        <v>37026</v>
      </c>
      <c r="I88" s="265">
        <v>4859</v>
      </c>
      <c r="J88" s="259">
        <v>43717</v>
      </c>
      <c r="K88" s="265">
        <v>0</v>
      </c>
      <c r="L88" s="270">
        <f t="shared" si="38"/>
        <v>85602</v>
      </c>
      <c r="M88" s="213"/>
      <c r="N88" s="221" t="str">
        <f>"00"&amp;TEXT(ROWS(C$2:C84),"00")&amp;"B"</f>
        <v>0083B</v>
      </c>
      <c r="O88" s="297"/>
      <c r="P88" s="351">
        <f t="shared" si="70"/>
        <v>0</v>
      </c>
      <c r="Q88" s="206"/>
      <c r="R88" s="221" t="str">
        <f>"10"&amp;TEXT(ROWS(F$2:F84),"00")&amp;"B"</f>
        <v>1083B</v>
      </c>
      <c r="S88" s="297"/>
      <c r="T88" s="351">
        <f t="shared" si="71"/>
        <v>0</v>
      </c>
      <c r="U88" s="206"/>
      <c r="V88" s="221" t="str">
        <f>"20"&amp;TEXT(ROWS(I$2:I84),"00")&amp;"B"</f>
        <v>2083B</v>
      </c>
      <c r="W88" s="297"/>
      <c r="X88" s="351">
        <f t="shared" si="72"/>
        <v>0</v>
      </c>
      <c r="Y88" s="206"/>
      <c r="Z88" s="221" t="str">
        <f>"30"&amp;TEXT(ROWS(L$2:L84),"00")&amp;"B"</f>
        <v>3083B</v>
      </c>
      <c r="AA88" s="297"/>
      <c r="AB88" s="351">
        <f t="shared" si="73"/>
        <v>0</v>
      </c>
      <c r="AC88" s="206"/>
      <c r="AD88" s="221" t="str">
        <f>"40"&amp;TEXT(ROWS(O$2:O84),"00")&amp;"B"</f>
        <v>4083B</v>
      </c>
      <c r="AE88" s="297"/>
      <c r="AF88" s="351">
        <f t="shared" si="74"/>
        <v>0</v>
      </c>
      <c r="AH88" s="188">
        <f t="shared" si="39"/>
        <v>0</v>
      </c>
      <c r="AI88" s="188">
        <f t="shared" si="40"/>
        <v>0</v>
      </c>
      <c r="AJ88" s="188">
        <f t="shared" si="41"/>
        <v>0</v>
      </c>
      <c r="AK88" s="188">
        <f t="shared" si="42"/>
        <v>0</v>
      </c>
      <c r="AL88" s="188">
        <f t="shared" si="43"/>
        <v>0</v>
      </c>
      <c r="AM88" s="189"/>
      <c r="AN88" s="188">
        <f t="shared" si="44"/>
        <v>0</v>
      </c>
      <c r="AO88" s="188">
        <f t="shared" si="45"/>
        <v>0</v>
      </c>
      <c r="AP88" s="188">
        <f t="shared" si="46"/>
        <v>0</v>
      </c>
      <c r="AQ88" s="188">
        <f t="shared" si="47"/>
        <v>0</v>
      </c>
      <c r="AR88" s="188">
        <f t="shared" si="48"/>
        <v>0</v>
      </c>
      <c r="AS88" s="188">
        <f t="shared" si="49"/>
        <v>0</v>
      </c>
      <c r="AT88" s="188">
        <f t="shared" si="50"/>
        <v>0</v>
      </c>
      <c r="AU88" s="188">
        <f t="shared" si="51"/>
        <v>0</v>
      </c>
      <c r="AV88" s="188">
        <f t="shared" si="52"/>
        <v>0</v>
      </c>
      <c r="AW88" s="188">
        <f t="shared" si="53"/>
        <v>0</v>
      </c>
      <c r="AX88" s="188">
        <f t="shared" si="54"/>
        <v>0</v>
      </c>
      <c r="AY88" s="188">
        <f t="shared" si="55"/>
        <v>0</v>
      </c>
      <c r="AZ88" s="188">
        <f t="shared" si="56"/>
        <v>0</v>
      </c>
      <c r="BA88" s="188">
        <f t="shared" si="57"/>
        <v>0</v>
      </c>
      <c r="BB88" s="188">
        <f t="shared" si="58"/>
        <v>0</v>
      </c>
      <c r="BC88" s="188">
        <f t="shared" si="59"/>
        <v>0</v>
      </c>
      <c r="BD88" s="188">
        <f t="shared" si="60"/>
        <v>0</v>
      </c>
      <c r="BE88" s="188">
        <f t="shared" si="61"/>
        <v>0</v>
      </c>
      <c r="BF88" s="188">
        <f t="shared" si="62"/>
        <v>0</v>
      </c>
      <c r="BG88" s="188">
        <f t="shared" si="63"/>
        <v>0</v>
      </c>
      <c r="BH88" s="188">
        <f t="shared" si="64"/>
        <v>0</v>
      </c>
      <c r="BI88" s="188">
        <f t="shared" si="65"/>
        <v>0</v>
      </c>
      <c r="BJ88" s="188">
        <f t="shared" si="66"/>
        <v>0</v>
      </c>
      <c r="BK88" s="188">
        <f t="shared" si="67"/>
        <v>0</v>
      </c>
      <c r="BL88" s="188">
        <f t="shared" si="68"/>
        <v>0</v>
      </c>
      <c r="BM88" s="188">
        <f t="shared" si="69"/>
        <v>0</v>
      </c>
    </row>
    <row r="89" spans="1:65" s="187" customFormat="1">
      <c r="A89" s="182"/>
      <c r="B89" s="182"/>
      <c r="C89" s="305" t="s">
        <v>1417</v>
      </c>
      <c r="D89" s="185">
        <v>4</v>
      </c>
      <c r="E89" s="230" t="s">
        <v>1272</v>
      </c>
      <c r="F89" s="229" t="s">
        <v>1618</v>
      </c>
      <c r="G89" s="229" t="s">
        <v>1619</v>
      </c>
      <c r="H89" s="256">
        <v>0</v>
      </c>
      <c r="I89" s="265">
        <v>2332</v>
      </c>
      <c r="J89" s="259">
        <v>6317</v>
      </c>
      <c r="K89" s="265">
        <v>11746</v>
      </c>
      <c r="L89" s="270">
        <f t="shared" si="38"/>
        <v>20395</v>
      </c>
      <c r="M89" s="213"/>
      <c r="N89" s="221" t="str">
        <f>"00"&amp;TEXT(ROWS(C$2:C85),"00")&amp;"B"</f>
        <v>0084B</v>
      </c>
      <c r="O89" s="297"/>
      <c r="P89" s="351">
        <f t="shared" si="70"/>
        <v>0</v>
      </c>
      <c r="Q89" s="206"/>
      <c r="R89" s="221" t="str">
        <f>"10"&amp;TEXT(ROWS(F$2:F85),"00")&amp;"B"</f>
        <v>1084B</v>
      </c>
      <c r="S89" s="297"/>
      <c r="T89" s="351">
        <f t="shared" si="71"/>
        <v>0</v>
      </c>
      <c r="U89" s="206"/>
      <c r="V89" s="221" t="str">
        <f>"20"&amp;TEXT(ROWS(I$2:I85),"00")&amp;"B"</f>
        <v>2084B</v>
      </c>
      <c r="W89" s="297"/>
      <c r="X89" s="351">
        <f t="shared" si="72"/>
        <v>0</v>
      </c>
      <c r="Y89" s="206"/>
      <c r="Z89" s="221" t="str">
        <f>"30"&amp;TEXT(ROWS(L$2:L85),"00")&amp;"B"</f>
        <v>3084B</v>
      </c>
      <c r="AA89" s="297"/>
      <c r="AB89" s="351">
        <f t="shared" si="73"/>
        <v>0</v>
      </c>
      <c r="AC89" s="206"/>
      <c r="AD89" s="221" t="str">
        <f>"40"&amp;TEXT(ROWS(O$2:O85),"00")&amp;"B"</f>
        <v>4084B</v>
      </c>
      <c r="AE89" s="297"/>
      <c r="AF89" s="351">
        <f t="shared" si="74"/>
        <v>0</v>
      </c>
      <c r="AH89" s="188">
        <f t="shared" si="39"/>
        <v>0</v>
      </c>
      <c r="AI89" s="188">
        <f t="shared" si="40"/>
        <v>0</v>
      </c>
      <c r="AJ89" s="188">
        <f t="shared" si="41"/>
        <v>0</v>
      </c>
      <c r="AK89" s="188">
        <f t="shared" si="42"/>
        <v>0</v>
      </c>
      <c r="AL89" s="188">
        <f t="shared" si="43"/>
        <v>0</v>
      </c>
      <c r="AM89" s="189"/>
      <c r="AN89" s="188">
        <f t="shared" si="44"/>
        <v>0</v>
      </c>
      <c r="AO89" s="188">
        <f t="shared" si="45"/>
        <v>0</v>
      </c>
      <c r="AP89" s="188">
        <f t="shared" si="46"/>
        <v>0</v>
      </c>
      <c r="AQ89" s="188">
        <f t="shared" si="47"/>
        <v>0</v>
      </c>
      <c r="AR89" s="188">
        <f t="shared" si="48"/>
        <v>0</v>
      </c>
      <c r="AS89" s="188">
        <f t="shared" si="49"/>
        <v>0</v>
      </c>
      <c r="AT89" s="188">
        <f t="shared" si="50"/>
        <v>0</v>
      </c>
      <c r="AU89" s="188">
        <f t="shared" si="51"/>
        <v>0</v>
      </c>
      <c r="AV89" s="188">
        <f t="shared" si="52"/>
        <v>0</v>
      </c>
      <c r="AW89" s="188">
        <f t="shared" si="53"/>
        <v>0</v>
      </c>
      <c r="AX89" s="188">
        <f t="shared" si="54"/>
        <v>0</v>
      </c>
      <c r="AY89" s="188">
        <f t="shared" si="55"/>
        <v>0</v>
      </c>
      <c r="AZ89" s="188">
        <f t="shared" si="56"/>
        <v>0</v>
      </c>
      <c r="BA89" s="188">
        <f t="shared" si="57"/>
        <v>0</v>
      </c>
      <c r="BB89" s="188">
        <f t="shared" si="58"/>
        <v>0</v>
      </c>
      <c r="BC89" s="188">
        <f t="shared" si="59"/>
        <v>0</v>
      </c>
      <c r="BD89" s="188">
        <f t="shared" si="60"/>
        <v>0</v>
      </c>
      <c r="BE89" s="188">
        <f t="shared" si="61"/>
        <v>0</v>
      </c>
      <c r="BF89" s="188">
        <f t="shared" si="62"/>
        <v>0</v>
      </c>
      <c r="BG89" s="188">
        <f t="shared" si="63"/>
        <v>0</v>
      </c>
      <c r="BH89" s="188">
        <f t="shared" si="64"/>
        <v>0</v>
      </c>
      <c r="BI89" s="188">
        <f t="shared" si="65"/>
        <v>0</v>
      </c>
      <c r="BJ89" s="188">
        <f t="shared" si="66"/>
        <v>0</v>
      </c>
      <c r="BK89" s="188">
        <f t="shared" si="67"/>
        <v>0</v>
      </c>
      <c r="BL89" s="188">
        <f t="shared" si="68"/>
        <v>0</v>
      </c>
      <c r="BM89" s="188">
        <f t="shared" si="69"/>
        <v>0</v>
      </c>
    </row>
    <row r="90" spans="1:65" s="187" customFormat="1">
      <c r="A90" s="182"/>
      <c r="B90" s="182"/>
      <c r="C90" s="305" t="s">
        <v>1418</v>
      </c>
      <c r="D90" s="185">
        <v>4</v>
      </c>
      <c r="E90" s="230" t="s">
        <v>1125</v>
      </c>
      <c r="F90" s="229" t="s">
        <v>1620</v>
      </c>
      <c r="G90" s="229" t="s">
        <v>1621</v>
      </c>
      <c r="H90" s="256">
        <v>0</v>
      </c>
      <c r="I90" s="265">
        <v>38630</v>
      </c>
      <c r="J90" s="259">
        <v>102399</v>
      </c>
      <c r="K90" s="265">
        <v>0</v>
      </c>
      <c r="L90" s="270">
        <f t="shared" si="38"/>
        <v>141029</v>
      </c>
      <c r="M90" s="213"/>
      <c r="N90" s="221" t="str">
        <f>"00"&amp;TEXT(ROWS(C$2:C86),"00")&amp;"B"</f>
        <v>0085B</v>
      </c>
      <c r="O90" s="297"/>
      <c r="P90" s="351">
        <f t="shared" si="70"/>
        <v>0</v>
      </c>
      <c r="Q90" s="206"/>
      <c r="R90" s="221" t="str">
        <f>"10"&amp;TEXT(ROWS(F$2:F86),"00")&amp;"B"</f>
        <v>1085B</v>
      </c>
      <c r="S90" s="297"/>
      <c r="T90" s="351">
        <f t="shared" si="71"/>
        <v>0</v>
      </c>
      <c r="U90" s="206"/>
      <c r="V90" s="221" t="str">
        <f>"20"&amp;TEXT(ROWS(I$2:I86),"00")&amp;"B"</f>
        <v>2085B</v>
      </c>
      <c r="W90" s="297"/>
      <c r="X90" s="351">
        <f t="shared" si="72"/>
        <v>0</v>
      </c>
      <c r="Y90" s="206"/>
      <c r="Z90" s="221" t="str">
        <f>"30"&amp;TEXT(ROWS(L$2:L86),"00")&amp;"B"</f>
        <v>3085B</v>
      </c>
      <c r="AA90" s="297"/>
      <c r="AB90" s="351">
        <f t="shared" si="73"/>
        <v>0</v>
      </c>
      <c r="AC90" s="206"/>
      <c r="AD90" s="221" t="str">
        <f>"40"&amp;TEXT(ROWS(O$2:O86),"00")&amp;"B"</f>
        <v>4085B</v>
      </c>
      <c r="AE90" s="297"/>
      <c r="AF90" s="351">
        <f t="shared" si="74"/>
        <v>0</v>
      </c>
      <c r="AH90" s="188">
        <f t="shared" si="39"/>
        <v>0</v>
      </c>
      <c r="AI90" s="188">
        <f t="shared" si="40"/>
        <v>0</v>
      </c>
      <c r="AJ90" s="188">
        <f t="shared" si="41"/>
        <v>0</v>
      </c>
      <c r="AK90" s="188">
        <f t="shared" si="42"/>
        <v>0</v>
      </c>
      <c r="AL90" s="188">
        <f t="shared" si="43"/>
        <v>0</v>
      </c>
      <c r="AM90" s="189"/>
      <c r="AN90" s="188">
        <f t="shared" si="44"/>
        <v>0</v>
      </c>
      <c r="AO90" s="188">
        <f t="shared" si="45"/>
        <v>0</v>
      </c>
      <c r="AP90" s="188">
        <f t="shared" si="46"/>
        <v>0</v>
      </c>
      <c r="AQ90" s="188">
        <f t="shared" si="47"/>
        <v>0</v>
      </c>
      <c r="AR90" s="188">
        <f t="shared" si="48"/>
        <v>0</v>
      </c>
      <c r="AS90" s="188">
        <f t="shared" si="49"/>
        <v>0</v>
      </c>
      <c r="AT90" s="188">
        <f t="shared" si="50"/>
        <v>0</v>
      </c>
      <c r="AU90" s="188">
        <f t="shared" si="51"/>
        <v>0</v>
      </c>
      <c r="AV90" s="188">
        <f t="shared" si="52"/>
        <v>0</v>
      </c>
      <c r="AW90" s="188">
        <f t="shared" si="53"/>
        <v>0</v>
      </c>
      <c r="AX90" s="188">
        <f t="shared" si="54"/>
        <v>0</v>
      </c>
      <c r="AY90" s="188">
        <f t="shared" si="55"/>
        <v>0</v>
      </c>
      <c r="AZ90" s="188">
        <f t="shared" si="56"/>
        <v>0</v>
      </c>
      <c r="BA90" s="188">
        <f t="shared" si="57"/>
        <v>0</v>
      </c>
      <c r="BB90" s="188">
        <f t="shared" si="58"/>
        <v>0</v>
      </c>
      <c r="BC90" s="188">
        <f t="shared" si="59"/>
        <v>0</v>
      </c>
      <c r="BD90" s="188">
        <f t="shared" si="60"/>
        <v>0</v>
      </c>
      <c r="BE90" s="188">
        <f t="shared" si="61"/>
        <v>0</v>
      </c>
      <c r="BF90" s="188">
        <f t="shared" si="62"/>
        <v>0</v>
      </c>
      <c r="BG90" s="188">
        <f t="shared" si="63"/>
        <v>0</v>
      </c>
      <c r="BH90" s="188">
        <f t="shared" si="64"/>
        <v>0</v>
      </c>
      <c r="BI90" s="188">
        <f t="shared" si="65"/>
        <v>0</v>
      </c>
      <c r="BJ90" s="188">
        <f t="shared" si="66"/>
        <v>0</v>
      </c>
      <c r="BK90" s="188">
        <f t="shared" si="67"/>
        <v>0</v>
      </c>
      <c r="BL90" s="188">
        <f t="shared" si="68"/>
        <v>0</v>
      </c>
      <c r="BM90" s="188">
        <f t="shared" si="69"/>
        <v>0</v>
      </c>
    </row>
    <row r="91" spans="1:65" s="187" customFormat="1">
      <c r="A91" s="182"/>
      <c r="B91" s="182"/>
      <c r="C91" s="183" t="s">
        <v>1419</v>
      </c>
      <c r="D91" s="184">
        <v>4</v>
      </c>
      <c r="E91" s="230" t="s">
        <v>1135</v>
      </c>
      <c r="F91" s="186" t="s">
        <v>1622</v>
      </c>
      <c r="G91" s="186" t="s">
        <v>1623</v>
      </c>
      <c r="H91" s="256">
        <v>0</v>
      </c>
      <c r="I91" s="256">
        <v>21542</v>
      </c>
      <c r="J91" s="256">
        <v>206285</v>
      </c>
      <c r="K91" s="256">
        <v>0</v>
      </c>
      <c r="L91" s="270">
        <f t="shared" si="38"/>
        <v>227827</v>
      </c>
      <c r="M91" s="213"/>
      <c r="N91" s="221" t="str">
        <f>"00"&amp;TEXT(ROWS(C$2:C87),"00")&amp;"B"</f>
        <v>0086B</v>
      </c>
      <c r="O91" s="297"/>
      <c r="P91" s="351">
        <f t="shared" si="70"/>
        <v>0</v>
      </c>
      <c r="Q91" s="206"/>
      <c r="R91" s="221" t="str">
        <f>"10"&amp;TEXT(ROWS(F$2:F87),"00")&amp;"B"</f>
        <v>1086B</v>
      </c>
      <c r="S91" s="297"/>
      <c r="T91" s="351">
        <f t="shared" si="71"/>
        <v>0</v>
      </c>
      <c r="U91" s="206"/>
      <c r="V91" s="221" t="str">
        <f>"20"&amp;TEXT(ROWS(I$2:I87),"00")&amp;"B"</f>
        <v>2086B</v>
      </c>
      <c r="W91" s="297"/>
      <c r="X91" s="351">
        <f t="shared" si="72"/>
        <v>0</v>
      </c>
      <c r="Y91" s="206"/>
      <c r="Z91" s="221" t="str">
        <f>"30"&amp;TEXT(ROWS(L$2:L87),"00")&amp;"B"</f>
        <v>3086B</v>
      </c>
      <c r="AA91" s="297"/>
      <c r="AB91" s="351">
        <f t="shared" si="73"/>
        <v>0</v>
      </c>
      <c r="AC91" s="206"/>
      <c r="AD91" s="221" t="str">
        <f>"40"&amp;TEXT(ROWS(O$2:O87),"00")&amp;"B"</f>
        <v>4086B</v>
      </c>
      <c r="AE91" s="297"/>
      <c r="AF91" s="351">
        <f t="shared" si="74"/>
        <v>0</v>
      </c>
      <c r="AH91" s="188">
        <f t="shared" si="39"/>
        <v>0</v>
      </c>
      <c r="AI91" s="188">
        <f t="shared" si="40"/>
        <v>0</v>
      </c>
      <c r="AJ91" s="188">
        <f t="shared" si="41"/>
        <v>0</v>
      </c>
      <c r="AK91" s="188">
        <f t="shared" si="42"/>
        <v>0</v>
      </c>
      <c r="AL91" s="188">
        <f t="shared" si="43"/>
        <v>0</v>
      </c>
      <c r="AM91" s="189"/>
      <c r="AN91" s="188">
        <f t="shared" si="44"/>
        <v>0</v>
      </c>
      <c r="AO91" s="188">
        <f t="shared" si="45"/>
        <v>0</v>
      </c>
      <c r="AP91" s="188">
        <f t="shared" si="46"/>
        <v>0</v>
      </c>
      <c r="AQ91" s="188">
        <f t="shared" si="47"/>
        <v>0</v>
      </c>
      <c r="AR91" s="188">
        <f t="shared" si="48"/>
        <v>0</v>
      </c>
      <c r="AS91" s="188">
        <f t="shared" si="49"/>
        <v>0</v>
      </c>
      <c r="AT91" s="188">
        <f t="shared" si="50"/>
        <v>0</v>
      </c>
      <c r="AU91" s="188">
        <f t="shared" si="51"/>
        <v>0</v>
      </c>
      <c r="AV91" s="188">
        <f t="shared" si="52"/>
        <v>0</v>
      </c>
      <c r="AW91" s="188">
        <f t="shared" si="53"/>
        <v>0</v>
      </c>
      <c r="AX91" s="188">
        <f t="shared" si="54"/>
        <v>0</v>
      </c>
      <c r="AY91" s="188">
        <f t="shared" si="55"/>
        <v>0</v>
      </c>
      <c r="AZ91" s="188">
        <f t="shared" si="56"/>
        <v>0</v>
      </c>
      <c r="BA91" s="188">
        <f t="shared" si="57"/>
        <v>0</v>
      </c>
      <c r="BB91" s="188">
        <f t="shared" si="58"/>
        <v>0</v>
      </c>
      <c r="BC91" s="188">
        <f t="shared" si="59"/>
        <v>0</v>
      </c>
      <c r="BD91" s="188">
        <f t="shared" si="60"/>
        <v>0</v>
      </c>
      <c r="BE91" s="188">
        <f t="shared" si="61"/>
        <v>0</v>
      </c>
      <c r="BF91" s="188">
        <f t="shared" si="62"/>
        <v>0</v>
      </c>
      <c r="BG91" s="188">
        <f t="shared" si="63"/>
        <v>0</v>
      </c>
      <c r="BH91" s="188">
        <f t="shared" si="64"/>
        <v>0</v>
      </c>
      <c r="BI91" s="188">
        <f t="shared" si="65"/>
        <v>0</v>
      </c>
      <c r="BJ91" s="188">
        <f t="shared" si="66"/>
        <v>0</v>
      </c>
      <c r="BK91" s="188">
        <f t="shared" si="67"/>
        <v>0</v>
      </c>
      <c r="BL91" s="188">
        <f t="shared" si="68"/>
        <v>0</v>
      </c>
      <c r="BM91" s="188">
        <f t="shared" si="69"/>
        <v>0</v>
      </c>
    </row>
    <row r="92" spans="1:65" s="187" customFormat="1">
      <c r="A92" s="182"/>
      <c r="B92" s="182"/>
      <c r="C92" s="183" t="s">
        <v>1420</v>
      </c>
      <c r="D92" s="184">
        <v>4</v>
      </c>
      <c r="E92" s="230" t="s">
        <v>1135</v>
      </c>
      <c r="F92" s="186" t="s">
        <v>1624</v>
      </c>
      <c r="G92" s="186" t="s">
        <v>1625</v>
      </c>
      <c r="H92" s="256">
        <v>46609.2</v>
      </c>
      <c r="I92" s="256">
        <v>22158</v>
      </c>
      <c r="J92" s="256">
        <v>76241</v>
      </c>
      <c r="K92" s="256">
        <v>7833</v>
      </c>
      <c r="L92" s="270">
        <f t="shared" si="38"/>
        <v>152841.20000000001</v>
      </c>
      <c r="M92" s="213"/>
      <c r="N92" s="221" t="str">
        <f>"00"&amp;TEXT(ROWS(C$2:C88),"00")&amp;"B"</f>
        <v>0087B</v>
      </c>
      <c r="O92" s="297"/>
      <c r="P92" s="351">
        <f t="shared" si="70"/>
        <v>0</v>
      </c>
      <c r="Q92" s="206"/>
      <c r="R92" s="221" t="str">
        <f>"10"&amp;TEXT(ROWS(F$2:F88),"00")&amp;"B"</f>
        <v>1087B</v>
      </c>
      <c r="S92" s="297"/>
      <c r="T92" s="351">
        <f t="shared" si="71"/>
        <v>0</v>
      </c>
      <c r="U92" s="206"/>
      <c r="V92" s="221" t="str">
        <f>"20"&amp;TEXT(ROWS(I$2:I88),"00")&amp;"B"</f>
        <v>2087B</v>
      </c>
      <c r="W92" s="297"/>
      <c r="X92" s="351">
        <f t="shared" si="72"/>
        <v>0</v>
      </c>
      <c r="Y92" s="206"/>
      <c r="Z92" s="221" t="str">
        <f>"30"&amp;TEXT(ROWS(L$2:L88),"00")&amp;"B"</f>
        <v>3087B</v>
      </c>
      <c r="AA92" s="297"/>
      <c r="AB92" s="351">
        <f t="shared" si="73"/>
        <v>0</v>
      </c>
      <c r="AC92" s="206"/>
      <c r="AD92" s="221" t="str">
        <f>"40"&amp;TEXT(ROWS(O$2:O88),"00")&amp;"B"</f>
        <v>4087B</v>
      </c>
      <c r="AE92" s="297"/>
      <c r="AF92" s="351">
        <f t="shared" si="74"/>
        <v>0</v>
      </c>
      <c r="AH92" s="188">
        <f t="shared" si="39"/>
        <v>0</v>
      </c>
      <c r="AI92" s="188">
        <f t="shared" si="40"/>
        <v>0</v>
      </c>
      <c r="AJ92" s="188">
        <f t="shared" si="41"/>
        <v>0</v>
      </c>
      <c r="AK92" s="188">
        <f t="shared" si="42"/>
        <v>0</v>
      </c>
      <c r="AL92" s="188">
        <f t="shared" si="43"/>
        <v>0</v>
      </c>
      <c r="AM92" s="189"/>
      <c r="AN92" s="188">
        <f t="shared" si="44"/>
        <v>0</v>
      </c>
      <c r="AO92" s="188">
        <f t="shared" si="45"/>
        <v>0</v>
      </c>
      <c r="AP92" s="188">
        <f t="shared" si="46"/>
        <v>0</v>
      </c>
      <c r="AQ92" s="188">
        <f t="shared" si="47"/>
        <v>0</v>
      </c>
      <c r="AR92" s="188">
        <f t="shared" si="48"/>
        <v>0</v>
      </c>
      <c r="AS92" s="188">
        <f t="shared" si="49"/>
        <v>0</v>
      </c>
      <c r="AT92" s="188">
        <f t="shared" si="50"/>
        <v>0</v>
      </c>
      <c r="AU92" s="188">
        <f t="shared" si="51"/>
        <v>0</v>
      </c>
      <c r="AV92" s="188">
        <f t="shared" si="52"/>
        <v>0</v>
      </c>
      <c r="AW92" s="188">
        <f t="shared" si="53"/>
        <v>0</v>
      </c>
      <c r="AX92" s="188">
        <f t="shared" si="54"/>
        <v>0</v>
      </c>
      <c r="AY92" s="188">
        <f t="shared" si="55"/>
        <v>0</v>
      </c>
      <c r="AZ92" s="188">
        <f t="shared" si="56"/>
        <v>0</v>
      </c>
      <c r="BA92" s="188">
        <f t="shared" si="57"/>
        <v>0</v>
      </c>
      <c r="BB92" s="188">
        <f t="shared" si="58"/>
        <v>0</v>
      </c>
      <c r="BC92" s="188">
        <f t="shared" si="59"/>
        <v>0</v>
      </c>
      <c r="BD92" s="188">
        <f t="shared" si="60"/>
        <v>0</v>
      </c>
      <c r="BE92" s="188">
        <f t="shared" si="61"/>
        <v>0</v>
      </c>
      <c r="BF92" s="188">
        <f t="shared" si="62"/>
        <v>0</v>
      </c>
      <c r="BG92" s="188">
        <f t="shared" si="63"/>
        <v>0</v>
      </c>
      <c r="BH92" s="188">
        <f t="shared" si="64"/>
        <v>0</v>
      </c>
      <c r="BI92" s="188">
        <f t="shared" si="65"/>
        <v>0</v>
      </c>
      <c r="BJ92" s="188">
        <f t="shared" si="66"/>
        <v>0</v>
      </c>
      <c r="BK92" s="188">
        <f t="shared" si="67"/>
        <v>0</v>
      </c>
      <c r="BL92" s="188">
        <f t="shared" si="68"/>
        <v>0</v>
      </c>
      <c r="BM92" s="188">
        <f t="shared" si="69"/>
        <v>0</v>
      </c>
    </row>
    <row r="93" spans="1:65" s="187" customFormat="1">
      <c r="A93" s="182"/>
      <c r="B93" s="182"/>
      <c r="C93" s="193" t="s">
        <v>1421</v>
      </c>
      <c r="D93" s="193">
        <v>4</v>
      </c>
      <c r="E93" s="194" t="s">
        <v>1125</v>
      </c>
      <c r="F93" s="195" t="s">
        <v>1626</v>
      </c>
      <c r="G93" s="195" t="s">
        <v>1627</v>
      </c>
      <c r="H93" s="256">
        <v>0</v>
      </c>
      <c r="I93" s="264">
        <v>11787</v>
      </c>
      <c r="J93" s="264">
        <v>53467</v>
      </c>
      <c r="K93" s="264">
        <v>9970</v>
      </c>
      <c r="L93" s="270">
        <f t="shared" si="38"/>
        <v>75224</v>
      </c>
      <c r="M93" s="213"/>
      <c r="N93" s="221" t="str">
        <f>"00"&amp;TEXT(ROWS(C$2:C89),"00")&amp;"B"</f>
        <v>0088B</v>
      </c>
      <c r="O93" s="297"/>
      <c r="P93" s="351">
        <f t="shared" si="70"/>
        <v>0</v>
      </c>
      <c r="Q93" s="104"/>
      <c r="R93" s="221" t="str">
        <f>"10"&amp;TEXT(ROWS(F$2:F89),"00")&amp;"B"</f>
        <v>1088B</v>
      </c>
      <c r="S93" s="297"/>
      <c r="T93" s="351">
        <f t="shared" si="71"/>
        <v>0</v>
      </c>
      <c r="U93" s="104"/>
      <c r="V93" s="221" t="str">
        <f>"20"&amp;TEXT(ROWS(I$2:I89),"00")&amp;"B"</f>
        <v>2088B</v>
      </c>
      <c r="W93" s="297"/>
      <c r="X93" s="351">
        <f t="shared" si="72"/>
        <v>0</v>
      </c>
      <c r="Y93" s="104"/>
      <c r="Z93" s="221" t="str">
        <f>"30"&amp;TEXT(ROWS(L$2:L89),"00")&amp;"B"</f>
        <v>3088B</v>
      </c>
      <c r="AA93" s="297"/>
      <c r="AB93" s="351">
        <f t="shared" si="73"/>
        <v>0</v>
      </c>
      <c r="AC93" s="104"/>
      <c r="AD93" s="221" t="str">
        <f>"40"&amp;TEXT(ROWS(O$2:O89),"00")&amp;"B"</f>
        <v>4088B</v>
      </c>
      <c r="AE93" s="297"/>
      <c r="AF93" s="351">
        <f t="shared" si="74"/>
        <v>0</v>
      </c>
      <c r="AH93" s="188">
        <f t="shared" si="39"/>
        <v>0</v>
      </c>
      <c r="AI93" s="188">
        <f t="shared" si="40"/>
        <v>0</v>
      </c>
      <c r="AJ93" s="188">
        <f t="shared" si="41"/>
        <v>0</v>
      </c>
      <c r="AK93" s="188">
        <f t="shared" si="42"/>
        <v>0</v>
      </c>
      <c r="AL93" s="188">
        <f t="shared" si="43"/>
        <v>0</v>
      </c>
      <c r="AM93" s="196"/>
      <c r="AN93" s="188">
        <f t="shared" si="44"/>
        <v>0</v>
      </c>
      <c r="AO93" s="188">
        <f t="shared" si="45"/>
        <v>0</v>
      </c>
      <c r="AP93" s="188">
        <f t="shared" si="46"/>
        <v>0</v>
      </c>
      <c r="AQ93" s="188">
        <f t="shared" si="47"/>
        <v>0</v>
      </c>
      <c r="AR93" s="188">
        <f t="shared" si="48"/>
        <v>0</v>
      </c>
      <c r="AS93" s="188">
        <f t="shared" si="49"/>
        <v>0</v>
      </c>
      <c r="AT93" s="188">
        <f t="shared" si="50"/>
        <v>0</v>
      </c>
      <c r="AU93" s="188">
        <f t="shared" si="51"/>
        <v>0</v>
      </c>
      <c r="AV93" s="188">
        <f t="shared" si="52"/>
        <v>0</v>
      </c>
      <c r="AW93" s="188">
        <f t="shared" si="53"/>
        <v>0</v>
      </c>
      <c r="AX93" s="188">
        <f t="shared" si="54"/>
        <v>0</v>
      </c>
      <c r="AY93" s="188">
        <f t="shared" si="55"/>
        <v>0</v>
      </c>
      <c r="AZ93" s="188">
        <f t="shared" si="56"/>
        <v>0</v>
      </c>
      <c r="BA93" s="188">
        <f t="shared" si="57"/>
        <v>0</v>
      </c>
      <c r="BB93" s="188">
        <f t="shared" si="58"/>
        <v>0</v>
      </c>
      <c r="BC93" s="188">
        <f t="shared" si="59"/>
        <v>0</v>
      </c>
      <c r="BD93" s="188">
        <f t="shared" si="60"/>
        <v>0</v>
      </c>
      <c r="BE93" s="188">
        <f t="shared" si="61"/>
        <v>0</v>
      </c>
      <c r="BF93" s="188">
        <f t="shared" si="62"/>
        <v>0</v>
      </c>
      <c r="BG93" s="188">
        <f t="shared" si="63"/>
        <v>0</v>
      </c>
      <c r="BH93" s="188">
        <f t="shared" si="64"/>
        <v>0</v>
      </c>
      <c r="BI93" s="188">
        <f t="shared" si="65"/>
        <v>0</v>
      </c>
      <c r="BJ93" s="188">
        <f t="shared" si="66"/>
        <v>0</v>
      </c>
      <c r="BK93" s="188">
        <f t="shared" si="67"/>
        <v>0</v>
      </c>
      <c r="BL93" s="188">
        <f t="shared" si="68"/>
        <v>0</v>
      </c>
      <c r="BM93" s="188">
        <f t="shared" si="69"/>
        <v>0</v>
      </c>
    </row>
    <row r="94" spans="1:65" s="72" customFormat="1">
      <c r="A94" s="158"/>
      <c r="B94" s="158"/>
      <c r="C94" s="193" t="s">
        <v>1422</v>
      </c>
      <c r="D94" s="193">
        <v>4</v>
      </c>
      <c r="E94" s="194" t="s">
        <v>1113</v>
      </c>
      <c r="F94" s="195" t="s">
        <v>1628</v>
      </c>
      <c r="G94" s="380" t="s">
        <v>2661</v>
      </c>
      <c r="H94" s="256">
        <v>0</v>
      </c>
      <c r="I94" s="264">
        <v>5243</v>
      </c>
      <c r="J94" s="264">
        <v>28876</v>
      </c>
      <c r="K94" s="264">
        <v>0</v>
      </c>
      <c r="L94" s="270">
        <f t="shared" si="38"/>
        <v>34119</v>
      </c>
      <c r="M94" s="213"/>
      <c r="N94" s="221" t="str">
        <f>"00"&amp;TEXT(ROWS(C$2:C90),"00")&amp;"B"</f>
        <v>0089B</v>
      </c>
      <c r="O94" s="297"/>
      <c r="P94" s="351">
        <f t="shared" si="70"/>
        <v>0</v>
      </c>
      <c r="Q94" s="106"/>
      <c r="R94" s="221" t="str">
        <f>"10"&amp;TEXT(ROWS(F$2:F90),"00")&amp;"B"</f>
        <v>1089B</v>
      </c>
      <c r="S94" s="297"/>
      <c r="T94" s="351">
        <f t="shared" si="71"/>
        <v>0</v>
      </c>
      <c r="U94" s="106"/>
      <c r="V94" s="221" t="str">
        <f>"20"&amp;TEXT(ROWS(I$2:I90),"00")&amp;"B"</f>
        <v>2089B</v>
      </c>
      <c r="W94" s="297"/>
      <c r="X94" s="351">
        <f t="shared" si="72"/>
        <v>0</v>
      </c>
      <c r="Y94" s="106"/>
      <c r="Z94" s="221" t="str">
        <f>"30"&amp;TEXT(ROWS(L$2:L90),"00")&amp;"B"</f>
        <v>3089B</v>
      </c>
      <c r="AA94" s="297"/>
      <c r="AB94" s="351">
        <f t="shared" si="73"/>
        <v>0</v>
      </c>
      <c r="AC94" s="106"/>
      <c r="AD94" s="221" t="str">
        <f>"40"&amp;TEXT(ROWS(O$2:O90),"00")&amp;"B"</f>
        <v>4089B</v>
      </c>
      <c r="AE94" s="297"/>
      <c r="AF94" s="351">
        <f t="shared" si="74"/>
        <v>0</v>
      </c>
      <c r="AH94" s="188">
        <f t="shared" si="39"/>
        <v>0</v>
      </c>
      <c r="AI94" s="188">
        <f t="shared" si="40"/>
        <v>0</v>
      </c>
      <c r="AJ94" s="188">
        <f t="shared" si="41"/>
        <v>0</v>
      </c>
      <c r="AK94" s="188">
        <f t="shared" si="42"/>
        <v>0</v>
      </c>
      <c r="AL94" s="188">
        <f t="shared" si="43"/>
        <v>0</v>
      </c>
      <c r="AM94" s="166"/>
      <c r="AN94" s="188">
        <f t="shared" si="44"/>
        <v>0</v>
      </c>
      <c r="AO94" s="188">
        <f t="shared" si="45"/>
        <v>0</v>
      </c>
      <c r="AP94" s="188">
        <f t="shared" si="46"/>
        <v>0</v>
      </c>
      <c r="AQ94" s="188">
        <f t="shared" si="47"/>
        <v>0</v>
      </c>
      <c r="AR94" s="188">
        <f t="shared" si="48"/>
        <v>0</v>
      </c>
      <c r="AS94" s="188">
        <f t="shared" si="49"/>
        <v>0</v>
      </c>
      <c r="AT94" s="188">
        <f t="shared" si="50"/>
        <v>0</v>
      </c>
      <c r="AU94" s="188">
        <f t="shared" si="51"/>
        <v>0</v>
      </c>
      <c r="AV94" s="188">
        <f t="shared" si="52"/>
        <v>0</v>
      </c>
      <c r="AW94" s="188">
        <f t="shared" si="53"/>
        <v>0</v>
      </c>
      <c r="AX94" s="188">
        <f t="shared" si="54"/>
        <v>0</v>
      </c>
      <c r="AY94" s="188">
        <f t="shared" si="55"/>
        <v>0</v>
      </c>
      <c r="AZ94" s="188">
        <f t="shared" si="56"/>
        <v>0</v>
      </c>
      <c r="BA94" s="188">
        <f t="shared" si="57"/>
        <v>0</v>
      </c>
      <c r="BB94" s="188">
        <f t="shared" si="58"/>
        <v>0</v>
      </c>
      <c r="BC94" s="188">
        <f t="shared" si="59"/>
        <v>0</v>
      </c>
      <c r="BD94" s="188">
        <f t="shared" si="60"/>
        <v>0</v>
      </c>
      <c r="BE94" s="188">
        <f t="shared" si="61"/>
        <v>0</v>
      </c>
      <c r="BF94" s="188">
        <f t="shared" si="62"/>
        <v>0</v>
      </c>
      <c r="BG94" s="188">
        <f t="shared" si="63"/>
        <v>0</v>
      </c>
      <c r="BH94" s="188">
        <f t="shared" si="64"/>
        <v>0</v>
      </c>
      <c r="BI94" s="188">
        <f t="shared" si="65"/>
        <v>0</v>
      </c>
      <c r="BJ94" s="188">
        <f t="shared" si="66"/>
        <v>0</v>
      </c>
      <c r="BK94" s="188">
        <f t="shared" si="67"/>
        <v>0</v>
      </c>
      <c r="BL94" s="188">
        <f t="shared" si="68"/>
        <v>0</v>
      </c>
      <c r="BM94" s="188">
        <f t="shared" si="69"/>
        <v>0</v>
      </c>
    </row>
    <row r="95" spans="1:65" s="197" customFormat="1">
      <c r="C95" s="193" t="s">
        <v>1423</v>
      </c>
      <c r="D95" s="194">
        <v>4</v>
      </c>
      <c r="E95" s="194" t="s">
        <v>1125</v>
      </c>
      <c r="F95" s="195" t="s">
        <v>1629</v>
      </c>
      <c r="G95" s="195" t="s">
        <v>1630</v>
      </c>
      <c r="H95" s="256">
        <v>0</v>
      </c>
      <c r="I95" s="260">
        <v>19421</v>
      </c>
      <c r="J95" s="264">
        <v>47250</v>
      </c>
      <c r="K95" s="260">
        <v>47917</v>
      </c>
      <c r="L95" s="270">
        <f t="shared" si="38"/>
        <v>114588</v>
      </c>
      <c r="M95" s="213"/>
      <c r="N95" s="221" t="str">
        <f>"00"&amp;TEXT(ROWS(C$2:C91),"00")&amp;"B"</f>
        <v>0090B</v>
      </c>
      <c r="O95" s="297"/>
      <c r="P95" s="351">
        <f t="shared" si="70"/>
        <v>0</v>
      </c>
      <c r="Q95" s="207"/>
      <c r="R95" s="221" t="str">
        <f>"10"&amp;TEXT(ROWS(F$2:F91),"00")&amp;"B"</f>
        <v>1090B</v>
      </c>
      <c r="S95" s="297"/>
      <c r="T95" s="351">
        <f t="shared" si="71"/>
        <v>0</v>
      </c>
      <c r="U95" s="207"/>
      <c r="V95" s="221" t="str">
        <f>"20"&amp;TEXT(ROWS(I$2:I91),"00")&amp;"B"</f>
        <v>2090B</v>
      </c>
      <c r="W95" s="297"/>
      <c r="X95" s="351">
        <f t="shared" si="72"/>
        <v>0</v>
      </c>
      <c r="Y95" s="207"/>
      <c r="Z95" s="221" t="str">
        <f>"30"&amp;TEXT(ROWS(L$2:L91),"00")&amp;"B"</f>
        <v>3090B</v>
      </c>
      <c r="AA95" s="297"/>
      <c r="AB95" s="351">
        <f t="shared" si="73"/>
        <v>0</v>
      </c>
      <c r="AC95" s="207"/>
      <c r="AD95" s="221" t="str">
        <f>"40"&amp;TEXT(ROWS(O$2:O91),"00")&amp;"B"</f>
        <v>4090B</v>
      </c>
      <c r="AE95" s="297"/>
      <c r="AF95" s="351">
        <f t="shared" si="74"/>
        <v>0</v>
      </c>
      <c r="AH95" s="188">
        <f t="shared" si="39"/>
        <v>0</v>
      </c>
      <c r="AI95" s="188">
        <f t="shared" si="40"/>
        <v>0</v>
      </c>
      <c r="AJ95" s="188">
        <f t="shared" si="41"/>
        <v>0</v>
      </c>
      <c r="AK95" s="188">
        <f t="shared" si="42"/>
        <v>0</v>
      </c>
      <c r="AL95" s="188">
        <f t="shared" si="43"/>
        <v>0</v>
      </c>
      <c r="AM95" s="198"/>
      <c r="AN95" s="188">
        <f t="shared" si="44"/>
        <v>0</v>
      </c>
      <c r="AO95" s="188">
        <f t="shared" si="45"/>
        <v>0</v>
      </c>
      <c r="AP95" s="188">
        <f t="shared" si="46"/>
        <v>0</v>
      </c>
      <c r="AQ95" s="188">
        <f t="shared" si="47"/>
        <v>0</v>
      </c>
      <c r="AR95" s="188">
        <f t="shared" si="48"/>
        <v>0</v>
      </c>
      <c r="AS95" s="188">
        <f t="shared" si="49"/>
        <v>0</v>
      </c>
      <c r="AT95" s="188">
        <f t="shared" si="50"/>
        <v>0</v>
      </c>
      <c r="AU95" s="188">
        <f t="shared" si="51"/>
        <v>0</v>
      </c>
      <c r="AV95" s="188">
        <f t="shared" si="52"/>
        <v>0</v>
      </c>
      <c r="AW95" s="188">
        <f t="shared" si="53"/>
        <v>0</v>
      </c>
      <c r="AX95" s="188">
        <f t="shared" si="54"/>
        <v>0</v>
      </c>
      <c r="AY95" s="188">
        <f t="shared" si="55"/>
        <v>0</v>
      </c>
      <c r="AZ95" s="188">
        <f t="shared" si="56"/>
        <v>0</v>
      </c>
      <c r="BA95" s="188">
        <f t="shared" si="57"/>
        <v>0</v>
      </c>
      <c r="BB95" s="188">
        <f t="shared" si="58"/>
        <v>0</v>
      </c>
      <c r="BC95" s="188">
        <f t="shared" si="59"/>
        <v>0</v>
      </c>
      <c r="BD95" s="188">
        <f t="shared" si="60"/>
        <v>0</v>
      </c>
      <c r="BE95" s="188">
        <f t="shared" si="61"/>
        <v>0</v>
      </c>
      <c r="BF95" s="188">
        <f t="shared" si="62"/>
        <v>0</v>
      </c>
      <c r="BG95" s="188">
        <f t="shared" si="63"/>
        <v>0</v>
      </c>
      <c r="BH95" s="188">
        <f t="shared" si="64"/>
        <v>0</v>
      </c>
      <c r="BI95" s="188">
        <f t="shared" si="65"/>
        <v>0</v>
      </c>
      <c r="BJ95" s="188">
        <f t="shared" si="66"/>
        <v>0</v>
      </c>
      <c r="BK95" s="188">
        <f t="shared" si="67"/>
        <v>0</v>
      </c>
      <c r="BL95" s="188">
        <f t="shared" si="68"/>
        <v>0</v>
      </c>
      <c r="BM95" s="188">
        <f t="shared" si="69"/>
        <v>0</v>
      </c>
    </row>
    <row r="96" spans="1:65" s="176" customFormat="1" ht="18.75">
      <c r="A96" s="174"/>
      <c r="B96" s="174"/>
      <c r="C96" s="193" t="s">
        <v>1424</v>
      </c>
      <c r="D96" s="193">
        <v>4</v>
      </c>
      <c r="E96" s="194" t="s">
        <v>1113</v>
      </c>
      <c r="F96" s="195" t="s">
        <v>1631</v>
      </c>
      <c r="G96" s="195" t="s">
        <v>1632</v>
      </c>
      <c r="H96" s="256">
        <v>0</v>
      </c>
      <c r="I96" s="264">
        <v>3293</v>
      </c>
      <c r="J96" s="264">
        <v>14354</v>
      </c>
      <c r="K96" s="264">
        <v>0</v>
      </c>
      <c r="L96" s="270">
        <f t="shared" si="38"/>
        <v>17647</v>
      </c>
      <c r="M96" s="213"/>
      <c r="N96" s="221" t="str">
        <f>"00"&amp;TEXT(ROWS(C$2:C92),"00")&amp;"B"</f>
        <v>0091B</v>
      </c>
      <c r="O96" s="297"/>
      <c r="P96" s="351">
        <f t="shared" si="70"/>
        <v>0</v>
      </c>
      <c r="Q96" s="208"/>
      <c r="R96" s="221" t="str">
        <f>"10"&amp;TEXT(ROWS(F$2:F92),"00")&amp;"B"</f>
        <v>1091B</v>
      </c>
      <c r="S96" s="297"/>
      <c r="T96" s="351">
        <f t="shared" si="71"/>
        <v>0</v>
      </c>
      <c r="U96" s="208"/>
      <c r="V96" s="221" t="str">
        <f>"20"&amp;TEXT(ROWS(I$2:I92),"00")&amp;"B"</f>
        <v>2091B</v>
      </c>
      <c r="W96" s="297"/>
      <c r="X96" s="351">
        <f t="shared" si="72"/>
        <v>0</v>
      </c>
      <c r="Y96" s="208"/>
      <c r="Z96" s="221" t="str">
        <f>"30"&amp;TEXT(ROWS(L$2:L92),"00")&amp;"B"</f>
        <v>3091B</v>
      </c>
      <c r="AA96" s="297"/>
      <c r="AB96" s="351">
        <f t="shared" si="73"/>
        <v>0</v>
      </c>
      <c r="AC96" s="208"/>
      <c r="AD96" s="221" t="str">
        <f>"40"&amp;TEXT(ROWS(O$2:O92),"00")&amp;"B"</f>
        <v>4091B</v>
      </c>
      <c r="AE96" s="297"/>
      <c r="AF96" s="351">
        <f t="shared" si="74"/>
        <v>0</v>
      </c>
      <c r="AH96" s="188">
        <f t="shared" si="39"/>
        <v>0</v>
      </c>
      <c r="AI96" s="188">
        <f t="shared" si="40"/>
        <v>0</v>
      </c>
      <c r="AJ96" s="188">
        <f t="shared" si="41"/>
        <v>0</v>
      </c>
      <c r="AK96" s="188">
        <f t="shared" si="42"/>
        <v>0</v>
      </c>
      <c r="AL96" s="188">
        <f t="shared" si="43"/>
        <v>0</v>
      </c>
      <c r="AM96" s="199"/>
      <c r="AN96" s="188">
        <f t="shared" si="44"/>
        <v>0</v>
      </c>
      <c r="AO96" s="188">
        <f t="shared" si="45"/>
        <v>0</v>
      </c>
      <c r="AP96" s="188">
        <f t="shared" si="46"/>
        <v>0</v>
      </c>
      <c r="AQ96" s="188">
        <f t="shared" si="47"/>
        <v>0</v>
      </c>
      <c r="AR96" s="188">
        <f t="shared" si="48"/>
        <v>0</v>
      </c>
      <c r="AS96" s="188">
        <f t="shared" si="49"/>
        <v>0</v>
      </c>
      <c r="AT96" s="188">
        <f t="shared" si="50"/>
        <v>0</v>
      </c>
      <c r="AU96" s="188">
        <f t="shared" si="51"/>
        <v>0</v>
      </c>
      <c r="AV96" s="188">
        <f t="shared" si="52"/>
        <v>0</v>
      </c>
      <c r="AW96" s="188">
        <f t="shared" si="53"/>
        <v>0</v>
      </c>
      <c r="AX96" s="188">
        <f t="shared" si="54"/>
        <v>0</v>
      </c>
      <c r="AY96" s="188">
        <f t="shared" si="55"/>
        <v>0</v>
      </c>
      <c r="AZ96" s="188">
        <f t="shared" si="56"/>
        <v>0</v>
      </c>
      <c r="BA96" s="188">
        <f t="shared" si="57"/>
        <v>0</v>
      </c>
      <c r="BB96" s="188">
        <f t="shared" si="58"/>
        <v>0</v>
      </c>
      <c r="BC96" s="188">
        <f t="shared" si="59"/>
        <v>0</v>
      </c>
      <c r="BD96" s="188">
        <f t="shared" si="60"/>
        <v>0</v>
      </c>
      <c r="BE96" s="188">
        <f t="shared" si="61"/>
        <v>0</v>
      </c>
      <c r="BF96" s="188">
        <f t="shared" si="62"/>
        <v>0</v>
      </c>
      <c r="BG96" s="188">
        <f t="shared" si="63"/>
        <v>0</v>
      </c>
      <c r="BH96" s="188">
        <f t="shared" si="64"/>
        <v>0</v>
      </c>
      <c r="BI96" s="188">
        <f t="shared" si="65"/>
        <v>0</v>
      </c>
      <c r="BJ96" s="188">
        <f t="shared" si="66"/>
        <v>0</v>
      </c>
      <c r="BK96" s="188">
        <f t="shared" si="67"/>
        <v>0</v>
      </c>
      <c r="BL96" s="188">
        <f t="shared" si="68"/>
        <v>0</v>
      </c>
      <c r="BM96" s="188">
        <f t="shared" si="69"/>
        <v>0</v>
      </c>
    </row>
    <row r="97" spans="3:65">
      <c r="C97" s="193" t="s">
        <v>1425</v>
      </c>
      <c r="D97" s="193">
        <v>4</v>
      </c>
      <c r="E97" s="194" t="s">
        <v>1113</v>
      </c>
      <c r="F97" s="195" t="s">
        <v>1633</v>
      </c>
      <c r="G97" s="195" t="s">
        <v>1634</v>
      </c>
      <c r="H97" s="256">
        <v>0</v>
      </c>
      <c r="I97" s="256">
        <v>0</v>
      </c>
      <c r="J97" s="264">
        <v>10454</v>
      </c>
      <c r="K97" s="264">
        <v>0</v>
      </c>
      <c r="L97" s="270">
        <f t="shared" si="38"/>
        <v>10454</v>
      </c>
      <c r="M97" s="213"/>
      <c r="N97" s="221" t="str">
        <f>"00"&amp;TEXT(ROWS(C$2:C93),"00")&amp;"B"</f>
        <v>0092B</v>
      </c>
      <c r="O97" s="297"/>
      <c r="P97" s="351">
        <f t="shared" si="70"/>
        <v>0</v>
      </c>
      <c r="R97" s="221" t="str">
        <f>"10"&amp;TEXT(ROWS(F$2:F93),"00")&amp;"B"</f>
        <v>1092B</v>
      </c>
      <c r="S97" s="297"/>
      <c r="T97" s="351">
        <f t="shared" si="71"/>
        <v>0</v>
      </c>
      <c r="V97" s="221" t="str">
        <f>"20"&amp;TEXT(ROWS(I$2:I93),"00")&amp;"B"</f>
        <v>2092B</v>
      </c>
      <c r="W97" s="297"/>
      <c r="X97" s="351">
        <f t="shared" si="72"/>
        <v>0</v>
      </c>
      <c r="Z97" s="221" t="str">
        <f>"30"&amp;TEXT(ROWS(L$2:L93),"00")&amp;"B"</f>
        <v>3092B</v>
      </c>
      <c r="AA97" s="297"/>
      <c r="AB97" s="351">
        <f t="shared" si="73"/>
        <v>0</v>
      </c>
      <c r="AD97" s="221" t="str">
        <f>"40"&amp;TEXT(ROWS(O$2:O93),"00")&amp;"B"</f>
        <v>4092B</v>
      </c>
      <c r="AE97" s="297"/>
      <c r="AF97" s="351">
        <f t="shared" si="74"/>
        <v>0</v>
      </c>
      <c r="AH97" s="188">
        <f t="shared" si="39"/>
        <v>0</v>
      </c>
      <c r="AI97" s="188">
        <f t="shared" si="40"/>
        <v>0</v>
      </c>
      <c r="AJ97" s="188">
        <f t="shared" si="41"/>
        <v>0</v>
      </c>
      <c r="AK97" s="188">
        <f t="shared" si="42"/>
        <v>0</v>
      </c>
      <c r="AL97" s="188">
        <f t="shared" si="43"/>
        <v>0</v>
      </c>
      <c r="AN97" s="188">
        <f t="shared" si="44"/>
        <v>0</v>
      </c>
      <c r="AO97" s="188">
        <f t="shared" si="45"/>
        <v>0</v>
      </c>
      <c r="AP97" s="188">
        <f t="shared" si="46"/>
        <v>0</v>
      </c>
      <c r="AQ97" s="188">
        <f t="shared" si="47"/>
        <v>0</v>
      </c>
      <c r="AR97" s="188">
        <f t="shared" si="48"/>
        <v>0</v>
      </c>
      <c r="AS97" s="188">
        <f t="shared" si="49"/>
        <v>0</v>
      </c>
      <c r="AT97" s="188">
        <f t="shared" si="50"/>
        <v>0</v>
      </c>
      <c r="AU97" s="188">
        <f t="shared" si="51"/>
        <v>0</v>
      </c>
      <c r="AV97" s="188">
        <f t="shared" si="52"/>
        <v>0</v>
      </c>
      <c r="AW97" s="188">
        <f t="shared" si="53"/>
        <v>0</v>
      </c>
      <c r="AX97" s="188">
        <f t="shared" si="54"/>
        <v>0</v>
      </c>
      <c r="AY97" s="188">
        <f t="shared" si="55"/>
        <v>0</v>
      </c>
      <c r="AZ97" s="188">
        <f t="shared" si="56"/>
        <v>0</v>
      </c>
      <c r="BA97" s="188">
        <f t="shared" si="57"/>
        <v>0</v>
      </c>
      <c r="BB97" s="188">
        <f t="shared" si="58"/>
        <v>0</v>
      </c>
      <c r="BC97" s="188">
        <f t="shared" si="59"/>
        <v>0</v>
      </c>
      <c r="BD97" s="188">
        <f t="shared" si="60"/>
        <v>0</v>
      </c>
      <c r="BE97" s="188">
        <f t="shared" si="61"/>
        <v>0</v>
      </c>
      <c r="BF97" s="188">
        <f t="shared" si="62"/>
        <v>0</v>
      </c>
      <c r="BG97" s="188">
        <f t="shared" si="63"/>
        <v>0</v>
      </c>
      <c r="BH97" s="188">
        <f t="shared" si="64"/>
        <v>0</v>
      </c>
      <c r="BI97" s="188">
        <f t="shared" si="65"/>
        <v>0</v>
      </c>
      <c r="BJ97" s="188">
        <f t="shared" si="66"/>
        <v>0</v>
      </c>
      <c r="BK97" s="188">
        <f t="shared" si="67"/>
        <v>0</v>
      </c>
      <c r="BL97" s="188">
        <f t="shared" si="68"/>
        <v>0</v>
      </c>
      <c r="BM97" s="188">
        <f t="shared" si="69"/>
        <v>0</v>
      </c>
    </row>
    <row r="98" spans="3:65">
      <c r="C98" s="193" t="s">
        <v>1426</v>
      </c>
      <c r="D98" s="193">
        <v>4</v>
      </c>
      <c r="E98" s="194" t="s">
        <v>1113</v>
      </c>
      <c r="F98" s="195" t="s">
        <v>1635</v>
      </c>
      <c r="G98" s="195" t="s">
        <v>1635</v>
      </c>
      <c r="H98" s="256">
        <v>0</v>
      </c>
      <c r="I98" s="264">
        <v>136</v>
      </c>
      <c r="J98" s="264">
        <v>10454</v>
      </c>
      <c r="K98" s="264">
        <v>0</v>
      </c>
      <c r="L98" s="270">
        <f t="shared" si="38"/>
        <v>10590</v>
      </c>
      <c r="M98" s="213"/>
      <c r="N98" s="221" t="str">
        <f>"00"&amp;TEXT(ROWS(C$2:C94),"00")&amp;"B"</f>
        <v>0093B</v>
      </c>
      <c r="O98" s="297"/>
      <c r="P98" s="351">
        <f t="shared" si="70"/>
        <v>0</v>
      </c>
      <c r="R98" s="221" t="str">
        <f>"10"&amp;TEXT(ROWS(F$2:F94),"00")&amp;"B"</f>
        <v>1093B</v>
      </c>
      <c r="S98" s="297"/>
      <c r="T98" s="351">
        <f t="shared" si="71"/>
        <v>0</v>
      </c>
      <c r="V98" s="221" t="str">
        <f>"20"&amp;TEXT(ROWS(I$2:I94),"00")&amp;"B"</f>
        <v>2093B</v>
      </c>
      <c r="W98" s="297"/>
      <c r="X98" s="351">
        <f t="shared" si="72"/>
        <v>0</v>
      </c>
      <c r="Z98" s="221" t="str">
        <f>"30"&amp;TEXT(ROWS(L$2:L94),"00")&amp;"B"</f>
        <v>3093B</v>
      </c>
      <c r="AA98" s="297"/>
      <c r="AB98" s="351">
        <f t="shared" si="73"/>
        <v>0</v>
      </c>
      <c r="AD98" s="221" t="str">
        <f>"40"&amp;TEXT(ROWS(O$2:O94),"00")&amp;"B"</f>
        <v>4093B</v>
      </c>
      <c r="AE98" s="297"/>
      <c r="AF98" s="351">
        <f t="shared" si="74"/>
        <v>0</v>
      </c>
      <c r="AH98" s="188">
        <f t="shared" si="39"/>
        <v>0</v>
      </c>
      <c r="AI98" s="188">
        <f t="shared" si="40"/>
        <v>0</v>
      </c>
      <c r="AJ98" s="188">
        <f t="shared" si="41"/>
        <v>0</v>
      </c>
      <c r="AK98" s="188">
        <f t="shared" si="42"/>
        <v>0</v>
      </c>
      <c r="AL98" s="188">
        <f t="shared" si="43"/>
        <v>0</v>
      </c>
      <c r="AN98" s="188">
        <f t="shared" si="44"/>
        <v>0</v>
      </c>
      <c r="AO98" s="188">
        <f t="shared" si="45"/>
        <v>0</v>
      </c>
      <c r="AP98" s="188">
        <f t="shared" si="46"/>
        <v>0</v>
      </c>
      <c r="AQ98" s="188">
        <f t="shared" si="47"/>
        <v>0</v>
      </c>
      <c r="AR98" s="188">
        <f t="shared" si="48"/>
        <v>0</v>
      </c>
      <c r="AS98" s="188">
        <f t="shared" si="49"/>
        <v>0</v>
      </c>
      <c r="AT98" s="188">
        <f t="shared" si="50"/>
        <v>0</v>
      </c>
      <c r="AU98" s="188">
        <f t="shared" si="51"/>
        <v>0</v>
      </c>
      <c r="AV98" s="188">
        <f t="shared" si="52"/>
        <v>0</v>
      </c>
      <c r="AW98" s="188">
        <f t="shared" si="53"/>
        <v>0</v>
      </c>
      <c r="AX98" s="188">
        <f t="shared" si="54"/>
        <v>0</v>
      </c>
      <c r="AY98" s="188">
        <f t="shared" si="55"/>
        <v>0</v>
      </c>
      <c r="AZ98" s="188">
        <f t="shared" si="56"/>
        <v>0</v>
      </c>
      <c r="BA98" s="188">
        <f t="shared" si="57"/>
        <v>0</v>
      </c>
      <c r="BB98" s="188">
        <f t="shared" si="58"/>
        <v>0</v>
      </c>
      <c r="BC98" s="188">
        <f t="shared" si="59"/>
        <v>0</v>
      </c>
      <c r="BD98" s="188">
        <f t="shared" si="60"/>
        <v>0</v>
      </c>
      <c r="BE98" s="188">
        <f t="shared" si="61"/>
        <v>0</v>
      </c>
      <c r="BF98" s="188">
        <f t="shared" si="62"/>
        <v>0</v>
      </c>
      <c r="BG98" s="188">
        <f t="shared" si="63"/>
        <v>0</v>
      </c>
      <c r="BH98" s="188">
        <f t="shared" si="64"/>
        <v>0</v>
      </c>
      <c r="BI98" s="188">
        <f t="shared" si="65"/>
        <v>0</v>
      </c>
      <c r="BJ98" s="188">
        <f t="shared" si="66"/>
        <v>0</v>
      </c>
      <c r="BK98" s="188">
        <f t="shared" si="67"/>
        <v>0</v>
      </c>
      <c r="BL98" s="188">
        <f t="shared" si="68"/>
        <v>0</v>
      </c>
      <c r="BM98" s="188">
        <f t="shared" si="69"/>
        <v>0</v>
      </c>
    </row>
    <row r="99" spans="3:65">
      <c r="C99" s="193" t="s">
        <v>1427</v>
      </c>
      <c r="D99" s="193">
        <v>4</v>
      </c>
      <c r="E99" s="194" t="s">
        <v>1135</v>
      </c>
      <c r="F99" s="195" t="s">
        <v>1636</v>
      </c>
      <c r="G99" s="195" t="s">
        <v>1637</v>
      </c>
      <c r="H99" s="256">
        <v>0</v>
      </c>
      <c r="I99" s="264">
        <v>7974</v>
      </c>
      <c r="J99" s="264">
        <v>16432</v>
      </c>
      <c r="K99" s="264">
        <v>0</v>
      </c>
      <c r="L99" s="270">
        <f t="shared" si="38"/>
        <v>24406</v>
      </c>
      <c r="M99" s="213"/>
      <c r="N99" s="221" t="str">
        <f>"00"&amp;TEXT(ROWS(C$2:C95),"00")&amp;"B"</f>
        <v>0094B</v>
      </c>
      <c r="O99" s="297"/>
      <c r="P99" s="351">
        <f t="shared" si="70"/>
        <v>0</v>
      </c>
      <c r="R99" s="221" t="str">
        <f>"10"&amp;TEXT(ROWS(F$2:F95),"00")&amp;"B"</f>
        <v>1094B</v>
      </c>
      <c r="S99" s="297"/>
      <c r="T99" s="351">
        <f t="shared" si="71"/>
        <v>0</v>
      </c>
      <c r="V99" s="221" t="str">
        <f>"20"&amp;TEXT(ROWS(I$2:I95),"00")&amp;"B"</f>
        <v>2094B</v>
      </c>
      <c r="W99" s="297"/>
      <c r="X99" s="351">
        <f t="shared" si="72"/>
        <v>0</v>
      </c>
      <c r="Z99" s="221" t="str">
        <f>"30"&amp;TEXT(ROWS(L$2:L95),"00")&amp;"B"</f>
        <v>3094B</v>
      </c>
      <c r="AA99" s="297"/>
      <c r="AB99" s="351">
        <f t="shared" si="73"/>
        <v>0</v>
      </c>
      <c r="AD99" s="221" t="str">
        <f>"40"&amp;TEXT(ROWS(O$2:O95),"00")&amp;"B"</f>
        <v>4094B</v>
      </c>
      <c r="AE99" s="297"/>
      <c r="AF99" s="351">
        <f t="shared" si="74"/>
        <v>0</v>
      </c>
      <c r="AH99" s="188">
        <f t="shared" si="39"/>
        <v>0</v>
      </c>
      <c r="AI99" s="188">
        <f t="shared" si="40"/>
        <v>0</v>
      </c>
      <c r="AJ99" s="188">
        <f t="shared" si="41"/>
        <v>0</v>
      </c>
      <c r="AK99" s="188">
        <f t="shared" si="42"/>
        <v>0</v>
      </c>
      <c r="AL99" s="188">
        <f t="shared" si="43"/>
        <v>0</v>
      </c>
      <c r="AN99" s="188">
        <f t="shared" si="44"/>
        <v>0</v>
      </c>
      <c r="AO99" s="188">
        <f t="shared" si="45"/>
        <v>0</v>
      </c>
      <c r="AP99" s="188">
        <f t="shared" si="46"/>
        <v>0</v>
      </c>
      <c r="AQ99" s="188">
        <f t="shared" si="47"/>
        <v>0</v>
      </c>
      <c r="AR99" s="188">
        <f t="shared" si="48"/>
        <v>0</v>
      </c>
      <c r="AS99" s="188">
        <f t="shared" si="49"/>
        <v>0</v>
      </c>
      <c r="AT99" s="188">
        <f t="shared" si="50"/>
        <v>0</v>
      </c>
      <c r="AU99" s="188">
        <f t="shared" si="51"/>
        <v>0</v>
      </c>
      <c r="AV99" s="188">
        <f t="shared" si="52"/>
        <v>0</v>
      </c>
      <c r="AW99" s="188">
        <f t="shared" si="53"/>
        <v>0</v>
      </c>
      <c r="AX99" s="188">
        <f t="shared" si="54"/>
        <v>0</v>
      </c>
      <c r="AY99" s="188">
        <f t="shared" si="55"/>
        <v>0</v>
      </c>
      <c r="AZ99" s="188">
        <f t="shared" si="56"/>
        <v>0</v>
      </c>
      <c r="BA99" s="188">
        <f t="shared" si="57"/>
        <v>0</v>
      </c>
      <c r="BB99" s="188">
        <f t="shared" si="58"/>
        <v>0</v>
      </c>
      <c r="BC99" s="188">
        <f t="shared" si="59"/>
        <v>0</v>
      </c>
      <c r="BD99" s="188">
        <f t="shared" si="60"/>
        <v>0</v>
      </c>
      <c r="BE99" s="188">
        <f t="shared" si="61"/>
        <v>0</v>
      </c>
      <c r="BF99" s="188">
        <f t="shared" si="62"/>
        <v>0</v>
      </c>
      <c r="BG99" s="188">
        <f t="shared" si="63"/>
        <v>0</v>
      </c>
      <c r="BH99" s="188">
        <f t="shared" si="64"/>
        <v>0</v>
      </c>
      <c r="BI99" s="188">
        <f t="shared" si="65"/>
        <v>0</v>
      </c>
      <c r="BJ99" s="188">
        <f t="shared" si="66"/>
        <v>0</v>
      </c>
      <c r="BK99" s="188">
        <f t="shared" si="67"/>
        <v>0</v>
      </c>
      <c r="BL99" s="188">
        <f t="shared" si="68"/>
        <v>0</v>
      </c>
      <c r="BM99" s="188">
        <f t="shared" si="69"/>
        <v>0</v>
      </c>
    </row>
    <row r="100" spans="3:65">
      <c r="C100" s="193" t="s">
        <v>1428</v>
      </c>
      <c r="D100" s="193">
        <v>4</v>
      </c>
      <c r="E100" s="194" t="s">
        <v>1113</v>
      </c>
      <c r="F100" s="195" t="s">
        <v>1638</v>
      </c>
      <c r="G100" s="195" t="s">
        <v>1638</v>
      </c>
      <c r="H100" s="256">
        <v>0</v>
      </c>
      <c r="I100" s="256">
        <v>0</v>
      </c>
      <c r="J100" s="264">
        <v>2000</v>
      </c>
      <c r="K100" s="264">
        <v>0</v>
      </c>
      <c r="L100" s="270">
        <f t="shared" si="38"/>
        <v>2000</v>
      </c>
      <c r="M100" s="213"/>
      <c r="N100" s="221" t="str">
        <f>"00"&amp;TEXT(ROWS(C$2:C96),"00")&amp;"B"</f>
        <v>0095B</v>
      </c>
      <c r="O100" s="297"/>
      <c r="P100" s="351">
        <f t="shared" si="70"/>
        <v>0</v>
      </c>
      <c r="R100" s="221" t="str">
        <f>"10"&amp;TEXT(ROWS(F$2:F96),"00")&amp;"B"</f>
        <v>1095B</v>
      </c>
      <c r="S100" s="297"/>
      <c r="T100" s="351">
        <f t="shared" si="71"/>
        <v>0</v>
      </c>
      <c r="V100" s="221" t="str">
        <f>"20"&amp;TEXT(ROWS(I$2:I96),"00")&amp;"B"</f>
        <v>2095B</v>
      </c>
      <c r="W100" s="297"/>
      <c r="X100" s="351">
        <f t="shared" si="72"/>
        <v>0</v>
      </c>
      <c r="Z100" s="221" t="str">
        <f>"30"&amp;TEXT(ROWS(L$2:L96),"00")&amp;"B"</f>
        <v>3095B</v>
      </c>
      <c r="AA100" s="297"/>
      <c r="AB100" s="351">
        <f t="shared" si="73"/>
        <v>0</v>
      </c>
      <c r="AD100" s="221" t="str">
        <f>"40"&amp;TEXT(ROWS(O$2:O96),"00")&amp;"B"</f>
        <v>4095B</v>
      </c>
      <c r="AE100" s="297"/>
      <c r="AF100" s="351">
        <f t="shared" si="74"/>
        <v>0</v>
      </c>
      <c r="AH100" s="188">
        <f t="shared" si="39"/>
        <v>0</v>
      </c>
      <c r="AI100" s="188">
        <f t="shared" si="40"/>
        <v>0</v>
      </c>
      <c r="AJ100" s="188">
        <f t="shared" si="41"/>
        <v>0</v>
      </c>
      <c r="AK100" s="188">
        <f t="shared" si="42"/>
        <v>0</v>
      </c>
      <c r="AL100" s="188">
        <f t="shared" si="43"/>
        <v>0</v>
      </c>
      <c r="AN100" s="188">
        <f t="shared" si="44"/>
        <v>0</v>
      </c>
      <c r="AO100" s="188">
        <f t="shared" si="45"/>
        <v>0</v>
      </c>
      <c r="AP100" s="188">
        <f t="shared" si="46"/>
        <v>0</v>
      </c>
      <c r="AQ100" s="188">
        <f t="shared" si="47"/>
        <v>0</v>
      </c>
      <c r="AR100" s="188">
        <f t="shared" si="48"/>
        <v>0</v>
      </c>
      <c r="AS100" s="188">
        <f t="shared" si="49"/>
        <v>0</v>
      </c>
      <c r="AT100" s="188">
        <f t="shared" si="50"/>
        <v>0</v>
      </c>
      <c r="AU100" s="188">
        <f t="shared" si="51"/>
        <v>0</v>
      </c>
      <c r="AV100" s="188">
        <f t="shared" si="52"/>
        <v>0</v>
      </c>
      <c r="AW100" s="188">
        <f t="shared" si="53"/>
        <v>0</v>
      </c>
      <c r="AX100" s="188">
        <f t="shared" si="54"/>
        <v>0</v>
      </c>
      <c r="AY100" s="188">
        <f t="shared" si="55"/>
        <v>0</v>
      </c>
      <c r="AZ100" s="188">
        <f t="shared" si="56"/>
        <v>0</v>
      </c>
      <c r="BA100" s="188">
        <f t="shared" si="57"/>
        <v>0</v>
      </c>
      <c r="BB100" s="188">
        <f t="shared" si="58"/>
        <v>0</v>
      </c>
      <c r="BC100" s="188">
        <f t="shared" si="59"/>
        <v>0</v>
      </c>
      <c r="BD100" s="188">
        <f t="shared" si="60"/>
        <v>0</v>
      </c>
      <c r="BE100" s="188">
        <f t="shared" si="61"/>
        <v>0</v>
      </c>
      <c r="BF100" s="188">
        <f t="shared" si="62"/>
        <v>0</v>
      </c>
      <c r="BG100" s="188">
        <f t="shared" si="63"/>
        <v>0</v>
      </c>
      <c r="BH100" s="188">
        <f t="shared" si="64"/>
        <v>0</v>
      </c>
      <c r="BI100" s="188">
        <f t="shared" si="65"/>
        <v>0</v>
      </c>
      <c r="BJ100" s="188">
        <f t="shared" si="66"/>
        <v>0</v>
      </c>
      <c r="BK100" s="188">
        <f t="shared" si="67"/>
        <v>0</v>
      </c>
      <c r="BL100" s="188">
        <f t="shared" si="68"/>
        <v>0</v>
      </c>
      <c r="BM100" s="188">
        <f t="shared" si="69"/>
        <v>0</v>
      </c>
    </row>
    <row r="101" spans="3:65">
      <c r="C101" s="193" t="s">
        <v>1429</v>
      </c>
      <c r="D101" s="193">
        <v>4</v>
      </c>
      <c r="E101" s="194" t="s">
        <v>1113</v>
      </c>
      <c r="F101" s="195" t="s">
        <v>1639</v>
      </c>
      <c r="G101" s="195" t="s">
        <v>1640</v>
      </c>
      <c r="H101" s="256">
        <v>0</v>
      </c>
      <c r="I101" s="256">
        <v>0</v>
      </c>
      <c r="J101" s="264">
        <v>3831</v>
      </c>
      <c r="K101" s="264">
        <v>0</v>
      </c>
      <c r="L101" s="270">
        <f t="shared" si="38"/>
        <v>3831</v>
      </c>
      <c r="M101" s="213"/>
      <c r="N101" s="221" t="str">
        <f>"00"&amp;TEXT(ROWS(C$2:C97),"00")&amp;"B"</f>
        <v>0096B</v>
      </c>
      <c r="O101" s="297"/>
      <c r="P101" s="351">
        <f t="shared" si="70"/>
        <v>0</v>
      </c>
      <c r="R101" s="221" t="str">
        <f>"10"&amp;TEXT(ROWS(F$2:F97),"00")&amp;"B"</f>
        <v>1096B</v>
      </c>
      <c r="S101" s="297"/>
      <c r="T101" s="351">
        <f t="shared" si="71"/>
        <v>0</v>
      </c>
      <c r="V101" s="221" t="str">
        <f>"20"&amp;TEXT(ROWS(I$2:I97),"00")&amp;"B"</f>
        <v>2096B</v>
      </c>
      <c r="W101" s="297"/>
      <c r="X101" s="351">
        <f t="shared" si="72"/>
        <v>0</v>
      </c>
      <c r="Z101" s="221" t="str">
        <f>"30"&amp;TEXT(ROWS(L$2:L97),"00")&amp;"B"</f>
        <v>3096B</v>
      </c>
      <c r="AA101" s="297"/>
      <c r="AB101" s="351">
        <f t="shared" si="73"/>
        <v>0</v>
      </c>
      <c r="AD101" s="221" t="str">
        <f>"40"&amp;TEXT(ROWS(O$2:O97),"00")&amp;"B"</f>
        <v>4096B</v>
      </c>
      <c r="AE101" s="297"/>
      <c r="AF101" s="351">
        <f t="shared" si="74"/>
        <v>0</v>
      </c>
      <c r="AH101" s="188">
        <f t="shared" si="39"/>
        <v>0</v>
      </c>
      <c r="AI101" s="188">
        <f t="shared" si="40"/>
        <v>0</v>
      </c>
      <c r="AJ101" s="188">
        <f t="shared" si="41"/>
        <v>0</v>
      </c>
      <c r="AK101" s="188">
        <f t="shared" si="42"/>
        <v>0</v>
      </c>
      <c r="AL101" s="188">
        <f t="shared" si="43"/>
        <v>0</v>
      </c>
      <c r="AN101" s="188">
        <f t="shared" si="44"/>
        <v>0</v>
      </c>
      <c r="AO101" s="188">
        <f t="shared" si="45"/>
        <v>0</v>
      </c>
      <c r="AP101" s="188">
        <f t="shared" si="46"/>
        <v>0</v>
      </c>
      <c r="AQ101" s="188">
        <f t="shared" si="47"/>
        <v>0</v>
      </c>
      <c r="AR101" s="188">
        <f t="shared" si="48"/>
        <v>0</v>
      </c>
      <c r="AS101" s="188">
        <f t="shared" si="49"/>
        <v>0</v>
      </c>
      <c r="AT101" s="188">
        <f t="shared" si="50"/>
        <v>0</v>
      </c>
      <c r="AU101" s="188">
        <f t="shared" si="51"/>
        <v>0</v>
      </c>
      <c r="AV101" s="188">
        <f t="shared" si="52"/>
        <v>0</v>
      </c>
      <c r="AW101" s="188">
        <f t="shared" si="53"/>
        <v>0</v>
      </c>
      <c r="AX101" s="188">
        <f t="shared" si="54"/>
        <v>0</v>
      </c>
      <c r="AY101" s="188">
        <f t="shared" si="55"/>
        <v>0</v>
      </c>
      <c r="AZ101" s="188">
        <f t="shared" si="56"/>
        <v>0</v>
      </c>
      <c r="BA101" s="188">
        <f t="shared" si="57"/>
        <v>0</v>
      </c>
      <c r="BB101" s="188">
        <f t="shared" si="58"/>
        <v>0</v>
      </c>
      <c r="BC101" s="188">
        <f t="shared" si="59"/>
        <v>0</v>
      </c>
      <c r="BD101" s="188">
        <f t="shared" si="60"/>
        <v>0</v>
      </c>
      <c r="BE101" s="188">
        <f t="shared" si="61"/>
        <v>0</v>
      </c>
      <c r="BF101" s="188">
        <f t="shared" si="62"/>
        <v>0</v>
      </c>
      <c r="BG101" s="188">
        <f t="shared" si="63"/>
        <v>0</v>
      </c>
      <c r="BH101" s="188">
        <f t="shared" si="64"/>
        <v>0</v>
      </c>
      <c r="BI101" s="188">
        <f t="shared" si="65"/>
        <v>0</v>
      </c>
      <c r="BJ101" s="188">
        <f t="shared" si="66"/>
        <v>0</v>
      </c>
      <c r="BK101" s="188">
        <f t="shared" si="67"/>
        <v>0</v>
      </c>
      <c r="BL101" s="188">
        <f t="shared" si="68"/>
        <v>0</v>
      </c>
      <c r="BM101" s="188">
        <f t="shared" si="69"/>
        <v>0</v>
      </c>
    </row>
    <row r="102" spans="3:65">
      <c r="C102" s="193" t="s">
        <v>1430</v>
      </c>
      <c r="D102" s="193">
        <v>4</v>
      </c>
      <c r="E102" s="194" t="s">
        <v>1125</v>
      </c>
      <c r="F102" s="195" t="s">
        <v>1641</v>
      </c>
      <c r="G102" s="195" t="s">
        <v>1642</v>
      </c>
      <c r="H102" s="256">
        <v>0</v>
      </c>
      <c r="I102" s="264">
        <v>8454</v>
      </c>
      <c r="J102" s="264">
        <v>21721</v>
      </c>
      <c r="K102" s="264">
        <v>8234</v>
      </c>
      <c r="L102" s="270">
        <f t="shared" ref="L102:L133" si="75">SUM(H102:K102)</f>
        <v>38409</v>
      </c>
      <c r="M102" s="213"/>
      <c r="N102" s="221" t="str">
        <f>"00"&amp;TEXT(ROWS(C$2:C98),"00")&amp;"B"</f>
        <v>0097B</v>
      </c>
      <c r="O102" s="297"/>
      <c r="P102" s="351">
        <f t="shared" si="70"/>
        <v>0</v>
      </c>
      <c r="R102" s="221" t="str">
        <f>"10"&amp;TEXT(ROWS(F$2:F98),"00")&amp;"B"</f>
        <v>1097B</v>
      </c>
      <c r="S102" s="297"/>
      <c r="T102" s="351">
        <f t="shared" si="71"/>
        <v>0</v>
      </c>
      <c r="V102" s="221" t="str">
        <f>"20"&amp;TEXT(ROWS(I$2:I98),"00")&amp;"B"</f>
        <v>2097B</v>
      </c>
      <c r="W102" s="297"/>
      <c r="X102" s="351">
        <f t="shared" si="72"/>
        <v>0</v>
      </c>
      <c r="Z102" s="221" t="str">
        <f>"30"&amp;TEXT(ROWS(L$2:L98),"00")&amp;"B"</f>
        <v>3097B</v>
      </c>
      <c r="AA102" s="297"/>
      <c r="AB102" s="351">
        <f t="shared" si="73"/>
        <v>0</v>
      </c>
      <c r="AD102" s="221" t="str">
        <f>"40"&amp;TEXT(ROWS(O$2:O98),"00")&amp;"B"</f>
        <v>4097B</v>
      </c>
      <c r="AE102" s="297"/>
      <c r="AF102" s="351">
        <f t="shared" si="74"/>
        <v>0</v>
      </c>
      <c r="AH102" s="188">
        <f t="shared" si="39"/>
        <v>0</v>
      </c>
      <c r="AI102" s="188">
        <f t="shared" si="40"/>
        <v>0</v>
      </c>
      <c r="AJ102" s="188">
        <f t="shared" si="41"/>
        <v>0</v>
      </c>
      <c r="AK102" s="188">
        <f t="shared" si="42"/>
        <v>0</v>
      </c>
      <c r="AL102" s="188">
        <f t="shared" si="43"/>
        <v>0</v>
      </c>
      <c r="AN102" s="188">
        <f t="shared" si="44"/>
        <v>0</v>
      </c>
      <c r="AO102" s="188">
        <f t="shared" si="45"/>
        <v>0</v>
      </c>
      <c r="AP102" s="188">
        <f t="shared" si="46"/>
        <v>0</v>
      </c>
      <c r="AQ102" s="188">
        <f t="shared" si="47"/>
        <v>0</v>
      </c>
      <c r="AR102" s="188">
        <f t="shared" si="48"/>
        <v>0</v>
      </c>
      <c r="AS102" s="188">
        <f t="shared" si="49"/>
        <v>0</v>
      </c>
      <c r="AT102" s="188">
        <f t="shared" si="50"/>
        <v>0</v>
      </c>
      <c r="AU102" s="188">
        <f t="shared" si="51"/>
        <v>0</v>
      </c>
      <c r="AV102" s="188">
        <f t="shared" si="52"/>
        <v>0</v>
      </c>
      <c r="AW102" s="188">
        <f t="shared" si="53"/>
        <v>0</v>
      </c>
      <c r="AX102" s="188">
        <f t="shared" si="54"/>
        <v>0</v>
      </c>
      <c r="AY102" s="188">
        <f t="shared" si="55"/>
        <v>0</v>
      </c>
      <c r="AZ102" s="188">
        <f t="shared" si="56"/>
        <v>0</v>
      </c>
      <c r="BA102" s="188">
        <f t="shared" si="57"/>
        <v>0</v>
      </c>
      <c r="BB102" s="188">
        <f t="shared" si="58"/>
        <v>0</v>
      </c>
      <c r="BC102" s="188">
        <f t="shared" si="59"/>
        <v>0</v>
      </c>
      <c r="BD102" s="188">
        <f t="shared" si="60"/>
        <v>0</v>
      </c>
      <c r="BE102" s="188">
        <f t="shared" si="61"/>
        <v>0</v>
      </c>
      <c r="BF102" s="188">
        <f t="shared" si="62"/>
        <v>0</v>
      </c>
      <c r="BG102" s="188">
        <f t="shared" si="63"/>
        <v>0</v>
      </c>
      <c r="BH102" s="188">
        <f t="shared" si="64"/>
        <v>0</v>
      </c>
      <c r="BI102" s="188">
        <f t="shared" si="65"/>
        <v>0</v>
      </c>
      <c r="BJ102" s="188">
        <f t="shared" si="66"/>
        <v>0</v>
      </c>
      <c r="BK102" s="188">
        <f t="shared" si="67"/>
        <v>0</v>
      </c>
      <c r="BL102" s="188">
        <f t="shared" si="68"/>
        <v>0</v>
      </c>
      <c r="BM102" s="188">
        <f t="shared" si="69"/>
        <v>0</v>
      </c>
    </row>
    <row r="103" spans="3:65">
      <c r="C103" s="193" t="s">
        <v>1431</v>
      </c>
      <c r="D103" s="193">
        <v>4</v>
      </c>
      <c r="E103" s="194" t="s">
        <v>1102</v>
      </c>
      <c r="F103" s="195" t="s">
        <v>1643</v>
      </c>
      <c r="G103" s="195" t="s">
        <v>1644</v>
      </c>
      <c r="H103" s="256">
        <v>0</v>
      </c>
      <c r="I103" s="264">
        <v>6069</v>
      </c>
      <c r="J103" s="264">
        <v>1198</v>
      </c>
      <c r="K103" s="264">
        <v>18672</v>
      </c>
      <c r="L103" s="270">
        <f t="shared" si="75"/>
        <v>25939</v>
      </c>
      <c r="M103" s="213"/>
      <c r="N103" s="221" t="str">
        <f>"00"&amp;TEXT(ROWS(C$2:C99),"00")&amp;"B"</f>
        <v>0098B</v>
      </c>
      <c r="O103" s="297"/>
      <c r="P103" s="351">
        <f t="shared" si="70"/>
        <v>0</v>
      </c>
      <c r="R103" s="221" t="str">
        <f>"10"&amp;TEXT(ROWS(F$2:F99),"00")&amp;"B"</f>
        <v>1098B</v>
      </c>
      <c r="S103" s="297"/>
      <c r="T103" s="351">
        <f t="shared" si="71"/>
        <v>0</v>
      </c>
      <c r="V103" s="221" t="str">
        <f>"20"&amp;TEXT(ROWS(I$2:I99),"00")&amp;"B"</f>
        <v>2098B</v>
      </c>
      <c r="W103" s="297"/>
      <c r="X103" s="351">
        <f t="shared" si="72"/>
        <v>0</v>
      </c>
      <c r="Z103" s="221" t="str">
        <f>"30"&amp;TEXT(ROWS(L$2:L99),"00")&amp;"B"</f>
        <v>3098B</v>
      </c>
      <c r="AA103" s="297"/>
      <c r="AB103" s="351">
        <f t="shared" si="73"/>
        <v>0</v>
      </c>
      <c r="AD103" s="221" t="str">
        <f>"40"&amp;TEXT(ROWS(O$2:O99),"00")&amp;"B"</f>
        <v>4098B</v>
      </c>
      <c r="AE103" s="297"/>
      <c r="AF103" s="351">
        <f t="shared" si="74"/>
        <v>0</v>
      </c>
      <c r="AH103" s="188">
        <f t="shared" si="39"/>
        <v>0</v>
      </c>
      <c r="AI103" s="188">
        <f t="shared" si="40"/>
        <v>0</v>
      </c>
      <c r="AJ103" s="188">
        <f t="shared" si="41"/>
        <v>0</v>
      </c>
      <c r="AK103" s="188">
        <f t="shared" si="42"/>
        <v>0</v>
      </c>
      <c r="AL103" s="188">
        <f t="shared" si="43"/>
        <v>0</v>
      </c>
      <c r="AN103" s="188">
        <f t="shared" si="44"/>
        <v>0</v>
      </c>
      <c r="AO103" s="188">
        <f t="shared" si="45"/>
        <v>0</v>
      </c>
      <c r="AP103" s="188">
        <f t="shared" si="46"/>
        <v>0</v>
      </c>
      <c r="AQ103" s="188">
        <f t="shared" si="47"/>
        <v>0</v>
      </c>
      <c r="AR103" s="188">
        <f t="shared" si="48"/>
        <v>0</v>
      </c>
      <c r="AS103" s="188">
        <f t="shared" si="49"/>
        <v>0</v>
      </c>
      <c r="AT103" s="188">
        <f t="shared" si="50"/>
        <v>0</v>
      </c>
      <c r="AU103" s="188">
        <f t="shared" si="51"/>
        <v>0</v>
      </c>
      <c r="AV103" s="188">
        <f t="shared" si="52"/>
        <v>0</v>
      </c>
      <c r="AW103" s="188">
        <f t="shared" si="53"/>
        <v>0</v>
      </c>
      <c r="AX103" s="188">
        <f t="shared" si="54"/>
        <v>0</v>
      </c>
      <c r="AY103" s="188">
        <f t="shared" si="55"/>
        <v>0</v>
      </c>
      <c r="AZ103" s="188">
        <f t="shared" si="56"/>
        <v>0</v>
      </c>
      <c r="BA103" s="188">
        <f t="shared" si="57"/>
        <v>0</v>
      </c>
      <c r="BB103" s="188">
        <f t="shared" si="58"/>
        <v>0</v>
      </c>
      <c r="BC103" s="188">
        <f t="shared" si="59"/>
        <v>0</v>
      </c>
      <c r="BD103" s="188">
        <f t="shared" si="60"/>
        <v>0</v>
      </c>
      <c r="BE103" s="188">
        <f t="shared" si="61"/>
        <v>0</v>
      </c>
      <c r="BF103" s="188">
        <f t="shared" si="62"/>
        <v>0</v>
      </c>
      <c r="BG103" s="188">
        <f t="shared" si="63"/>
        <v>0</v>
      </c>
      <c r="BH103" s="188">
        <f t="shared" si="64"/>
        <v>0</v>
      </c>
      <c r="BI103" s="188">
        <f t="shared" si="65"/>
        <v>0</v>
      </c>
      <c r="BJ103" s="188">
        <f t="shared" si="66"/>
        <v>0</v>
      </c>
      <c r="BK103" s="188">
        <f t="shared" si="67"/>
        <v>0</v>
      </c>
      <c r="BL103" s="188">
        <f t="shared" si="68"/>
        <v>0</v>
      </c>
      <c r="BM103" s="188">
        <f t="shared" si="69"/>
        <v>0</v>
      </c>
    </row>
    <row r="104" spans="3:65">
      <c r="C104" s="193" t="s">
        <v>1432</v>
      </c>
      <c r="D104" s="193">
        <v>4</v>
      </c>
      <c r="E104" s="194" t="s">
        <v>1125</v>
      </c>
      <c r="F104" s="195" t="s">
        <v>1645</v>
      </c>
      <c r="G104" s="195" t="s">
        <v>1646</v>
      </c>
      <c r="H104" s="256">
        <v>0</v>
      </c>
      <c r="I104" s="264">
        <v>13800</v>
      </c>
      <c r="J104" s="264">
        <v>24427</v>
      </c>
      <c r="K104" s="264">
        <v>31708</v>
      </c>
      <c r="L104" s="270">
        <f t="shared" si="75"/>
        <v>69935</v>
      </c>
      <c r="M104" s="213"/>
      <c r="N104" s="221" t="str">
        <f>"00"&amp;TEXT(ROWS(C$2:C100),"00")&amp;"B"</f>
        <v>0099B</v>
      </c>
      <c r="O104" s="297"/>
      <c r="P104" s="351">
        <f t="shared" si="70"/>
        <v>0</v>
      </c>
      <c r="R104" s="221" t="str">
        <f>"10"&amp;TEXT(ROWS(F$2:F100),"00")&amp;"B"</f>
        <v>1099B</v>
      </c>
      <c r="S104" s="297"/>
      <c r="T104" s="351">
        <f t="shared" si="71"/>
        <v>0</v>
      </c>
      <c r="V104" s="221" t="str">
        <f>"20"&amp;TEXT(ROWS(I$2:I100),"00")&amp;"B"</f>
        <v>2099B</v>
      </c>
      <c r="W104" s="297"/>
      <c r="X104" s="351">
        <f t="shared" si="72"/>
        <v>0</v>
      </c>
      <c r="Z104" s="221" t="str">
        <f>"30"&amp;TEXT(ROWS(L$2:L100),"00")&amp;"B"</f>
        <v>3099B</v>
      </c>
      <c r="AA104" s="297"/>
      <c r="AB104" s="351">
        <f t="shared" si="73"/>
        <v>0</v>
      </c>
      <c r="AD104" s="221" t="str">
        <f>"40"&amp;TEXT(ROWS(O$2:O100),"00")&amp;"B"</f>
        <v>4099B</v>
      </c>
      <c r="AE104" s="297"/>
      <c r="AF104" s="351">
        <f t="shared" si="74"/>
        <v>0</v>
      </c>
      <c r="AH104" s="188">
        <f t="shared" si="39"/>
        <v>0</v>
      </c>
      <c r="AI104" s="188">
        <f t="shared" si="40"/>
        <v>0</v>
      </c>
      <c r="AJ104" s="188">
        <f t="shared" si="41"/>
        <v>0</v>
      </c>
      <c r="AK104" s="188">
        <f t="shared" si="42"/>
        <v>0</v>
      </c>
      <c r="AL104" s="188">
        <f t="shared" si="43"/>
        <v>0</v>
      </c>
      <c r="AN104" s="188">
        <f t="shared" si="44"/>
        <v>0</v>
      </c>
      <c r="AO104" s="188">
        <f t="shared" si="45"/>
        <v>0</v>
      </c>
      <c r="AP104" s="188">
        <f t="shared" si="46"/>
        <v>0</v>
      </c>
      <c r="AQ104" s="188">
        <f t="shared" si="47"/>
        <v>0</v>
      </c>
      <c r="AR104" s="188">
        <f t="shared" si="48"/>
        <v>0</v>
      </c>
      <c r="AS104" s="188">
        <f t="shared" si="49"/>
        <v>0</v>
      </c>
      <c r="AT104" s="188">
        <f t="shared" si="50"/>
        <v>0</v>
      </c>
      <c r="AU104" s="188">
        <f t="shared" si="51"/>
        <v>0</v>
      </c>
      <c r="AV104" s="188">
        <f t="shared" si="52"/>
        <v>0</v>
      </c>
      <c r="AW104" s="188">
        <f t="shared" si="53"/>
        <v>0</v>
      </c>
      <c r="AX104" s="188">
        <f t="shared" si="54"/>
        <v>0</v>
      </c>
      <c r="AY104" s="188">
        <f t="shared" si="55"/>
        <v>0</v>
      </c>
      <c r="AZ104" s="188">
        <f t="shared" si="56"/>
        <v>0</v>
      </c>
      <c r="BA104" s="188">
        <f t="shared" si="57"/>
        <v>0</v>
      </c>
      <c r="BB104" s="188">
        <f t="shared" si="58"/>
        <v>0</v>
      </c>
      <c r="BC104" s="188">
        <f t="shared" si="59"/>
        <v>0</v>
      </c>
      <c r="BD104" s="188">
        <f t="shared" si="60"/>
        <v>0</v>
      </c>
      <c r="BE104" s="188">
        <f t="shared" si="61"/>
        <v>0</v>
      </c>
      <c r="BF104" s="188">
        <f t="shared" si="62"/>
        <v>0</v>
      </c>
      <c r="BG104" s="188">
        <f t="shared" si="63"/>
        <v>0</v>
      </c>
      <c r="BH104" s="188">
        <f t="shared" si="64"/>
        <v>0</v>
      </c>
      <c r="BI104" s="188">
        <f t="shared" si="65"/>
        <v>0</v>
      </c>
      <c r="BJ104" s="188">
        <f t="shared" si="66"/>
        <v>0</v>
      </c>
      <c r="BK104" s="188">
        <f t="shared" si="67"/>
        <v>0</v>
      </c>
      <c r="BL104" s="188">
        <f t="shared" si="68"/>
        <v>0</v>
      </c>
      <c r="BM104" s="188">
        <f t="shared" si="69"/>
        <v>0</v>
      </c>
    </row>
    <row r="105" spans="3:65">
      <c r="C105" s="193" t="s">
        <v>1433</v>
      </c>
      <c r="D105" s="193">
        <v>4</v>
      </c>
      <c r="E105" s="194" t="s">
        <v>1135</v>
      </c>
      <c r="F105" s="195" t="s">
        <v>1647</v>
      </c>
      <c r="G105" s="195" t="s">
        <v>1648</v>
      </c>
      <c r="H105" s="256">
        <v>0</v>
      </c>
      <c r="I105" s="264">
        <v>10087</v>
      </c>
      <c r="J105" s="264">
        <v>63651</v>
      </c>
      <c r="K105" s="264">
        <v>0</v>
      </c>
      <c r="L105" s="270">
        <f t="shared" si="75"/>
        <v>73738</v>
      </c>
      <c r="M105" s="213"/>
      <c r="N105" s="221" t="str">
        <f>"0"&amp;TEXT(ROWS(C$2:C101),"00")&amp;"B"</f>
        <v>0100B</v>
      </c>
      <c r="O105" s="297"/>
      <c r="P105" s="351">
        <f t="shared" si="70"/>
        <v>0</v>
      </c>
      <c r="R105" s="221" t="str">
        <f>"1"&amp;TEXT(ROWS(F$2:F101),"00")&amp;"B"</f>
        <v>1100B</v>
      </c>
      <c r="S105" s="297"/>
      <c r="T105" s="351">
        <f t="shared" si="71"/>
        <v>0</v>
      </c>
      <c r="V105" s="221" t="str">
        <f>"2"&amp;TEXT(ROWS(I$2:I101),"00")&amp;"B"</f>
        <v>2100B</v>
      </c>
      <c r="W105" s="297"/>
      <c r="X105" s="351">
        <f t="shared" si="72"/>
        <v>0</v>
      </c>
      <c r="Z105" s="221" t="str">
        <f>"3"&amp;TEXT(ROWS(L$2:L101),"00")&amp;"B"</f>
        <v>3100B</v>
      </c>
      <c r="AA105" s="297"/>
      <c r="AB105" s="351">
        <f t="shared" si="73"/>
        <v>0</v>
      </c>
      <c r="AD105" s="221" t="str">
        <f>"4"&amp;TEXT(ROWS(O$2:O101),"00")&amp;"B"</f>
        <v>4100B</v>
      </c>
      <c r="AE105" s="297"/>
      <c r="AF105" s="351">
        <f t="shared" si="74"/>
        <v>0</v>
      </c>
      <c r="AH105" s="188">
        <f t="shared" si="39"/>
        <v>0</v>
      </c>
      <c r="AI105" s="188">
        <f t="shared" si="40"/>
        <v>0</v>
      </c>
      <c r="AJ105" s="188">
        <f t="shared" si="41"/>
        <v>0</v>
      </c>
      <c r="AK105" s="188">
        <f t="shared" si="42"/>
        <v>0</v>
      </c>
      <c r="AL105" s="188">
        <f t="shared" si="43"/>
        <v>0</v>
      </c>
      <c r="AN105" s="188">
        <f t="shared" si="44"/>
        <v>0</v>
      </c>
      <c r="AO105" s="188">
        <f t="shared" si="45"/>
        <v>0</v>
      </c>
      <c r="AP105" s="188">
        <f t="shared" si="46"/>
        <v>0</v>
      </c>
      <c r="AQ105" s="188">
        <f t="shared" si="47"/>
        <v>0</v>
      </c>
      <c r="AR105" s="188">
        <f t="shared" si="48"/>
        <v>0</v>
      </c>
      <c r="AS105" s="188">
        <f t="shared" si="49"/>
        <v>0</v>
      </c>
      <c r="AT105" s="188">
        <f t="shared" si="50"/>
        <v>0</v>
      </c>
      <c r="AU105" s="188">
        <f t="shared" si="51"/>
        <v>0</v>
      </c>
      <c r="AV105" s="188">
        <f t="shared" si="52"/>
        <v>0</v>
      </c>
      <c r="AW105" s="188">
        <f t="shared" si="53"/>
        <v>0</v>
      </c>
      <c r="AX105" s="188">
        <f t="shared" si="54"/>
        <v>0</v>
      </c>
      <c r="AY105" s="188">
        <f t="shared" si="55"/>
        <v>0</v>
      </c>
      <c r="AZ105" s="188">
        <f t="shared" si="56"/>
        <v>0</v>
      </c>
      <c r="BA105" s="188">
        <f t="shared" si="57"/>
        <v>0</v>
      </c>
      <c r="BB105" s="188">
        <f t="shared" si="58"/>
        <v>0</v>
      </c>
      <c r="BC105" s="188">
        <f t="shared" si="59"/>
        <v>0</v>
      </c>
      <c r="BD105" s="188">
        <f t="shared" si="60"/>
        <v>0</v>
      </c>
      <c r="BE105" s="188">
        <f t="shared" si="61"/>
        <v>0</v>
      </c>
      <c r="BF105" s="188">
        <f t="shared" si="62"/>
        <v>0</v>
      </c>
      <c r="BG105" s="188">
        <f t="shared" si="63"/>
        <v>0</v>
      </c>
      <c r="BH105" s="188">
        <f t="shared" si="64"/>
        <v>0</v>
      </c>
      <c r="BI105" s="188">
        <f t="shared" si="65"/>
        <v>0</v>
      </c>
      <c r="BJ105" s="188">
        <f t="shared" si="66"/>
        <v>0</v>
      </c>
      <c r="BK105" s="188">
        <f t="shared" si="67"/>
        <v>0</v>
      </c>
      <c r="BL105" s="188">
        <f t="shared" si="68"/>
        <v>0</v>
      </c>
      <c r="BM105" s="188">
        <f t="shared" si="69"/>
        <v>0</v>
      </c>
    </row>
    <row r="106" spans="3:65">
      <c r="C106" s="193" t="s">
        <v>1434</v>
      </c>
      <c r="D106" s="193">
        <v>4</v>
      </c>
      <c r="E106" s="194" t="s">
        <v>1135</v>
      </c>
      <c r="F106" s="195" t="s">
        <v>1649</v>
      </c>
      <c r="G106" s="195" t="s">
        <v>1627</v>
      </c>
      <c r="H106" s="256">
        <v>0</v>
      </c>
      <c r="I106" s="264">
        <v>9188</v>
      </c>
      <c r="J106" s="264">
        <v>47017</v>
      </c>
      <c r="K106" s="264">
        <v>0</v>
      </c>
      <c r="L106" s="270">
        <f t="shared" si="75"/>
        <v>56205</v>
      </c>
      <c r="M106" s="213"/>
      <c r="N106" s="221" t="str">
        <f>"0"&amp;TEXT(ROWS(C$2:C102),"00")&amp;"B"</f>
        <v>0101B</v>
      </c>
      <c r="O106" s="297"/>
      <c r="P106" s="351">
        <f t="shared" si="70"/>
        <v>0</v>
      </c>
      <c r="R106" s="221" t="str">
        <f>"1"&amp;TEXT(ROWS(F$2:F102),"00")&amp;"B"</f>
        <v>1101B</v>
      </c>
      <c r="S106" s="297"/>
      <c r="T106" s="351">
        <f t="shared" si="71"/>
        <v>0</v>
      </c>
      <c r="V106" s="221" t="str">
        <f>"2"&amp;TEXT(ROWS(I$2:I102),"00")&amp;"B"</f>
        <v>2101B</v>
      </c>
      <c r="W106" s="297"/>
      <c r="X106" s="351">
        <f t="shared" si="72"/>
        <v>0</v>
      </c>
      <c r="Z106" s="221" t="str">
        <f>"3"&amp;TEXT(ROWS(L$2:L102),"00")&amp;"B"</f>
        <v>3101B</v>
      </c>
      <c r="AA106" s="297"/>
      <c r="AB106" s="351">
        <f t="shared" si="73"/>
        <v>0</v>
      </c>
      <c r="AD106" s="221" t="str">
        <f>"4"&amp;TEXT(ROWS(O$2:O102),"00")&amp;"B"</f>
        <v>4101B</v>
      </c>
      <c r="AE106" s="297"/>
      <c r="AF106" s="351">
        <f t="shared" si="74"/>
        <v>0</v>
      </c>
      <c r="AH106" s="188">
        <f t="shared" si="39"/>
        <v>0</v>
      </c>
      <c r="AI106" s="188">
        <f t="shared" si="40"/>
        <v>0</v>
      </c>
      <c r="AJ106" s="188">
        <f t="shared" si="41"/>
        <v>0</v>
      </c>
      <c r="AK106" s="188">
        <f t="shared" si="42"/>
        <v>0</v>
      </c>
      <c r="AL106" s="188">
        <f t="shared" si="43"/>
        <v>0</v>
      </c>
      <c r="AN106" s="188">
        <f t="shared" si="44"/>
        <v>0</v>
      </c>
      <c r="AO106" s="188">
        <f t="shared" si="45"/>
        <v>0</v>
      </c>
      <c r="AP106" s="188">
        <f t="shared" si="46"/>
        <v>0</v>
      </c>
      <c r="AQ106" s="188">
        <f t="shared" si="47"/>
        <v>0</v>
      </c>
      <c r="AR106" s="188">
        <f t="shared" si="48"/>
        <v>0</v>
      </c>
      <c r="AS106" s="188">
        <f t="shared" si="49"/>
        <v>0</v>
      </c>
      <c r="AT106" s="188">
        <f t="shared" si="50"/>
        <v>0</v>
      </c>
      <c r="AU106" s="188">
        <f t="shared" si="51"/>
        <v>0</v>
      </c>
      <c r="AV106" s="188">
        <f t="shared" si="52"/>
        <v>0</v>
      </c>
      <c r="AW106" s="188">
        <f t="shared" si="53"/>
        <v>0</v>
      </c>
      <c r="AX106" s="188">
        <f t="shared" si="54"/>
        <v>0</v>
      </c>
      <c r="AY106" s="188">
        <f t="shared" si="55"/>
        <v>0</v>
      </c>
      <c r="AZ106" s="188">
        <f t="shared" si="56"/>
        <v>0</v>
      </c>
      <c r="BA106" s="188">
        <f t="shared" si="57"/>
        <v>0</v>
      </c>
      <c r="BB106" s="188">
        <f t="shared" si="58"/>
        <v>0</v>
      </c>
      <c r="BC106" s="188">
        <f t="shared" si="59"/>
        <v>0</v>
      </c>
      <c r="BD106" s="188">
        <f t="shared" si="60"/>
        <v>0</v>
      </c>
      <c r="BE106" s="188">
        <f t="shared" si="61"/>
        <v>0</v>
      </c>
      <c r="BF106" s="188">
        <f t="shared" si="62"/>
        <v>0</v>
      </c>
      <c r="BG106" s="188">
        <f t="shared" si="63"/>
        <v>0</v>
      </c>
      <c r="BH106" s="188">
        <f t="shared" si="64"/>
        <v>0</v>
      </c>
      <c r="BI106" s="188">
        <f t="shared" si="65"/>
        <v>0</v>
      </c>
      <c r="BJ106" s="188">
        <f t="shared" si="66"/>
        <v>0</v>
      </c>
      <c r="BK106" s="188">
        <f t="shared" si="67"/>
        <v>0</v>
      </c>
      <c r="BL106" s="188">
        <f t="shared" si="68"/>
        <v>0</v>
      </c>
      <c r="BM106" s="188">
        <f t="shared" si="69"/>
        <v>0</v>
      </c>
    </row>
    <row r="107" spans="3:65">
      <c r="C107" s="193" t="s">
        <v>1435</v>
      </c>
      <c r="D107" s="193">
        <v>4</v>
      </c>
      <c r="E107" s="194" t="s">
        <v>1200</v>
      </c>
      <c r="F107" s="195" t="s">
        <v>1650</v>
      </c>
      <c r="G107" s="195" t="s">
        <v>1651</v>
      </c>
      <c r="H107" s="256">
        <v>0</v>
      </c>
      <c r="I107" s="264">
        <v>657</v>
      </c>
      <c r="J107" s="264">
        <v>19447</v>
      </c>
      <c r="K107" s="264">
        <v>20571</v>
      </c>
      <c r="L107" s="270">
        <f t="shared" si="75"/>
        <v>40675</v>
      </c>
      <c r="M107" s="213"/>
      <c r="N107" s="221" t="str">
        <f>"0"&amp;TEXT(ROWS(C$2:C103),"00")&amp;"B"</f>
        <v>0102B</v>
      </c>
      <c r="O107" s="297"/>
      <c r="P107" s="351">
        <f t="shared" si="70"/>
        <v>0</v>
      </c>
      <c r="R107" s="221" t="str">
        <f>"1"&amp;TEXT(ROWS(F$2:F103),"00")&amp;"B"</f>
        <v>1102B</v>
      </c>
      <c r="S107" s="297"/>
      <c r="T107" s="351">
        <f t="shared" si="71"/>
        <v>0</v>
      </c>
      <c r="V107" s="221" t="str">
        <f>"2"&amp;TEXT(ROWS(I$2:I103),"00")&amp;"B"</f>
        <v>2102B</v>
      </c>
      <c r="W107" s="297"/>
      <c r="X107" s="351">
        <f t="shared" si="72"/>
        <v>0</v>
      </c>
      <c r="Z107" s="221" t="str">
        <f>"3"&amp;TEXT(ROWS(L$2:L103),"00")&amp;"B"</f>
        <v>3102B</v>
      </c>
      <c r="AA107" s="297"/>
      <c r="AB107" s="351">
        <f t="shared" si="73"/>
        <v>0</v>
      </c>
      <c r="AD107" s="221" t="str">
        <f>"4"&amp;TEXT(ROWS(O$2:O103),"00")&amp;"B"</f>
        <v>4102B</v>
      </c>
      <c r="AE107" s="297"/>
      <c r="AF107" s="351">
        <f t="shared" si="74"/>
        <v>0</v>
      </c>
      <c r="AH107" s="188">
        <f t="shared" si="39"/>
        <v>0</v>
      </c>
      <c r="AI107" s="188">
        <f t="shared" si="40"/>
        <v>0</v>
      </c>
      <c r="AJ107" s="188">
        <f t="shared" si="41"/>
        <v>0</v>
      </c>
      <c r="AK107" s="188">
        <f t="shared" si="42"/>
        <v>0</v>
      </c>
      <c r="AL107" s="188">
        <f t="shared" si="43"/>
        <v>0</v>
      </c>
      <c r="AN107" s="188">
        <f t="shared" si="44"/>
        <v>0</v>
      </c>
      <c r="AO107" s="188">
        <f t="shared" si="45"/>
        <v>0</v>
      </c>
      <c r="AP107" s="188">
        <f t="shared" si="46"/>
        <v>0</v>
      </c>
      <c r="AQ107" s="188">
        <f t="shared" si="47"/>
        <v>0</v>
      </c>
      <c r="AR107" s="188">
        <f t="shared" si="48"/>
        <v>0</v>
      </c>
      <c r="AS107" s="188">
        <f t="shared" si="49"/>
        <v>0</v>
      </c>
      <c r="AT107" s="188">
        <f t="shared" si="50"/>
        <v>0</v>
      </c>
      <c r="AU107" s="188">
        <f t="shared" si="51"/>
        <v>0</v>
      </c>
      <c r="AV107" s="188">
        <f t="shared" si="52"/>
        <v>0</v>
      </c>
      <c r="AW107" s="188">
        <f t="shared" si="53"/>
        <v>0</v>
      </c>
      <c r="AX107" s="188">
        <f t="shared" si="54"/>
        <v>0</v>
      </c>
      <c r="AY107" s="188">
        <f t="shared" si="55"/>
        <v>0</v>
      </c>
      <c r="AZ107" s="188">
        <f t="shared" si="56"/>
        <v>0</v>
      </c>
      <c r="BA107" s="188">
        <f t="shared" si="57"/>
        <v>0</v>
      </c>
      <c r="BB107" s="188">
        <f t="shared" si="58"/>
        <v>0</v>
      </c>
      <c r="BC107" s="188">
        <f t="shared" si="59"/>
        <v>0</v>
      </c>
      <c r="BD107" s="188">
        <f t="shared" si="60"/>
        <v>0</v>
      </c>
      <c r="BE107" s="188">
        <f t="shared" si="61"/>
        <v>0</v>
      </c>
      <c r="BF107" s="188">
        <f t="shared" si="62"/>
        <v>0</v>
      </c>
      <c r="BG107" s="188">
        <f t="shared" si="63"/>
        <v>0</v>
      </c>
      <c r="BH107" s="188">
        <f t="shared" si="64"/>
        <v>0</v>
      </c>
      <c r="BI107" s="188">
        <f t="shared" si="65"/>
        <v>0</v>
      </c>
      <c r="BJ107" s="188">
        <f t="shared" si="66"/>
        <v>0</v>
      </c>
      <c r="BK107" s="188">
        <f t="shared" si="67"/>
        <v>0</v>
      </c>
      <c r="BL107" s="188">
        <f t="shared" si="68"/>
        <v>0</v>
      </c>
      <c r="BM107" s="188">
        <f t="shared" si="69"/>
        <v>0</v>
      </c>
    </row>
    <row r="108" spans="3:65">
      <c r="C108" s="193" t="s">
        <v>1436</v>
      </c>
      <c r="D108" s="193">
        <v>4</v>
      </c>
      <c r="E108" s="194" t="s">
        <v>1125</v>
      </c>
      <c r="F108" s="195" t="s">
        <v>1652</v>
      </c>
      <c r="G108" s="195" t="s">
        <v>1653</v>
      </c>
      <c r="H108" s="256">
        <v>0</v>
      </c>
      <c r="I108" s="264">
        <v>8207</v>
      </c>
      <c r="J108" s="264">
        <v>30940</v>
      </c>
      <c r="K108" s="264">
        <v>4264</v>
      </c>
      <c r="L108" s="270">
        <f t="shared" si="75"/>
        <v>43411</v>
      </c>
      <c r="M108" s="213"/>
      <c r="N108" s="221" t="str">
        <f>"0"&amp;TEXT(ROWS(C$2:C104),"00")&amp;"B"</f>
        <v>0103B</v>
      </c>
      <c r="O108" s="297"/>
      <c r="P108" s="351">
        <f t="shared" si="70"/>
        <v>0</v>
      </c>
      <c r="R108" s="221" t="str">
        <f>"1"&amp;TEXT(ROWS(F$2:F104),"00")&amp;"B"</f>
        <v>1103B</v>
      </c>
      <c r="S108" s="297"/>
      <c r="T108" s="351">
        <f t="shared" si="71"/>
        <v>0</v>
      </c>
      <c r="V108" s="221" t="str">
        <f>"2"&amp;TEXT(ROWS(I$2:I104),"00")&amp;"B"</f>
        <v>2103B</v>
      </c>
      <c r="W108" s="297"/>
      <c r="X108" s="351">
        <f t="shared" si="72"/>
        <v>0</v>
      </c>
      <c r="Z108" s="221" t="str">
        <f>"3"&amp;TEXT(ROWS(L$2:L104),"00")&amp;"B"</f>
        <v>3103B</v>
      </c>
      <c r="AA108" s="297"/>
      <c r="AB108" s="351">
        <f t="shared" si="73"/>
        <v>0</v>
      </c>
      <c r="AD108" s="221" t="str">
        <f>"4"&amp;TEXT(ROWS(O$2:O104),"00")&amp;"B"</f>
        <v>4103B</v>
      </c>
      <c r="AE108" s="297"/>
      <c r="AF108" s="351">
        <f t="shared" si="74"/>
        <v>0</v>
      </c>
      <c r="AH108" s="188">
        <f t="shared" si="39"/>
        <v>0</v>
      </c>
      <c r="AI108" s="188">
        <f t="shared" si="40"/>
        <v>0</v>
      </c>
      <c r="AJ108" s="188">
        <f t="shared" si="41"/>
        <v>0</v>
      </c>
      <c r="AK108" s="188">
        <f t="shared" si="42"/>
        <v>0</v>
      </c>
      <c r="AL108" s="188">
        <f t="shared" si="43"/>
        <v>0</v>
      </c>
      <c r="AN108" s="188">
        <f t="shared" si="44"/>
        <v>0</v>
      </c>
      <c r="AO108" s="188">
        <f t="shared" si="45"/>
        <v>0</v>
      </c>
      <c r="AP108" s="188">
        <f t="shared" si="46"/>
        <v>0</v>
      </c>
      <c r="AQ108" s="188">
        <f t="shared" si="47"/>
        <v>0</v>
      </c>
      <c r="AR108" s="188">
        <f t="shared" si="48"/>
        <v>0</v>
      </c>
      <c r="AS108" s="188">
        <f t="shared" si="49"/>
        <v>0</v>
      </c>
      <c r="AT108" s="188">
        <f t="shared" si="50"/>
        <v>0</v>
      </c>
      <c r="AU108" s="188">
        <f t="shared" si="51"/>
        <v>0</v>
      </c>
      <c r="AV108" s="188">
        <f t="shared" si="52"/>
        <v>0</v>
      </c>
      <c r="AW108" s="188">
        <f t="shared" si="53"/>
        <v>0</v>
      </c>
      <c r="AX108" s="188">
        <f t="shared" si="54"/>
        <v>0</v>
      </c>
      <c r="AY108" s="188">
        <f t="shared" si="55"/>
        <v>0</v>
      </c>
      <c r="AZ108" s="188">
        <f t="shared" si="56"/>
        <v>0</v>
      </c>
      <c r="BA108" s="188">
        <f t="shared" si="57"/>
        <v>0</v>
      </c>
      <c r="BB108" s="188">
        <f t="shared" si="58"/>
        <v>0</v>
      </c>
      <c r="BC108" s="188">
        <f t="shared" si="59"/>
        <v>0</v>
      </c>
      <c r="BD108" s="188">
        <f t="shared" si="60"/>
        <v>0</v>
      </c>
      <c r="BE108" s="188">
        <f t="shared" si="61"/>
        <v>0</v>
      </c>
      <c r="BF108" s="188">
        <f t="shared" si="62"/>
        <v>0</v>
      </c>
      <c r="BG108" s="188">
        <f t="shared" si="63"/>
        <v>0</v>
      </c>
      <c r="BH108" s="188">
        <f t="shared" si="64"/>
        <v>0</v>
      </c>
      <c r="BI108" s="188">
        <f t="shared" si="65"/>
        <v>0</v>
      </c>
      <c r="BJ108" s="188">
        <f t="shared" si="66"/>
        <v>0</v>
      </c>
      <c r="BK108" s="188">
        <f t="shared" si="67"/>
        <v>0</v>
      </c>
      <c r="BL108" s="188">
        <f t="shared" si="68"/>
        <v>0</v>
      </c>
      <c r="BM108" s="188">
        <f t="shared" si="69"/>
        <v>0</v>
      </c>
    </row>
    <row r="109" spans="3:65">
      <c r="C109" s="193" t="s">
        <v>1437</v>
      </c>
      <c r="D109" s="193">
        <v>4</v>
      </c>
      <c r="E109" s="194" t="s">
        <v>1125</v>
      </c>
      <c r="F109" s="195" t="s">
        <v>1654</v>
      </c>
      <c r="G109" s="195" t="s">
        <v>1655</v>
      </c>
      <c r="H109" s="256">
        <v>0</v>
      </c>
      <c r="I109" s="264">
        <v>40382</v>
      </c>
      <c r="J109" s="264">
        <v>100943</v>
      </c>
      <c r="K109" s="264">
        <v>16103</v>
      </c>
      <c r="L109" s="270">
        <f t="shared" si="75"/>
        <v>157428</v>
      </c>
      <c r="M109" s="213"/>
      <c r="N109" s="221" t="str">
        <f>"0"&amp;TEXT(ROWS(C$2:C105),"00")&amp;"B"</f>
        <v>0104B</v>
      </c>
      <c r="O109" s="297"/>
      <c r="P109" s="351">
        <f t="shared" si="70"/>
        <v>0</v>
      </c>
      <c r="R109" s="221" t="str">
        <f>"1"&amp;TEXT(ROWS(F$2:F105),"00")&amp;"B"</f>
        <v>1104B</v>
      </c>
      <c r="S109" s="297"/>
      <c r="T109" s="351">
        <f t="shared" si="71"/>
        <v>0</v>
      </c>
      <c r="V109" s="221" t="str">
        <f>"2"&amp;TEXT(ROWS(I$2:I105),"00")&amp;"B"</f>
        <v>2104B</v>
      </c>
      <c r="W109" s="297"/>
      <c r="X109" s="351">
        <f t="shared" si="72"/>
        <v>0</v>
      </c>
      <c r="Z109" s="221" t="str">
        <f>"3"&amp;TEXT(ROWS(L$2:L105),"00")&amp;"B"</f>
        <v>3104B</v>
      </c>
      <c r="AA109" s="297"/>
      <c r="AB109" s="351">
        <f t="shared" si="73"/>
        <v>0</v>
      </c>
      <c r="AD109" s="221" t="str">
        <f>"4"&amp;TEXT(ROWS(O$2:O105),"00")&amp;"B"</f>
        <v>4104B</v>
      </c>
      <c r="AE109" s="297"/>
      <c r="AF109" s="351">
        <f t="shared" si="74"/>
        <v>0</v>
      </c>
      <c r="AH109" s="188">
        <f t="shared" si="39"/>
        <v>0</v>
      </c>
      <c r="AI109" s="188">
        <f t="shared" si="40"/>
        <v>0</v>
      </c>
      <c r="AJ109" s="188">
        <f t="shared" si="41"/>
        <v>0</v>
      </c>
      <c r="AK109" s="188">
        <f t="shared" si="42"/>
        <v>0</v>
      </c>
      <c r="AL109" s="188">
        <f t="shared" si="43"/>
        <v>0</v>
      </c>
      <c r="AN109" s="188">
        <f t="shared" si="44"/>
        <v>0</v>
      </c>
      <c r="AO109" s="188">
        <f t="shared" si="45"/>
        <v>0</v>
      </c>
      <c r="AP109" s="188">
        <f t="shared" si="46"/>
        <v>0</v>
      </c>
      <c r="AQ109" s="188">
        <f t="shared" si="47"/>
        <v>0</v>
      </c>
      <c r="AR109" s="188">
        <f t="shared" si="48"/>
        <v>0</v>
      </c>
      <c r="AS109" s="188">
        <f t="shared" si="49"/>
        <v>0</v>
      </c>
      <c r="AT109" s="188">
        <f t="shared" si="50"/>
        <v>0</v>
      </c>
      <c r="AU109" s="188">
        <f t="shared" si="51"/>
        <v>0</v>
      </c>
      <c r="AV109" s="188">
        <f t="shared" si="52"/>
        <v>0</v>
      </c>
      <c r="AW109" s="188">
        <f t="shared" si="53"/>
        <v>0</v>
      </c>
      <c r="AX109" s="188">
        <f t="shared" si="54"/>
        <v>0</v>
      </c>
      <c r="AY109" s="188">
        <f t="shared" si="55"/>
        <v>0</v>
      </c>
      <c r="AZ109" s="188">
        <f t="shared" si="56"/>
        <v>0</v>
      </c>
      <c r="BA109" s="188">
        <f t="shared" si="57"/>
        <v>0</v>
      </c>
      <c r="BB109" s="188">
        <f t="shared" si="58"/>
        <v>0</v>
      </c>
      <c r="BC109" s="188">
        <f t="shared" si="59"/>
        <v>0</v>
      </c>
      <c r="BD109" s="188">
        <f t="shared" si="60"/>
        <v>0</v>
      </c>
      <c r="BE109" s="188">
        <f t="shared" si="61"/>
        <v>0</v>
      </c>
      <c r="BF109" s="188">
        <f t="shared" si="62"/>
        <v>0</v>
      </c>
      <c r="BG109" s="188">
        <f t="shared" si="63"/>
        <v>0</v>
      </c>
      <c r="BH109" s="188">
        <f t="shared" si="64"/>
        <v>0</v>
      </c>
      <c r="BI109" s="188">
        <f t="shared" si="65"/>
        <v>0</v>
      </c>
      <c r="BJ109" s="188">
        <f t="shared" si="66"/>
        <v>0</v>
      </c>
      <c r="BK109" s="188">
        <f t="shared" si="67"/>
        <v>0</v>
      </c>
      <c r="BL109" s="188">
        <f t="shared" si="68"/>
        <v>0</v>
      </c>
      <c r="BM109" s="188">
        <f t="shared" si="69"/>
        <v>0</v>
      </c>
    </row>
    <row r="110" spans="3:65">
      <c r="C110" s="193" t="s">
        <v>1438</v>
      </c>
      <c r="D110" s="193">
        <v>4</v>
      </c>
      <c r="E110" s="194" t="s">
        <v>1135</v>
      </c>
      <c r="F110" s="195" t="s">
        <v>1656</v>
      </c>
      <c r="G110" s="195" t="s">
        <v>1657</v>
      </c>
      <c r="H110" s="256">
        <v>0</v>
      </c>
      <c r="I110" s="264">
        <v>28334</v>
      </c>
      <c r="J110" s="264">
        <v>348212</v>
      </c>
      <c r="K110" s="264">
        <v>55387</v>
      </c>
      <c r="L110" s="270">
        <f t="shared" si="75"/>
        <v>431933</v>
      </c>
      <c r="M110" s="213"/>
      <c r="N110" s="221" t="str">
        <f>"0"&amp;TEXT(ROWS(C$2:C106),"00")&amp;"B"</f>
        <v>0105B</v>
      </c>
      <c r="O110" s="297"/>
      <c r="P110" s="351">
        <f t="shared" si="70"/>
        <v>0</v>
      </c>
      <c r="R110" s="221" t="str">
        <f>"1"&amp;TEXT(ROWS(F$2:F106),"00")&amp;"B"</f>
        <v>1105B</v>
      </c>
      <c r="S110" s="297"/>
      <c r="T110" s="351">
        <f t="shared" si="71"/>
        <v>0</v>
      </c>
      <c r="V110" s="221" t="str">
        <f>"2"&amp;TEXT(ROWS(I$2:I106),"00")&amp;"B"</f>
        <v>2105B</v>
      </c>
      <c r="W110" s="297"/>
      <c r="X110" s="351">
        <f t="shared" si="72"/>
        <v>0</v>
      </c>
      <c r="Z110" s="221" t="str">
        <f>"3"&amp;TEXT(ROWS(L$2:L106),"00")&amp;"B"</f>
        <v>3105B</v>
      </c>
      <c r="AA110" s="297"/>
      <c r="AB110" s="351">
        <f t="shared" si="73"/>
        <v>0</v>
      </c>
      <c r="AD110" s="221" t="str">
        <f>"4"&amp;TEXT(ROWS(O$2:O106),"00")&amp;"B"</f>
        <v>4105B</v>
      </c>
      <c r="AE110" s="297"/>
      <c r="AF110" s="351">
        <f t="shared" si="74"/>
        <v>0</v>
      </c>
      <c r="AH110" s="188">
        <f t="shared" si="39"/>
        <v>0</v>
      </c>
      <c r="AI110" s="188">
        <f t="shared" si="40"/>
        <v>0</v>
      </c>
      <c r="AJ110" s="188">
        <f t="shared" si="41"/>
        <v>0</v>
      </c>
      <c r="AK110" s="188">
        <f t="shared" si="42"/>
        <v>0</v>
      </c>
      <c r="AL110" s="188">
        <f t="shared" si="43"/>
        <v>0</v>
      </c>
      <c r="AN110" s="188">
        <f t="shared" si="44"/>
        <v>0</v>
      </c>
      <c r="AO110" s="188">
        <f t="shared" si="45"/>
        <v>0</v>
      </c>
      <c r="AP110" s="188">
        <f t="shared" si="46"/>
        <v>0</v>
      </c>
      <c r="AQ110" s="188">
        <f t="shared" si="47"/>
        <v>0</v>
      </c>
      <c r="AR110" s="188">
        <f t="shared" si="48"/>
        <v>0</v>
      </c>
      <c r="AS110" s="188">
        <f t="shared" si="49"/>
        <v>0</v>
      </c>
      <c r="AT110" s="188">
        <f t="shared" si="50"/>
        <v>0</v>
      </c>
      <c r="AU110" s="188">
        <f t="shared" si="51"/>
        <v>0</v>
      </c>
      <c r="AV110" s="188">
        <f t="shared" si="52"/>
        <v>0</v>
      </c>
      <c r="AW110" s="188">
        <f t="shared" si="53"/>
        <v>0</v>
      </c>
      <c r="AX110" s="188">
        <f t="shared" si="54"/>
        <v>0</v>
      </c>
      <c r="AY110" s="188">
        <f t="shared" si="55"/>
        <v>0</v>
      </c>
      <c r="AZ110" s="188">
        <f t="shared" si="56"/>
        <v>0</v>
      </c>
      <c r="BA110" s="188">
        <f t="shared" si="57"/>
        <v>0</v>
      </c>
      <c r="BB110" s="188">
        <f t="shared" si="58"/>
        <v>0</v>
      </c>
      <c r="BC110" s="188">
        <f t="shared" si="59"/>
        <v>0</v>
      </c>
      <c r="BD110" s="188">
        <f t="shared" si="60"/>
        <v>0</v>
      </c>
      <c r="BE110" s="188">
        <f t="shared" si="61"/>
        <v>0</v>
      </c>
      <c r="BF110" s="188">
        <f t="shared" si="62"/>
        <v>0</v>
      </c>
      <c r="BG110" s="188">
        <f t="shared" si="63"/>
        <v>0</v>
      </c>
      <c r="BH110" s="188">
        <f t="shared" si="64"/>
        <v>0</v>
      </c>
      <c r="BI110" s="188">
        <f t="shared" si="65"/>
        <v>0</v>
      </c>
      <c r="BJ110" s="188">
        <f t="shared" si="66"/>
        <v>0</v>
      </c>
      <c r="BK110" s="188">
        <f t="shared" si="67"/>
        <v>0</v>
      </c>
      <c r="BL110" s="188">
        <f t="shared" si="68"/>
        <v>0</v>
      </c>
      <c r="BM110" s="188">
        <f t="shared" si="69"/>
        <v>0</v>
      </c>
    </row>
    <row r="111" spans="3:65">
      <c r="C111" s="193" t="s">
        <v>1439</v>
      </c>
      <c r="D111" s="193">
        <v>4</v>
      </c>
      <c r="E111" s="194" t="s">
        <v>1113</v>
      </c>
      <c r="F111" s="195" t="s">
        <v>1202</v>
      </c>
      <c r="G111" s="195" t="s">
        <v>1658</v>
      </c>
      <c r="H111" s="256">
        <v>0</v>
      </c>
      <c r="I111" s="256">
        <v>0</v>
      </c>
      <c r="J111" s="264">
        <v>14375</v>
      </c>
      <c r="K111" s="264">
        <v>0</v>
      </c>
      <c r="L111" s="270">
        <f t="shared" si="75"/>
        <v>14375</v>
      </c>
      <c r="M111" s="213"/>
      <c r="N111" s="221" t="str">
        <f>"0"&amp;TEXT(ROWS(C$2:C107),"00")&amp;"B"</f>
        <v>0106B</v>
      </c>
      <c r="O111" s="297"/>
      <c r="P111" s="351">
        <f t="shared" si="70"/>
        <v>0</v>
      </c>
      <c r="R111" s="221" t="str">
        <f>"1"&amp;TEXT(ROWS(F$2:F107),"00")&amp;"B"</f>
        <v>1106B</v>
      </c>
      <c r="S111" s="297"/>
      <c r="T111" s="351">
        <f t="shared" si="71"/>
        <v>0</v>
      </c>
      <c r="V111" s="221" t="str">
        <f>"2"&amp;TEXT(ROWS(I$2:I107),"00")&amp;"B"</f>
        <v>2106B</v>
      </c>
      <c r="W111" s="297"/>
      <c r="X111" s="351">
        <f t="shared" si="72"/>
        <v>0</v>
      </c>
      <c r="Z111" s="221" t="str">
        <f>"3"&amp;TEXT(ROWS(L$2:L107),"00")&amp;"B"</f>
        <v>3106B</v>
      </c>
      <c r="AA111" s="297"/>
      <c r="AB111" s="351">
        <f t="shared" si="73"/>
        <v>0</v>
      </c>
      <c r="AD111" s="221" t="str">
        <f>"4"&amp;TEXT(ROWS(O$2:O107),"00")&amp;"B"</f>
        <v>4106B</v>
      </c>
      <c r="AE111" s="297"/>
      <c r="AF111" s="351">
        <f t="shared" si="74"/>
        <v>0</v>
      </c>
      <c r="AH111" s="188">
        <f t="shared" si="39"/>
        <v>0</v>
      </c>
      <c r="AI111" s="188">
        <f t="shared" si="40"/>
        <v>0</v>
      </c>
      <c r="AJ111" s="188">
        <f t="shared" si="41"/>
        <v>0</v>
      </c>
      <c r="AK111" s="188">
        <f t="shared" si="42"/>
        <v>0</v>
      </c>
      <c r="AL111" s="188">
        <f t="shared" si="43"/>
        <v>0</v>
      </c>
      <c r="AN111" s="188">
        <f t="shared" si="44"/>
        <v>0</v>
      </c>
      <c r="AO111" s="188">
        <f t="shared" si="45"/>
        <v>0</v>
      </c>
      <c r="AP111" s="188">
        <f t="shared" si="46"/>
        <v>0</v>
      </c>
      <c r="AQ111" s="188">
        <f t="shared" si="47"/>
        <v>0</v>
      </c>
      <c r="AR111" s="188">
        <f t="shared" si="48"/>
        <v>0</v>
      </c>
      <c r="AS111" s="188">
        <f t="shared" si="49"/>
        <v>0</v>
      </c>
      <c r="AT111" s="188">
        <f t="shared" si="50"/>
        <v>0</v>
      </c>
      <c r="AU111" s="188">
        <f t="shared" si="51"/>
        <v>0</v>
      </c>
      <c r="AV111" s="188">
        <f t="shared" si="52"/>
        <v>0</v>
      </c>
      <c r="AW111" s="188">
        <f t="shared" si="53"/>
        <v>0</v>
      </c>
      <c r="AX111" s="188">
        <f t="shared" si="54"/>
        <v>0</v>
      </c>
      <c r="AY111" s="188">
        <f t="shared" si="55"/>
        <v>0</v>
      </c>
      <c r="AZ111" s="188">
        <f t="shared" si="56"/>
        <v>0</v>
      </c>
      <c r="BA111" s="188">
        <f t="shared" si="57"/>
        <v>0</v>
      </c>
      <c r="BB111" s="188">
        <f t="shared" si="58"/>
        <v>0</v>
      </c>
      <c r="BC111" s="188">
        <f t="shared" si="59"/>
        <v>0</v>
      </c>
      <c r="BD111" s="188">
        <f t="shared" si="60"/>
        <v>0</v>
      </c>
      <c r="BE111" s="188">
        <f t="shared" si="61"/>
        <v>0</v>
      </c>
      <c r="BF111" s="188">
        <f t="shared" si="62"/>
        <v>0</v>
      </c>
      <c r="BG111" s="188">
        <f t="shared" si="63"/>
        <v>0</v>
      </c>
      <c r="BH111" s="188">
        <f t="shared" si="64"/>
        <v>0</v>
      </c>
      <c r="BI111" s="188">
        <f t="shared" si="65"/>
        <v>0</v>
      </c>
      <c r="BJ111" s="188">
        <f t="shared" si="66"/>
        <v>0</v>
      </c>
      <c r="BK111" s="188">
        <f t="shared" si="67"/>
        <v>0</v>
      </c>
      <c r="BL111" s="188">
        <f t="shared" si="68"/>
        <v>0</v>
      </c>
      <c r="BM111" s="188">
        <f t="shared" si="69"/>
        <v>0</v>
      </c>
    </row>
    <row r="112" spans="3:65">
      <c r="C112" s="193" t="s">
        <v>1440</v>
      </c>
      <c r="D112" s="193">
        <v>4</v>
      </c>
      <c r="E112" s="194" t="s">
        <v>1113</v>
      </c>
      <c r="F112" s="195" t="s">
        <v>1202</v>
      </c>
      <c r="G112" s="195" t="s">
        <v>1659</v>
      </c>
      <c r="H112" s="256">
        <v>0</v>
      </c>
      <c r="I112" s="256">
        <v>0</v>
      </c>
      <c r="J112" s="264">
        <v>13068</v>
      </c>
      <c r="K112" s="264">
        <v>0</v>
      </c>
      <c r="L112" s="270">
        <f t="shared" si="75"/>
        <v>13068</v>
      </c>
      <c r="M112" s="213"/>
      <c r="N112" s="221" t="str">
        <f>"0"&amp;TEXT(ROWS(C$2:C108),"00")&amp;"B"</f>
        <v>0107B</v>
      </c>
      <c r="O112" s="297"/>
      <c r="P112" s="351">
        <f t="shared" si="70"/>
        <v>0</v>
      </c>
      <c r="R112" s="221" t="str">
        <f>"1"&amp;TEXT(ROWS(F$2:F108),"00")&amp;"B"</f>
        <v>1107B</v>
      </c>
      <c r="S112" s="297"/>
      <c r="T112" s="351">
        <f t="shared" si="71"/>
        <v>0</v>
      </c>
      <c r="V112" s="221" t="str">
        <f>"2"&amp;TEXT(ROWS(I$2:I108),"00")&amp;"B"</f>
        <v>2107B</v>
      </c>
      <c r="W112" s="297"/>
      <c r="X112" s="351">
        <f t="shared" si="72"/>
        <v>0</v>
      </c>
      <c r="Z112" s="221" t="str">
        <f>"3"&amp;TEXT(ROWS(L$2:L108),"00")&amp;"B"</f>
        <v>3107B</v>
      </c>
      <c r="AA112" s="297"/>
      <c r="AB112" s="351">
        <f t="shared" si="73"/>
        <v>0</v>
      </c>
      <c r="AD112" s="221" t="str">
        <f>"4"&amp;TEXT(ROWS(O$2:O108),"00")&amp;"B"</f>
        <v>4107B</v>
      </c>
      <c r="AE112" s="297"/>
      <c r="AF112" s="351">
        <f t="shared" si="74"/>
        <v>0</v>
      </c>
      <c r="AH112" s="188">
        <f t="shared" si="39"/>
        <v>0</v>
      </c>
      <c r="AI112" s="188">
        <f t="shared" si="40"/>
        <v>0</v>
      </c>
      <c r="AJ112" s="188">
        <f t="shared" si="41"/>
        <v>0</v>
      </c>
      <c r="AK112" s="188">
        <f t="shared" si="42"/>
        <v>0</v>
      </c>
      <c r="AL112" s="188">
        <f t="shared" si="43"/>
        <v>0</v>
      </c>
      <c r="AN112" s="188">
        <f t="shared" si="44"/>
        <v>0</v>
      </c>
      <c r="AO112" s="188">
        <f t="shared" si="45"/>
        <v>0</v>
      </c>
      <c r="AP112" s="188">
        <f t="shared" si="46"/>
        <v>0</v>
      </c>
      <c r="AQ112" s="188">
        <f t="shared" si="47"/>
        <v>0</v>
      </c>
      <c r="AR112" s="188">
        <f t="shared" si="48"/>
        <v>0</v>
      </c>
      <c r="AS112" s="188">
        <f t="shared" si="49"/>
        <v>0</v>
      </c>
      <c r="AT112" s="188">
        <f t="shared" si="50"/>
        <v>0</v>
      </c>
      <c r="AU112" s="188">
        <f t="shared" si="51"/>
        <v>0</v>
      </c>
      <c r="AV112" s="188">
        <f t="shared" si="52"/>
        <v>0</v>
      </c>
      <c r="AW112" s="188">
        <f t="shared" si="53"/>
        <v>0</v>
      </c>
      <c r="AX112" s="188">
        <f t="shared" si="54"/>
        <v>0</v>
      </c>
      <c r="AY112" s="188">
        <f t="shared" si="55"/>
        <v>0</v>
      </c>
      <c r="AZ112" s="188">
        <f t="shared" si="56"/>
        <v>0</v>
      </c>
      <c r="BA112" s="188">
        <f t="shared" si="57"/>
        <v>0</v>
      </c>
      <c r="BB112" s="188">
        <f t="shared" si="58"/>
        <v>0</v>
      </c>
      <c r="BC112" s="188">
        <f t="shared" si="59"/>
        <v>0</v>
      </c>
      <c r="BD112" s="188">
        <f t="shared" si="60"/>
        <v>0</v>
      </c>
      <c r="BE112" s="188">
        <f t="shared" si="61"/>
        <v>0</v>
      </c>
      <c r="BF112" s="188">
        <f t="shared" si="62"/>
        <v>0</v>
      </c>
      <c r="BG112" s="188">
        <f t="shared" si="63"/>
        <v>0</v>
      </c>
      <c r="BH112" s="188">
        <f t="shared" si="64"/>
        <v>0</v>
      </c>
      <c r="BI112" s="188">
        <f t="shared" si="65"/>
        <v>0</v>
      </c>
      <c r="BJ112" s="188">
        <f t="shared" si="66"/>
        <v>0</v>
      </c>
      <c r="BK112" s="188">
        <f t="shared" si="67"/>
        <v>0</v>
      </c>
      <c r="BL112" s="188">
        <f t="shared" si="68"/>
        <v>0</v>
      </c>
      <c r="BM112" s="188">
        <f t="shared" si="69"/>
        <v>0</v>
      </c>
    </row>
    <row r="113" spans="3:65">
      <c r="C113" s="193" t="s">
        <v>1441</v>
      </c>
      <c r="D113" s="193">
        <v>4</v>
      </c>
      <c r="E113" s="194" t="s">
        <v>1113</v>
      </c>
      <c r="F113" s="195" t="s">
        <v>1202</v>
      </c>
      <c r="G113" s="195" t="s">
        <v>1660</v>
      </c>
      <c r="H113" s="256">
        <v>0</v>
      </c>
      <c r="I113" s="256">
        <v>0</v>
      </c>
      <c r="J113" s="264">
        <v>3485</v>
      </c>
      <c r="K113" s="264">
        <v>0</v>
      </c>
      <c r="L113" s="270">
        <f t="shared" si="75"/>
        <v>3485</v>
      </c>
      <c r="M113" s="213"/>
      <c r="N113" s="221" t="str">
        <f>"0"&amp;TEXT(ROWS(C$2:C109),"00")&amp;"B"</f>
        <v>0108B</v>
      </c>
      <c r="O113" s="297"/>
      <c r="P113" s="351">
        <f t="shared" si="70"/>
        <v>0</v>
      </c>
      <c r="R113" s="221" t="str">
        <f>"1"&amp;TEXT(ROWS(F$2:F109),"00")&amp;"B"</f>
        <v>1108B</v>
      </c>
      <c r="S113" s="297"/>
      <c r="T113" s="351">
        <f t="shared" si="71"/>
        <v>0</v>
      </c>
      <c r="V113" s="221" t="str">
        <f>"2"&amp;TEXT(ROWS(I$2:I109),"00")&amp;"B"</f>
        <v>2108B</v>
      </c>
      <c r="W113" s="297"/>
      <c r="X113" s="351">
        <f t="shared" si="72"/>
        <v>0</v>
      </c>
      <c r="Z113" s="221" t="str">
        <f>"3"&amp;TEXT(ROWS(L$2:L109),"00")&amp;"B"</f>
        <v>3108B</v>
      </c>
      <c r="AA113" s="297"/>
      <c r="AB113" s="351">
        <f t="shared" si="73"/>
        <v>0</v>
      </c>
      <c r="AD113" s="221" t="str">
        <f>"4"&amp;TEXT(ROWS(O$2:O109),"00")&amp;"B"</f>
        <v>4108B</v>
      </c>
      <c r="AE113" s="297"/>
      <c r="AF113" s="351">
        <f t="shared" si="74"/>
        <v>0</v>
      </c>
      <c r="AH113" s="188">
        <f t="shared" si="39"/>
        <v>0</v>
      </c>
      <c r="AI113" s="188">
        <f t="shared" si="40"/>
        <v>0</v>
      </c>
      <c r="AJ113" s="188">
        <f t="shared" si="41"/>
        <v>0</v>
      </c>
      <c r="AK113" s="188">
        <f t="shared" si="42"/>
        <v>0</v>
      </c>
      <c r="AL113" s="188">
        <f t="shared" si="43"/>
        <v>0</v>
      </c>
      <c r="AN113" s="188">
        <f t="shared" si="44"/>
        <v>0</v>
      </c>
      <c r="AO113" s="188">
        <f t="shared" si="45"/>
        <v>0</v>
      </c>
      <c r="AP113" s="188">
        <f t="shared" si="46"/>
        <v>0</v>
      </c>
      <c r="AQ113" s="188">
        <f t="shared" si="47"/>
        <v>0</v>
      </c>
      <c r="AR113" s="188">
        <f t="shared" si="48"/>
        <v>0</v>
      </c>
      <c r="AS113" s="188">
        <f t="shared" si="49"/>
        <v>0</v>
      </c>
      <c r="AT113" s="188">
        <f t="shared" si="50"/>
        <v>0</v>
      </c>
      <c r="AU113" s="188">
        <f t="shared" si="51"/>
        <v>0</v>
      </c>
      <c r="AV113" s="188">
        <f t="shared" si="52"/>
        <v>0</v>
      </c>
      <c r="AW113" s="188">
        <f t="shared" si="53"/>
        <v>0</v>
      </c>
      <c r="AX113" s="188">
        <f t="shared" si="54"/>
        <v>0</v>
      </c>
      <c r="AY113" s="188">
        <f t="shared" si="55"/>
        <v>0</v>
      </c>
      <c r="AZ113" s="188">
        <f t="shared" si="56"/>
        <v>0</v>
      </c>
      <c r="BA113" s="188">
        <f t="shared" si="57"/>
        <v>0</v>
      </c>
      <c r="BB113" s="188">
        <f t="shared" si="58"/>
        <v>0</v>
      </c>
      <c r="BC113" s="188">
        <f t="shared" si="59"/>
        <v>0</v>
      </c>
      <c r="BD113" s="188">
        <f t="shared" si="60"/>
        <v>0</v>
      </c>
      <c r="BE113" s="188">
        <f t="shared" si="61"/>
        <v>0</v>
      </c>
      <c r="BF113" s="188">
        <f t="shared" si="62"/>
        <v>0</v>
      </c>
      <c r="BG113" s="188">
        <f t="shared" si="63"/>
        <v>0</v>
      </c>
      <c r="BH113" s="188">
        <f t="shared" si="64"/>
        <v>0</v>
      </c>
      <c r="BI113" s="188">
        <f t="shared" si="65"/>
        <v>0</v>
      </c>
      <c r="BJ113" s="188">
        <f t="shared" si="66"/>
        <v>0</v>
      </c>
      <c r="BK113" s="188">
        <f t="shared" si="67"/>
        <v>0</v>
      </c>
      <c r="BL113" s="188">
        <f t="shared" si="68"/>
        <v>0</v>
      </c>
      <c r="BM113" s="188">
        <f t="shared" si="69"/>
        <v>0</v>
      </c>
    </row>
    <row r="114" spans="3:65">
      <c r="C114" s="193" t="s">
        <v>1442</v>
      </c>
      <c r="D114" s="193">
        <v>4</v>
      </c>
      <c r="E114" s="194" t="s">
        <v>1113</v>
      </c>
      <c r="F114" s="195" t="s">
        <v>1202</v>
      </c>
      <c r="G114" s="195" t="s">
        <v>1661</v>
      </c>
      <c r="H114" s="256">
        <v>0</v>
      </c>
      <c r="I114" s="264">
        <v>409</v>
      </c>
      <c r="J114" s="264">
        <v>9583</v>
      </c>
      <c r="K114" s="264">
        <v>0</v>
      </c>
      <c r="L114" s="270">
        <f t="shared" si="75"/>
        <v>9992</v>
      </c>
      <c r="M114" s="213"/>
      <c r="N114" s="221" t="str">
        <f>"0"&amp;TEXT(ROWS(C$2:C110),"00")&amp;"B"</f>
        <v>0109B</v>
      </c>
      <c r="O114" s="297"/>
      <c r="P114" s="351">
        <f t="shared" si="70"/>
        <v>0</v>
      </c>
      <c r="R114" s="221" t="str">
        <f>"1"&amp;TEXT(ROWS(F$2:F110),"00")&amp;"B"</f>
        <v>1109B</v>
      </c>
      <c r="S114" s="297"/>
      <c r="T114" s="351">
        <f t="shared" si="71"/>
        <v>0</v>
      </c>
      <c r="V114" s="221" t="str">
        <f>"2"&amp;TEXT(ROWS(I$2:I110),"00")&amp;"B"</f>
        <v>2109B</v>
      </c>
      <c r="W114" s="297"/>
      <c r="X114" s="351">
        <f t="shared" si="72"/>
        <v>0</v>
      </c>
      <c r="Z114" s="221" t="str">
        <f>"3"&amp;TEXT(ROWS(L$2:L110),"00")&amp;"B"</f>
        <v>3109B</v>
      </c>
      <c r="AA114" s="297"/>
      <c r="AB114" s="351">
        <f t="shared" si="73"/>
        <v>0</v>
      </c>
      <c r="AD114" s="221" t="str">
        <f>"4"&amp;TEXT(ROWS(O$2:O110),"00")&amp;"B"</f>
        <v>4109B</v>
      </c>
      <c r="AE114" s="297"/>
      <c r="AF114" s="351">
        <f t="shared" si="74"/>
        <v>0</v>
      </c>
      <c r="AH114" s="188">
        <f t="shared" si="39"/>
        <v>0</v>
      </c>
      <c r="AI114" s="188">
        <f t="shared" si="40"/>
        <v>0</v>
      </c>
      <c r="AJ114" s="188">
        <f t="shared" si="41"/>
        <v>0</v>
      </c>
      <c r="AK114" s="188">
        <f t="shared" si="42"/>
        <v>0</v>
      </c>
      <c r="AL114" s="188">
        <f t="shared" si="43"/>
        <v>0</v>
      </c>
      <c r="AN114" s="188">
        <f t="shared" si="44"/>
        <v>0</v>
      </c>
      <c r="AO114" s="188">
        <f t="shared" si="45"/>
        <v>0</v>
      </c>
      <c r="AP114" s="188">
        <f t="shared" si="46"/>
        <v>0</v>
      </c>
      <c r="AQ114" s="188">
        <f t="shared" si="47"/>
        <v>0</v>
      </c>
      <c r="AR114" s="188">
        <f t="shared" si="48"/>
        <v>0</v>
      </c>
      <c r="AS114" s="188">
        <f t="shared" si="49"/>
        <v>0</v>
      </c>
      <c r="AT114" s="188">
        <f t="shared" si="50"/>
        <v>0</v>
      </c>
      <c r="AU114" s="188">
        <f t="shared" si="51"/>
        <v>0</v>
      </c>
      <c r="AV114" s="188">
        <f t="shared" si="52"/>
        <v>0</v>
      </c>
      <c r="AW114" s="188">
        <f t="shared" si="53"/>
        <v>0</v>
      </c>
      <c r="AX114" s="188">
        <f t="shared" si="54"/>
        <v>0</v>
      </c>
      <c r="AY114" s="188">
        <f t="shared" si="55"/>
        <v>0</v>
      </c>
      <c r="AZ114" s="188">
        <f t="shared" si="56"/>
        <v>0</v>
      </c>
      <c r="BA114" s="188">
        <f t="shared" si="57"/>
        <v>0</v>
      </c>
      <c r="BB114" s="188">
        <f t="shared" si="58"/>
        <v>0</v>
      </c>
      <c r="BC114" s="188">
        <f t="shared" si="59"/>
        <v>0</v>
      </c>
      <c r="BD114" s="188">
        <f t="shared" si="60"/>
        <v>0</v>
      </c>
      <c r="BE114" s="188">
        <f t="shared" si="61"/>
        <v>0</v>
      </c>
      <c r="BF114" s="188">
        <f t="shared" si="62"/>
        <v>0</v>
      </c>
      <c r="BG114" s="188">
        <f t="shared" si="63"/>
        <v>0</v>
      </c>
      <c r="BH114" s="188">
        <f t="shared" si="64"/>
        <v>0</v>
      </c>
      <c r="BI114" s="188">
        <f t="shared" si="65"/>
        <v>0</v>
      </c>
      <c r="BJ114" s="188">
        <f t="shared" si="66"/>
        <v>0</v>
      </c>
      <c r="BK114" s="188">
        <f t="shared" si="67"/>
        <v>0</v>
      </c>
      <c r="BL114" s="188">
        <f t="shared" si="68"/>
        <v>0</v>
      </c>
      <c r="BM114" s="188">
        <f t="shared" si="69"/>
        <v>0</v>
      </c>
    </row>
    <row r="115" spans="3:65">
      <c r="C115" s="193" t="s">
        <v>1443</v>
      </c>
      <c r="D115" s="193">
        <v>4</v>
      </c>
      <c r="E115" s="194" t="s">
        <v>1113</v>
      </c>
      <c r="F115" s="195" t="s">
        <v>1202</v>
      </c>
      <c r="G115" s="195" t="s">
        <v>1662</v>
      </c>
      <c r="H115" s="256">
        <v>0</v>
      </c>
      <c r="I115" s="256">
        <v>0</v>
      </c>
      <c r="J115" s="264">
        <v>1307</v>
      </c>
      <c r="K115" s="264">
        <v>0</v>
      </c>
      <c r="L115" s="270">
        <f t="shared" si="75"/>
        <v>1307</v>
      </c>
      <c r="M115" s="213"/>
      <c r="N115" s="221" t="str">
        <f>"0"&amp;TEXT(ROWS(C$2:C111),"00")&amp;"B"</f>
        <v>0110B</v>
      </c>
      <c r="O115" s="297"/>
      <c r="P115" s="351">
        <f t="shared" si="70"/>
        <v>0</v>
      </c>
      <c r="R115" s="221" t="str">
        <f>"1"&amp;TEXT(ROWS(F$2:F111),"00")&amp;"B"</f>
        <v>1110B</v>
      </c>
      <c r="S115" s="297"/>
      <c r="T115" s="351">
        <f t="shared" si="71"/>
        <v>0</v>
      </c>
      <c r="V115" s="221" t="str">
        <f>"2"&amp;TEXT(ROWS(I$2:I111),"00")&amp;"B"</f>
        <v>2110B</v>
      </c>
      <c r="W115" s="297"/>
      <c r="X115" s="351">
        <f t="shared" si="72"/>
        <v>0</v>
      </c>
      <c r="Z115" s="221" t="str">
        <f>"3"&amp;TEXT(ROWS(L$2:L111),"00")&amp;"B"</f>
        <v>3110B</v>
      </c>
      <c r="AA115" s="297"/>
      <c r="AB115" s="351">
        <f t="shared" si="73"/>
        <v>0</v>
      </c>
      <c r="AD115" s="221" t="str">
        <f>"4"&amp;TEXT(ROWS(O$2:O111),"00")&amp;"B"</f>
        <v>4110B</v>
      </c>
      <c r="AE115" s="297"/>
      <c r="AF115" s="351">
        <f t="shared" si="74"/>
        <v>0</v>
      </c>
      <c r="AH115" s="188">
        <f t="shared" si="39"/>
        <v>0</v>
      </c>
      <c r="AI115" s="188">
        <f t="shared" si="40"/>
        <v>0</v>
      </c>
      <c r="AJ115" s="188">
        <f t="shared" si="41"/>
        <v>0</v>
      </c>
      <c r="AK115" s="188">
        <f t="shared" si="42"/>
        <v>0</v>
      </c>
      <c r="AL115" s="188">
        <f t="shared" si="43"/>
        <v>0</v>
      </c>
      <c r="AN115" s="188">
        <f t="shared" si="44"/>
        <v>0</v>
      </c>
      <c r="AO115" s="188">
        <f t="shared" si="45"/>
        <v>0</v>
      </c>
      <c r="AP115" s="188">
        <f t="shared" si="46"/>
        <v>0</v>
      </c>
      <c r="AQ115" s="188">
        <f t="shared" si="47"/>
        <v>0</v>
      </c>
      <c r="AR115" s="188">
        <f t="shared" si="48"/>
        <v>0</v>
      </c>
      <c r="AS115" s="188">
        <f t="shared" si="49"/>
        <v>0</v>
      </c>
      <c r="AT115" s="188">
        <f t="shared" si="50"/>
        <v>0</v>
      </c>
      <c r="AU115" s="188">
        <f t="shared" si="51"/>
        <v>0</v>
      </c>
      <c r="AV115" s="188">
        <f t="shared" si="52"/>
        <v>0</v>
      </c>
      <c r="AW115" s="188">
        <f t="shared" si="53"/>
        <v>0</v>
      </c>
      <c r="AX115" s="188">
        <f t="shared" si="54"/>
        <v>0</v>
      </c>
      <c r="AY115" s="188">
        <f t="shared" si="55"/>
        <v>0</v>
      </c>
      <c r="AZ115" s="188">
        <f t="shared" si="56"/>
        <v>0</v>
      </c>
      <c r="BA115" s="188">
        <f t="shared" si="57"/>
        <v>0</v>
      </c>
      <c r="BB115" s="188">
        <f t="shared" si="58"/>
        <v>0</v>
      </c>
      <c r="BC115" s="188">
        <f t="shared" si="59"/>
        <v>0</v>
      </c>
      <c r="BD115" s="188">
        <f t="shared" si="60"/>
        <v>0</v>
      </c>
      <c r="BE115" s="188">
        <f t="shared" si="61"/>
        <v>0</v>
      </c>
      <c r="BF115" s="188">
        <f t="shared" si="62"/>
        <v>0</v>
      </c>
      <c r="BG115" s="188">
        <f t="shared" si="63"/>
        <v>0</v>
      </c>
      <c r="BH115" s="188">
        <f t="shared" si="64"/>
        <v>0</v>
      </c>
      <c r="BI115" s="188">
        <f t="shared" si="65"/>
        <v>0</v>
      </c>
      <c r="BJ115" s="188">
        <f t="shared" si="66"/>
        <v>0</v>
      </c>
      <c r="BK115" s="188">
        <f t="shared" si="67"/>
        <v>0</v>
      </c>
      <c r="BL115" s="188">
        <f t="shared" si="68"/>
        <v>0</v>
      </c>
      <c r="BM115" s="188">
        <f t="shared" si="69"/>
        <v>0</v>
      </c>
    </row>
    <row r="116" spans="3:65">
      <c r="C116" s="193" t="s">
        <v>1444</v>
      </c>
      <c r="D116" s="193">
        <v>4</v>
      </c>
      <c r="E116" s="194" t="s">
        <v>1113</v>
      </c>
      <c r="F116" s="195" t="s">
        <v>1202</v>
      </c>
      <c r="G116" s="195" t="s">
        <v>1663</v>
      </c>
      <c r="H116" s="256">
        <v>0</v>
      </c>
      <c r="I116" s="256">
        <v>0</v>
      </c>
      <c r="J116" s="264">
        <v>871</v>
      </c>
      <c r="K116" s="264">
        <v>0</v>
      </c>
      <c r="L116" s="270">
        <f t="shared" si="75"/>
        <v>871</v>
      </c>
      <c r="M116" s="213"/>
      <c r="N116" s="221" t="str">
        <f>"0"&amp;TEXT(ROWS(C$2:C112),"00")&amp;"B"</f>
        <v>0111B</v>
      </c>
      <c r="O116" s="297"/>
      <c r="P116" s="351">
        <f t="shared" si="70"/>
        <v>0</v>
      </c>
      <c r="R116" s="221" t="str">
        <f>"1"&amp;TEXT(ROWS(F$2:F112),"00")&amp;"B"</f>
        <v>1111B</v>
      </c>
      <c r="S116" s="297"/>
      <c r="T116" s="351">
        <f t="shared" si="71"/>
        <v>0</v>
      </c>
      <c r="V116" s="221" t="str">
        <f>"2"&amp;TEXT(ROWS(I$2:I112),"00")&amp;"B"</f>
        <v>2111B</v>
      </c>
      <c r="W116" s="297"/>
      <c r="X116" s="351">
        <f t="shared" si="72"/>
        <v>0</v>
      </c>
      <c r="Z116" s="221" t="str">
        <f>"3"&amp;TEXT(ROWS(L$2:L112),"00")&amp;"B"</f>
        <v>3111B</v>
      </c>
      <c r="AA116" s="297"/>
      <c r="AB116" s="351">
        <f t="shared" si="73"/>
        <v>0</v>
      </c>
      <c r="AD116" s="221" t="str">
        <f>"4"&amp;TEXT(ROWS(O$2:O112),"00")&amp;"B"</f>
        <v>4111B</v>
      </c>
      <c r="AE116" s="297"/>
      <c r="AF116" s="351">
        <f t="shared" si="74"/>
        <v>0</v>
      </c>
      <c r="AH116" s="188">
        <f t="shared" si="39"/>
        <v>0</v>
      </c>
      <c r="AI116" s="188">
        <f t="shared" si="40"/>
        <v>0</v>
      </c>
      <c r="AJ116" s="188">
        <f t="shared" si="41"/>
        <v>0</v>
      </c>
      <c r="AK116" s="188">
        <f t="shared" si="42"/>
        <v>0</v>
      </c>
      <c r="AL116" s="188">
        <f t="shared" si="43"/>
        <v>0</v>
      </c>
      <c r="AN116" s="188">
        <f t="shared" si="44"/>
        <v>0</v>
      </c>
      <c r="AO116" s="188">
        <f t="shared" si="45"/>
        <v>0</v>
      </c>
      <c r="AP116" s="188">
        <f t="shared" si="46"/>
        <v>0</v>
      </c>
      <c r="AQ116" s="188">
        <f t="shared" si="47"/>
        <v>0</v>
      </c>
      <c r="AR116" s="188">
        <f t="shared" si="48"/>
        <v>0</v>
      </c>
      <c r="AS116" s="188">
        <f t="shared" si="49"/>
        <v>0</v>
      </c>
      <c r="AT116" s="188">
        <f t="shared" si="50"/>
        <v>0</v>
      </c>
      <c r="AU116" s="188">
        <f t="shared" si="51"/>
        <v>0</v>
      </c>
      <c r="AV116" s="188">
        <f t="shared" si="52"/>
        <v>0</v>
      </c>
      <c r="AW116" s="188">
        <f t="shared" si="53"/>
        <v>0</v>
      </c>
      <c r="AX116" s="188">
        <f t="shared" si="54"/>
        <v>0</v>
      </c>
      <c r="AY116" s="188">
        <f t="shared" si="55"/>
        <v>0</v>
      </c>
      <c r="AZ116" s="188">
        <f t="shared" si="56"/>
        <v>0</v>
      </c>
      <c r="BA116" s="188">
        <f t="shared" si="57"/>
        <v>0</v>
      </c>
      <c r="BB116" s="188">
        <f t="shared" si="58"/>
        <v>0</v>
      </c>
      <c r="BC116" s="188">
        <f t="shared" si="59"/>
        <v>0</v>
      </c>
      <c r="BD116" s="188">
        <f t="shared" si="60"/>
        <v>0</v>
      </c>
      <c r="BE116" s="188">
        <f t="shared" si="61"/>
        <v>0</v>
      </c>
      <c r="BF116" s="188">
        <f t="shared" si="62"/>
        <v>0</v>
      </c>
      <c r="BG116" s="188">
        <f t="shared" si="63"/>
        <v>0</v>
      </c>
      <c r="BH116" s="188">
        <f t="shared" si="64"/>
        <v>0</v>
      </c>
      <c r="BI116" s="188">
        <f t="shared" si="65"/>
        <v>0</v>
      </c>
      <c r="BJ116" s="188">
        <f t="shared" si="66"/>
        <v>0</v>
      </c>
      <c r="BK116" s="188">
        <f t="shared" si="67"/>
        <v>0</v>
      </c>
      <c r="BL116" s="188">
        <f t="shared" si="68"/>
        <v>0</v>
      </c>
      <c r="BM116" s="188">
        <f t="shared" si="69"/>
        <v>0</v>
      </c>
    </row>
    <row r="117" spans="3:65">
      <c r="C117" s="193" t="s">
        <v>1445</v>
      </c>
      <c r="D117" s="193">
        <v>4</v>
      </c>
      <c r="E117" s="194" t="s">
        <v>1113</v>
      </c>
      <c r="F117" s="195" t="s">
        <v>1202</v>
      </c>
      <c r="G117" s="195" t="s">
        <v>1664</v>
      </c>
      <c r="H117" s="256">
        <v>0</v>
      </c>
      <c r="I117" s="256">
        <v>0</v>
      </c>
      <c r="J117" s="264">
        <v>436</v>
      </c>
      <c r="K117" s="264">
        <v>0</v>
      </c>
      <c r="L117" s="270">
        <f t="shared" si="75"/>
        <v>436</v>
      </c>
      <c r="M117" s="213"/>
      <c r="N117" s="221" t="str">
        <f>"0"&amp;TEXT(ROWS(C$2:C113),"00")&amp;"B"</f>
        <v>0112B</v>
      </c>
      <c r="O117" s="297"/>
      <c r="P117" s="351">
        <f t="shared" si="70"/>
        <v>0</v>
      </c>
      <c r="R117" s="221" t="str">
        <f>"1"&amp;TEXT(ROWS(F$2:F113),"00")&amp;"B"</f>
        <v>1112B</v>
      </c>
      <c r="S117" s="297"/>
      <c r="T117" s="351">
        <f t="shared" si="71"/>
        <v>0</v>
      </c>
      <c r="V117" s="221" t="str">
        <f>"2"&amp;TEXT(ROWS(I$2:I113),"00")&amp;"B"</f>
        <v>2112B</v>
      </c>
      <c r="W117" s="297"/>
      <c r="X117" s="351">
        <f t="shared" si="72"/>
        <v>0</v>
      </c>
      <c r="Z117" s="221" t="str">
        <f>"3"&amp;TEXT(ROWS(L$2:L113),"00")&amp;"B"</f>
        <v>3112B</v>
      </c>
      <c r="AA117" s="297"/>
      <c r="AB117" s="351">
        <f t="shared" si="73"/>
        <v>0</v>
      </c>
      <c r="AD117" s="221" t="str">
        <f>"4"&amp;TEXT(ROWS(O$2:O113),"00")&amp;"B"</f>
        <v>4112B</v>
      </c>
      <c r="AE117" s="297"/>
      <c r="AF117" s="351">
        <f t="shared" si="74"/>
        <v>0</v>
      </c>
      <c r="AH117" s="188">
        <f t="shared" si="39"/>
        <v>0</v>
      </c>
      <c r="AI117" s="188">
        <f t="shared" si="40"/>
        <v>0</v>
      </c>
      <c r="AJ117" s="188">
        <f t="shared" si="41"/>
        <v>0</v>
      </c>
      <c r="AK117" s="188">
        <f t="shared" si="42"/>
        <v>0</v>
      </c>
      <c r="AL117" s="188">
        <f t="shared" si="43"/>
        <v>0</v>
      </c>
      <c r="AN117" s="188">
        <f t="shared" si="44"/>
        <v>0</v>
      </c>
      <c r="AO117" s="188">
        <f t="shared" si="45"/>
        <v>0</v>
      </c>
      <c r="AP117" s="188">
        <f t="shared" si="46"/>
        <v>0</v>
      </c>
      <c r="AQ117" s="188">
        <f t="shared" si="47"/>
        <v>0</v>
      </c>
      <c r="AR117" s="188">
        <f t="shared" si="48"/>
        <v>0</v>
      </c>
      <c r="AS117" s="188">
        <f t="shared" si="49"/>
        <v>0</v>
      </c>
      <c r="AT117" s="188">
        <f t="shared" si="50"/>
        <v>0</v>
      </c>
      <c r="AU117" s="188">
        <f t="shared" si="51"/>
        <v>0</v>
      </c>
      <c r="AV117" s="188">
        <f t="shared" si="52"/>
        <v>0</v>
      </c>
      <c r="AW117" s="188">
        <f t="shared" si="53"/>
        <v>0</v>
      </c>
      <c r="AX117" s="188">
        <f t="shared" si="54"/>
        <v>0</v>
      </c>
      <c r="AY117" s="188">
        <f t="shared" si="55"/>
        <v>0</v>
      </c>
      <c r="AZ117" s="188">
        <f t="shared" si="56"/>
        <v>0</v>
      </c>
      <c r="BA117" s="188">
        <f t="shared" si="57"/>
        <v>0</v>
      </c>
      <c r="BB117" s="188">
        <f t="shared" si="58"/>
        <v>0</v>
      </c>
      <c r="BC117" s="188">
        <f t="shared" si="59"/>
        <v>0</v>
      </c>
      <c r="BD117" s="188">
        <f t="shared" si="60"/>
        <v>0</v>
      </c>
      <c r="BE117" s="188">
        <f t="shared" si="61"/>
        <v>0</v>
      </c>
      <c r="BF117" s="188">
        <f t="shared" si="62"/>
        <v>0</v>
      </c>
      <c r="BG117" s="188">
        <f t="shared" si="63"/>
        <v>0</v>
      </c>
      <c r="BH117" s="188">
        <f t="shared" si="64"/>
        <v>0</v>
      </c>
      <c r="BI117" s="188">
        <f t="shared" si="65"/>
        <v>0</v>
      </c>
      <c r="BJ117" s="188">
        <f t="shared" si="66"/>
        <v>0</v>
      </c>
      <c r="BK117" s="188">
        <f t="shared" si="67"/>
        <v>0</v>
      </c>
      <c r="BL117" s="188">
        <f t="shared" si="68"/>
        <v>0</v>
      </c>
      <c r="BM117" s="188">
        <f t="shared" si="69"/>
        <v>0</v>
      </c>
    </row>
    <row r="118" spans="3:65">
      <c r="C118" s="193" t="s">
        <v>1446</v>
      </c>
      <c r="D118" s="193">
        <v>4</v>
      </c>
      <c r="E118" s="194" t="s">
        <v>1113</v>
      </c>
      <c r="F118" s="195" t="s">
        <v>1202</v>
      </c>
      <c r="G118" s="195" t="s">
        <v>1665</v>
      </c>
      <c r="H118" s="256">
        <v>0</v>
      </c>
      <c r="I118" s="256">
        <v>0</v>
      </c>
      <c r="J118" s="264">
        <v>436</v>
      </c>
      <c r="K118" s="264">
        <v>0</v>
      </c>
      <c r="L118" s="270">
        <f t="shared" si="75"/>
        <v>436</v>
      </c>
      <c r="M118" s="213"/>
      <c r="N118" s="221" t="str">
        <f>"0"&amp;TEXT(ROWS(C$2:C114),"00")&amp;"B"</f>
        <v>0113B</v>
      </c>
      <c r="O118" s="297"/>
      <c r="P118" s="351">
        <f t="shared" si="70"/>
        <v>0</v>
      </c>
      <c r="R118" s="221" t="str">
        <f>"1"&amp;TEXT(ROWS(F$2:F114),"00")&amp;"B"</f>
        <v>1113B</v>
      </c>
      <c r="S118" s="297"/>
      <c r="T118" s="351">
        <f t="shared" si="71"/>
        <v>0</v>
      </c>
      <c r="V118" s="221" t="str">
        <f>"2"&amp;TEXT(ROWS(I$2:I114),"00")&amp;"B"</f>
        <v>2113B</v>
      </c>
      <c r="W118" s="297"/>
      <c r="X118" s="351">
        <f t="shared" si="72"/>
        <v>0</v>
      </c>
      <c r="Z118" s="221" t="str">
        <f>"3"&amp;TEXT(ROWS(L$2:L114),"00")&amp;"B"</f>
        <v>3113B</v>
      </c>
      <c r="AA118" s="297"/>
      <c r="AB118" s="351">
        <f t="shared" si="73"/>
        <v>0</v>
      </c>
      <c r="AD118" s="221" t="str">
        <f>"4"&amp;TEXT(ROWS(O$2:O114),"00")&amp;"B"</f>
        <v>4113B</v>
      </c>
      <c r="AE118" s="297"/>
      <c r="AF118" s="351">
        <f t="shared" si="74"/>
        <v>0</v>
      </c>
      <c r="AH118" s="188">
        <f t="shared" si="39"/>
        <v>0</v>
      </c>
      <c r="AI118" s="188">
        <f t="shared" si="40"/>
        <v>0</v>
      </c>
      <c r="AJ118" s="188">
        <f t="shared" si="41"/>
        <v>0</v>
      </c>
      <c r="AK118" s="188">
        <f t="shared" si="42"/>
        <v>0</v>
      </c>
      <c r="AL118" s="188">
        <f t="shared" si="43"/>
        <v>0</v>
      </c>
      <c r="AN118" s="188">
        <f t="shared" si="44"/>
        <v>0</v>
      </c>
      <c r="AO118" s="188">
        <f t="shared" si="45"/>
        <v>0</v>
      </c>
      <c r="AP118" s="188">
        <f t="shared" si="46"/>
        <v>0</v>
      </c>
      <c r="AQ118" s="188">
        <f t="shared" si="47"/>
        <v>0</v>
      </c>
      <c r="AR118" s="188">
        <f t="shared" si="48"/>
        <v>0</v>
      </c>
      <c r="AS118" s="188">
        <f t="shared" si="49"/>
        <v>0</v>
      </c>
      <c r="AT118" s="188">
        <f t="shared" si="50"/>
        <v>0</v>
      </c>
      <c r="AU118" s="188">
        <f t="shared" si="51"/>
        <v>0</v>
      </c>
      <c r="AV118" s="188">
        <f t="shared" si="52"/>
        <v>0</v>
      </c>
      <c r="AW118" s="188">
        <f t="shared" si="53"/>
        <v>0</v>
      </c>
      <c r="AX118" s="188">
        <f t="shared" si="54"/>
        <v>0</v>
      </c>
      <c r="AY118" s="188">
        <f t="shared" si="55"/>
        <v>0</v>
      </c>
      <c r="AZ118" s="188">
        <f t="shared" si="56"/>
        <v>0</v>
      </c>
      <c r="BA118" s="188">
        <f t="shared" si="57"/>
        <v>0</v>
      </c>
      <c r="BB118" s="188">
        <f t="shared" si="58"/>
        <v>0</v>
      </c>
      <c r="BC118" s="188">
        <f t="shared" si="59"/>
        <v>0</v>
      </c>
      <c r="BD118" s="188">
        <f t="shared" si="60"/>
        <v>0</v>
      </c>
      <c r="BE118" s="188">
        <f t="shared" si="61"/>
        <v>0</v>
      </c>
      <c r="BF118" s="188">
        <f t="shared" si="62"/>
        <v>0</v>
      </c>
      <c r="BG118" s="188">
        <f t="shared" si="63"/>
        <v>0</v>
      </c>
      <c r="BH118" s="188">
        <f t="shared" si="64"/>
        <v>0</v>
      </c>
      <c r="BI118" s="188">
        <f t="shared" si="65"/>
        <v>0</v>
      </c>
      <c r="BJ118" s="188">
        <f t="shared" si="66"/>
        <v>0</v>
      </c>
      <c r="BK118" s="188">
        <f t="shared" si="67"/>
        <v>0</v>
      </c>
      <c r="BL118" s="188">
        <f t="shared" si="68"/>
        <v>0</v>
      </c>
      <c r="BM118" s="188">
        <f t="shared" si="69"/>
        <v>0</v>
      </c>
    </row>
    <row r="119" spans="3:65">
      <c r="C119" s="193" t="s">
        <v>1447</v>
      </c>
      <c r="D119" s="193">
        <v>4</v>
      </c>
      <c r="E119" s="194" t="s">
        <v>1113</v>
      </c>
      <c r="F119" s="195" t="s">
        <v>1202</v>
      </c>
      <c r="G119" s="195" t="s">
        <v>1666</v>
      </c>
      <c r="H119" s="256">
        <v>0</v>
      </c>
      <c r="I119" s="264">
        <v>354</v>
      </c>
      <c r="J119" s="264">
        <v>180</v>
      </c>
      <c r="K119" s="264">
        <v>0</v>
      </c>
      <c r="L119" s="270">
        <f t="shared" si="75"/>
        <v>534</v>
      </c>
      <c r="M119" s="213"/>
      <c r="N119" s="221" t="str">
        <f>"0"&amp;TEXT(ROWS(C$2:C115),"00")&amp;"B"</f>
        <v>0114B</v>
      </c>
      <c r="O119" s="297"/>
      <c r="P119" s="351">
        <f t="shared" si="70"/>
        <v>0</v>
      </c>
      <c r="R119" s="221" t="str">
        <f>"1"&amp;TEXT(ROWS(F$2:F115),"00")&amp;"B"</f>
        <v>1114B</v>
      </c>
      <c r="S119" s="297"/>
      <c r="T119" s="351">
        <f t="shared" si="71"/>
        <v>0</v>
      </c>
      <c r="V119" s="221" t="str">
        <f>"2"&amp;TEXT(ROWS(I$2:I115),"00")&amp;"B"</f>
        <v>2114B</v>
      </c>
      <c r="W119" s="297"/>
      <c r="X119" s="351">
        <f t="shared" si="72"/>
        <v>0</v>
      </c>
      <c r="Z119" s="221" t="str">
        <f>"3"&amp;TEXT(ROWS(L$2:L115),"00")&amp;"B"</f>
        <v>3114B</v>
      </c>
      <c r="AA119" s="297"/>
      <c r="AB119" s="351">
        <f t="shared" si="73"/>
        <v>0</v>
      </c>
      <c r="AD119" s="221" t="str">
        <f>"4"&amp;TEXT(ROWS(O$2:O115),"00")&amp;"B"</f>
        <v>4114B</v>
      </c>
      <c r="AE119" s="297"/>
      <c r="AF119" s="351">
        <f t="shared" si="74"/>
        <v>0</v>
      </c>
      <c r="AH119" s="188">
        <f t="shared" si="39"/>
        <v>0</v>
      </c>
      <c r="AI119" s="188">
        <f t="shared" si="40"/>
        <v>0</v>
      </c>
      <c r="AJ119" s="188">
        <f t="shared" si="41"/>
        <v>0</v>
      </c>
      <c r="AK119" s="188">
        <f t="shared" si="42"/>
        <v>0</v>
      </c>
      <c r="AL119" s="188">
        <f t="shared" si="43"/>
        <v>0</v>
      </c>
      <c r="AN119" s="188">
        <f t="shared" si="44"/>
        <v>0</v>
      </c>
      <c r="AO119" s="188">
        <f t="shared" si="45"/>
        <v>0</v>
      </c>
      <c r="AP119" s="188">
        <f t="shared" si="46"/>
        <v>0</v>
      </c>
      <c r="AQ119" s="188">
        <f t="shared" si="47"/>
        <v>0</v>
      </c>
      <c r="AR119" s="188">
        <f t="shared" si="48"/>
        <v>0</v>
      </c>
      <c r="AS119" s="188">
        <f t="shared" si="49"/>
        <v>0</v>
      </c>
      <c r="AT119" s="188">
        <f t="shared" si="50"/>
        <v>0</v>
      </c>
      <c r="AU119" s="188">
        <f t="shared" si="51"/>
        <v>0</v>
      </c>
      <c r="AV119" s="188">
        <f t="shared" si="52"/>
        <v>0</v>
      </c>
      <c r="AW119" s="188">
        <f t="shared" si="53"/>
        <v>0</v>
      </c>
      <c r="AX119" s="188">
        <f t="shared" si="54"/>
        <v>0</v>
      </c>
      <c r="AY119" s="188">
        <f t="shared" si="55"/>
        <v>0</v>
      </c>
      <c r="AZ119" s="188">
        <f t="shared" si="56"/>
        <v>0</v>
      </c>
      <c r="BA119" s="188">
        <f t="shared" si="57"/>
        <v>0</v>
      </c>
      <c r="BB119" s="188">
        <f t="shared" si="58"/>
        <v>0</v>
      </c>
      <c r="BC119" s="188">
        <f t="shared" si="59"/>
        <v>0</v>
      </c>
      <c r="BD119" s="188">
        <f t="shared" si="60"/>
        <v>0</v>
      </c>
      <c r="BE119" s="188">
        <f t="shared" si="61"/>
        <v>0</v>
      </c>
      <c r="BF119" s="188">
        <f t="shared" si="62"/>
        <v>0</v>
      </c>
      <c r="BG119" s="188">
        <f t="shared" si="63"/>
        <v>0</v>
      </c>
      <c r="BH119" s="188">
        <f t="shared" si="64"/>
        <v>0</v>
      </c>
      <c r="BI119" s="188">
        <f t="shared" si="65"/>
        <v>0</v>
      </c>
      <c r="BJ119" s="188">
        <f t="shared" si="66"/>
        <v>0</v>
      </c>
      <c r="BK119" s="188">
        <f t="shared" si="67"/>
        <v>0</v>
      </c>
      <c r="BL119" s="188">
        <f t="shared" si="68"/>
        <v>0</v>
      </c>
      <c r="BM119" s="188">
        <f t="shared" si="69"/>
        <v>0</v>
      </c>
    </row>
    <row r="120" spans="3:65">
      <c r="C120" s="193" t="s">
        <v>1448</v>
      </c>
      <c r="D120" s="193">
        <v>4</v>
      </c>
      <c r="E120" s="194" t="s">
        <v>1113</v>
      </c>
      <c r="F120" s="195" t="s">
        <v>1202</v>
      </c>
      <c r="G120" s="195" t="s">
        <v>1667</v>
      </c>
      <c r="H120" s="256">
        <v>0</v>
      </c>
      <c r="I120" s="264">
        <v>0</v>
      </c>
      <c r="J120" s="264">
        <v>264</v>
      </c>
      <c r="K120" s="264">
        <v>0</v>
      </c>
      <c r="L120" s="270">
        <f t="shared" si="75"/>
        <v>264</v>
      </c>
      <c r="M120" s="213"/>
      <c r="N120" s="221" t="str">
        <f>"0"&amp;TEXT(ROWS(C$2:C116),"00")&amp;"B"</f>
        <v>0115B</v>
      </c>
      <c r="O120" s="297"/>
      <c r="P120" s="351">
        <f t="shared" si="70"/>
        <v>0</v>
      </c>
      <c r="R120" s="221" t="str">
        <f>"1"&amp;TEXT(ROWS(F$2:F116),"00")&amp;"B"</f>
        <v>1115B</v>
      </c>
      <c r="S120" s="297"/>
      <c r="T120" s="351">
        <f t="shared" si="71"/>
        <v>0</v>
      </c>
      <c r="V120" s="221" t="str">
        <f>"2"&amp;TEXT(ROWS(I$2:I116),"00")&amp;"B"</f>
        <v>2115B</v>
      </c>
      <c r="W120" s="297"/>
      <c r="X120" s="351">
        <f t="shared" si="72"/>
        <v>0</v>
      </c>
      <c r="Z120" s="221" t="str">
        <f>"3"&amp;TEXT(ROWS(L$2:L116),"00")&amp;"B"</f>
        <v>3115B</v>
      </c>
      <c r="AA120" s="297"/>
      <c r="AB120" s="351">
        <f t="shared" si="73"/>
        <v>0</v>
      </c>
      <c r="AD120" s="221" t="str">
        <f>"4"&amp;TEXT(ROWS(O$2:O116),"00")&amp;"B"</f>
        <v>4115B</v>
      </c>
      <c r="AE120" s="297"/>
      <c r="AF120" s="351">
        <f t="shared" si="74"/>
        <v>0</v>
      </c>
      <c r="AH120" s="188">
        <f t="shared" si="39"/>
        <v>0</v>
      </c>
      <c r="AI120" s="188">
        <f t="shared" si="40"/>
        <v>0</v>
      </c>
      <c r="AJ120" s="188">
        <f t="shared" si="41"/>
        <v>0</v>
      </c>
      <c r="AK120" s="188">
        <f t="shared" si="42"/>
        <v>0</v>
      </c>
      <c r="AL120" s="188">
        <f t="shared" si="43"/>
        <v>0</v>
      </c>
      <c r="AN120" s="188">
        <f t="shared" si="44"/>
        <v>0</v>
      </c>
      <c r="AO120" s="188">
        <f t="shared" si="45"/>
        <v>0</v>
      </c>
      <c r="AP120" s="188">
        <f t="shared" si="46"/>
        <v>0</v>
      </c>
      <c r="AQ120" s="188">
        <f t="shared" si="47"/>
        <v>0</v>
      </c>
      <c r="AR120" s="188">
        <f t="shared" si="48"/>
        <v>0</v>
      </c>
      <c r="AS120" s="188">
        <f t="shared" si="49"/>
        <v>0</v>
      </c>
      <c r="AT120" s="188">
        <f t="shared" si="50"/>
        <v>0</v>
      </c>
      <c r="AU120" s="188">
        <f t="shared" si="51"/>
        <v>0</v>
      </c>
      <c r="AV120" s="188">
        <f t="shared" si="52"/>
        <v>0</v>
      </c>
      <c r="AW120" s="188">
        <f t="shared" si="53"/>
        <v>0</v>
      </c>
      <c r="AX120" s="188">
        <f t="shared" si="54"/>
        <v>0</v>
      </c>
      <c r="AY120" s="188">
        <f t="shared" si="55"/>
        <v>0</v>
      </c>
      <c r="AZ120" s="188">
        <f t="shared" si="56"/>
        <v>0</v>
      </c>
      <c r="BA120" s="188">
        <f t="shared" si="57"/>
        <v>0</v>
      </c>
      <c r="BB120" s="188">
        <f t="shared" si="58"/>
        <v>0</v>
      </c>
      <c r="BC120" s="188">
        <f t="shared" si="59"/>
        <v>0</v>
      </c>
      <c r="BD120" s="188">
        <f t="shared" si="60"/>
        <v>0</v>
      </c>
      <c r="BE120" s="188">
        <f t="shared" si="61"/>
        <v>0</v>
      </c>
      <c r="BF120" s="188">
        <f t="shared" si="62"/>
        <v>0</v>
      </c>
      <c r="BG120" s="188">
        <f t="shared" si="63"/>
        <v>0</v>
      </c>
      <c r="BH120" s="188">
        <f t="shared" si="64"/>
        <v>0</v>
      </c>
      <c r="BI120" s="188">
        <f t="shared" si="65"/>
        <v>0</v>
      </c>
      <c r="BJ120" s="188">
        <f t="shared" si="66"/>
        <v>0</v>
      </c>
      <c r="BK120" s="188">
        <f t="shared" si="67"/>
        <v>0</v>
      </c>
      <c r="BL120" s="188">
        <f t="shared" si="68"/>
        <v>0</v>
      </c>
      <c r="BM120" s="188">
        <f t="shared" si="69"/>
        <v>0</v>
      </c>
    </row>
    <row r="121" spans="3:65">
      <c r="C121" s="193" t="s">
        <v>1449</v>
      </c>
      <c r="D121" s="193">
        <v>4</v>
      </c>
      <c r="E121" s="194" t="s">
        <v>1113</v>
      </c>
      <c r="F121" s="195" t="s">
        <v>1202</v>
      </c>
      <c r="G121" s="195" t="s">
        <v>1668</v>
      </c>
      <c r="H121" s="256">
        <v>0</v>
      </c>
      <c r="I121" s="264">
        <v>840</v>
      </c>
      <c r="J121" s="264">
        <v>412</v>
      </c>
      <c r="K121" s="264">
        <v>0</v>
      </c>
      <c r="L121" s="270">
        <f t="shared" si="75"/>
        <v>1252</v>
      </c>
      <c r="M121" s="213"/>
      <c r="N121" s="221" t="str">
        <f>"0"&amp;TEXT(ROWS(C$2:C117),"00")&amp;"B"</f>
        <v>0116B</v>
      </c>
      <c r="O121" s="297"/>
      <c r="P121" s="351">
        <f t="shared" si="70"/>
        <v>0</v>
      </c>
      <c r="R121" s="221" t="str">
        <f>"1"&amp;TEXT(ROWS(F$2:F117),"00")&amp;"B"</f>
        <v>1116B</v>
      </c>
      <c r="S121" s="297"/>
      <c r="T121" s="351">
        <f t="shared" si="71"/>
        <v>0</v>
      </c>
      <c r="V121" s="221" t="str">
        <f>"2"&amp;TEXT(ROWS(I$2:I117),"00")&amp;"B"</f>
        <v>2116B</v>
      </c>
      <c r="W121" s="297"/>
      <c r="X121" s="351">
        <f t="shared" si="72"/>
        <v>0</v>
      </c>
      <c r="Z121" s="221" t="str">
        <f>"3"&amp;TEXT(ROWS(L$2:L117),"00")&amp;"B"</f>
        <v>3116B</v>
      </c>
      <c r="AA121" s="297"/>
      <c r="AB121" s="351">
        <f t="shared" si="73"/>
        <v>0</v>
      </c>
      <c r="AD121" s="221" t="str">
        <f>"4"&amp;TEXT(ROWS(O$2:O117),"00")&amp;"B"</f>
        <v>4116B</v>
      </c>
      <c r="AE121" s="297"/>
      <c r="AF121" s="351">
        <f t="shared" si="74"/>
        <v>0</v>
      </c>
      <c r="AH121" s="188">
        <f t="shared" si="39"/>
        <v>0</v>
      </c>
      <c r="AI121" s="188">
        <f t="shared" si="40"/>
        <v>0</v>
      </c>
      <c r="AJ121" s="188">
        <f t="shared" si="41"/>
        <v>0</v>
      </c>
      <c r="AK121" s="188">
        <f t="shared" si="42"/>
        <v>0</v>
      </c>
      <c r="AL121" s="188">
        <f t="shared" si="43"/>
        <v>0</v>
      </c>
      <c r="AN121" s="188">
        <f t="shared" si="44"/>
        <v>0</v>
      </c>
      <c r="AO121" s="188">
        <f t="shared" si="45"/>
        <v>0</v>
      </c>
      <c r="AP121" s="188">
        <f t="shared" si="46"/>
        <v>0</v>
      </c>
      <c r="AQ121" s="188">
        <f t="shared" si="47"/>
        <v>0</v>
      </c>
      <c r="AR121" s="188">
        <f t="shared" si="48"/>
        <v>0</v>
      </c>
      <c r="AS121" s="188">
        <f t="shared" si="49"/>
        <v>0</v>
      </c>
      <c r="AT121" s="188">
        <f t="shared" si="50"/>
        <v>0</v>
      </c>
      <c r="AU121" s="188">
        <f t="shared" si="51"/>
        <v>0</v>
      </c>
      <c r="AV121" s="188">
        <f t="shared" si="52"/>
        <v>0</v>
      </c>
      <c r="AW121" s="188">
        <f t="shared" si="53"/>
        <v>0</v>
      </c>
      <c r="AX121" s="188">
        <f t="shared" si="54"/>
        <v>0</v>
      </c>
      <c r="AY121" s="188">
        <f t="shared" si="55"/>
        <v>0</v>
      </c>
      <c r="AZ121" s="188">
        <f t="shared" si="56"/>
        <v>0</v>
      </c>
      <c r="BA121" s="188">
        <f t="shared" si="57"/>
        <v>0</v>
      </c>
      <c r="BB121" s="188">
        <f t="shared" si="58"/>
        <v>0</v>
      </c>
      <c r="BC121" s="188">
        <f t="shared" si="59"/>
        <v>0</v>
      </c>
      <c r="BD121" s="188">
        <f t="shared" si="60"/>
        <v>0</v>
      </c>
      <c r="BE121" s="188">
        <f t="shared" si="61"/>
        <v>0</v>
      </c>
      <c r="BF121" s="188">
        <f t="shared" si="62"/>
        <v>0</v>
      </c>
      <c r="BG121" s="188">
        <f t="shared" si="63"/>
        <v>0</v>
      </c>
      <c r="BH121" s="188">
        <f t="shared" si="64"/>
        <v>0</v>
      </c>
      <c r="BI121" s="188">
        <f t="shared" si="65"/>
        <v>0</v>
      </c>
      <c r="BJ121" s="188">
        <f t="shared" si="66"/>
        <v>0</v>
      </c>
      <c r="BK121" s="188">
        <f t="shared" si="67"/>
        <v>0</v>
      </c>
      <c r="BL121" s="188">
        <f t="shared" si="68"/>
        <v>0</v>
      </c>
      <c r="BM121" s="188">
        <f t="shared" si="69"/>
        <v>0</v>
      </c>
    </row>
    <row r="122" spans="3:65">
      <c r="C122" s="193" t="s">
        <v>1450</v>
      </c>
      <c r="D122" s="193">
        <v>4</v>
      </c>
      <c r="E122" s="194" t="s">
        <v>1113</v>
      </c>
      <c r="F122" s="195" t="s">
        <v>1202</v>
      </c>
      <c r="G122" s="195" t="s">
        <v>1669</v>
      </c>
      <c r="H122" s="256">
        <v>0</v>
      </c>
      <c r="I122" s="264">
        <v>0</v>
      </c>
      <c r="J122" s="264">
        <v>492</v>
      </c>
      <c r="K122" s="264">
        <v>0</v>
      </c>
      <c r="L122" s="270">
        <f t="shared" si="75"/>
        <v>492</v>
      </c>
      <c r="M122" s="213"/>
      <c r="N122" s="221" t="str">
        <f>"0"&amp;TEXT(ROWS(C$2:C118),"00")&amp;"B"</f>
        <v>0117B</v>
      </c>
      <c r="O122" s="297"/>
      <c r="P122" s="351">
        <f t="shared" si="70"/>
        <v>0</v>
      </c>
      <c r="R122" s="221" t="str">
        <f>"1"&amp;TEXT(ROWS(F$2:F118),"00")&amp;"B"</f>
        <v>1117B</v>
      </c>
      <c r="S122" s="297"/>
      <c r="T122" s="351">
        <f t="shared" si="71"/>
        <v>0</v>
      </c>
      <c r="V122" s="221" t="str">
        <f>"2"&amp;TEXT(ROWS(I$2:I118),"00")&amp;"B"</f>
        <v>2117B</v>
      </c>
      <c r="W122" s="297"/>
      <c r="X122" s="351">
        <f t="shared" si="72"/>
        <v>0</v>
      </c>
      <c r="Z122" s="221" t="str">
        <f>"3"&amp;TEXT(ROWS(L$2:L118),"00")&amp;"B"</f>
        <v>3117B</v>
      </c>
      <c r="AA122" s="297"/>
      <c r="AB122" s="351">
        <f t="shared" si="73"/>
        <v>0</v>
      </c>
      <c r="AD122" s="221" t="str">
        <f>"4"&amp;TEXT(ROWS(O$2:O118),"00")&amp;"B"</f>
        <v>4117B</v>
      </c>
      <c r="AE122" s="297"/>
      <c r="AF122" s="351">
        <f t="shared" si="74"/>
        <v>0</v>
      </c>
      <c r="AH122" s="188">
        <f t="shared" si="39"/>
        <v>0</v>
      </c>
      <c r="AI122" s="188">
        <f t="shared" si="40"/>
        <v>0</v>
      </c>
      <c r="AJ122" s="188">
        <f t="shared" si="41"/>
        <v>0</v>
      </c>
      <c r="AK122" s="188">
        <f t="shared" si="42"/>
        <v>0</v>
      </c>
      <c r="AL122" s="188">
        <f t="shared" si="43"/>
        <v>0</v>
      </c>
      <c r="AN122" s="188">
        <f t="shared" si="44"/>
        <v>0</v>
      </c>
      <c r="AO122" s="188">
        <f t="shared" si="45"/>
        <v>0</v>
      </c>
      <c r="AP122" s="188">
        <f t="shared" si="46"/>
        <v>0</v>
      </c>
      <c r="AQ122" s="188">
        <f t="shared" si="47"/>
        <v>0</v>
      </c>
      <c r="AR122" s="188">
        <f t="shared" si="48"/>
        <v>0</v>
      </c>
      <c r="AS122" s="188">
        <f t="shared" si="49"/>
        <v>0</v>
      </c>
      <c r="AT122" s="188">
        <f t="shared" si="50"/>
        <v>0</v>
      </c>
      <c r="AU122" s="188">
        <f t="shared" si="51"/>
        <v>0</v>
      </c>
      <c r="AV122" s="188">
        <f t="shared" si="52"/>
        <v>0</v>
      </c>
      <c r="AW122" s="188">
        <f t="shared" si="53"/>
        <v>0</v>
      </c>
      <c r="AX122" s="188">
        <f t="shared" si="54"/>
        <v>0</v>
      </c>
      <c r="AY122" s="188">
        <f t="shared" si="55"/>
        <v>0</v>
      </c>
      <c r="AZ122" s="188">
        <f t="shared" si="56"/>
        <v>0</v>
      </c>
      <c r="BA122" s="188">
        <f t="shared" si="57"/>
        <v>0</v>
      </c>
      <c r="BB122" s="188">
        <f t="shared" si="58"/>
        <v>0</v>
      </c>
      <c r="BC122" s="188">
        <f t="shared" si="59"/>
        <v>0</v>
      </c>
      <c r="BD122" s="188">
        <f t="shared" si="60"/>
        <v>0</v>
      </c>
      <c r="BE122" s="188">
        <f t="shared" si="61"/>
        <v>0</v>
      </c>
      <c r="BF122" s="188">
        <f t="shared" si="62"/>
        <v>0</v>
      </c>
      <c r="BG122" s="188">
        <f t="shared" si="63"/>
        <v>0</v>
      </c>
      <c r="BH122" s="188">
        <f t="shared" si="64"/>
        <v>0</v>
      </c>
      <c r="BI122" s="188">
        <f t="shared" si="65"/>
        <v>0</v>
      </c>
      <c r="BJ122" s="188">
        <f t="shared" si="66"/>
        <v>0</v>
      </c>
      <c r="BK122" s="188">
        <f t="shared" si="67"/>
        <v>0</v>
      </c>
      <c r="BL122" s="188">
        <f t="shared" si="68"/>
        <v>0</v>
      </c>
      <c r="BM122" s="188">
        <f t="shared" si="69"/>
        <v>0</v>
      </c>
    </row>
    <row r="123" spans="3:65">
      <c r="C123" s="193" t="s">
        <v>1451</v>
      </c>
      <c r="D123" s="193">
        <v>4</v>
      </c>
      <c r="E123" s="194" t="s">
        <v>1113</v>
      </c>
      <c r="F123" s="195" t="s">
        <v>1202</v>
      </c>
      <c r="G123" s="195" t="s">
        <v>1670</v>
      </c>
      <c r="H123" s="256">
        <v>0</v>
      </c>
      <c r="I123" s="264">
        <v>809</v>
      </c>
      <c r="J123" s="264">
        <v>554</v>
      </c>
      <c r="K123" s="264">
        <v>0</v>
      </c>
      <c r="L123" s="270">
        <f t="shared" si="75"/>
        <v>1363</v>
      </c>
      <c r="M123" s="213"/>
      <c r="N123" s="221" t="str">
        <f>"0"&amp;TEXT(ROWS(C$2:C119),"00")&amp;"B"</f>
        <v>0118B</v>
      </c>
      <c r="O123" s="297"/>
      <c r="P123" s="351">
        <f t="shared" si="70"/>
        <v>0</v>
      </c>
      <c r="R123" s="221" t="str">
        <f>"1"&amp;TEXT(ROWS(F$2:F119),"00")&amp;"B"</f>
        <v>1118B</v>
      </c>
      <c r="S123" s="297"/>
      <c r="T123" s="351">
        <f t="shared" si="71"/>
        <v>0</v>
      </c>
      <c r="V123" s="221" t="str">
        <f>"2"&amp;TEXT(ROWS(I$2:I119),"00")&amp;"B"</f>
        <v>2118B</v>
      </c>
      <c r="W123" s="297"/>
      <c r="X123" s="351">
        <f t="shared" si="72"/>
        <v>0</v>
      </c>
      <c r="Z123" s="221" t="str">
        <f>"3"&amp;TEXT(ROWS(L$2:L119),"00")&amp;"B"</f>
        <v>3118B</v>
      </c>
      <c r="AA123" s="297"/>
      <c r="AB123" s="351">
        <f t="shared" si="73"/>
        <v>0</v>
      </c>
      <c r="AD123" s="221" t="str">
        <f>"4"&amp;TEXT(ROWS(O$2:O119),"00")&amp;"B"</f>
        <v>4118B</v>
      </c>
      <c r="AE123" s="297"/>
      <c r="AF123" s="351">
        <f t="shared" si="74"/>
        <v>0</v>
      </c>
      <c r="AH123" s="188">
        <f t="shared" si="39"/>
        <v>0</v>
      </c>
      <c r="AI123" s="188">
        <f t="shared" si="40"/>
        <v>0</v>
      </c>
      <c r="AJ123" s="188">
        <f t="shared" si="41"/>
        <v>0</v>
      </c>
      <c r="AK123" s="188">
        <f t="shared" si="42"/>
        <v>0</v>
      </c>
      <c r="AL123" s="188">
        <f t="shared" si="43"/>
        <v>0</v>
      </c>
      <c r="AN123" s="188">
        <f t="shared" si="44"/>
        <v>0</v>
      </c>
      <c r="AO123" s="188">
        <f t="shared" si="45"/>
        <v>0</v>
      </c>
      <c r="AP123" s="188">
        <f t="shared" si="46"/>
        <v>0</v>
      </c>
      <c r="AQ123" s="188">
        <f t="shared" si="47"/>
        <v>0</v>
      </c>
      <c r="AR123" s="188">
        <f t="shared" si="48"/>
        <v>0</v>
      </c>
      <c r="AS123" s="188">
        <f t="shared" si="49"/>
        <v>0</v>
      </c>
      <c r="AT123" s="188">
        <f t="shared" si="50"/>
        <v>0</v>
      </c>
      <c r="AU123" s="188">
        <f t="shared" si="51"/>
        <v>0</v>
      </c>
      <c r="AV123" s="188">
        <f t="shared" si="52"/>
        <v>0</v>
      </c>
      <c r="AW123" s="188">
        <f t="shared" si="53"/>
        <v>0</v>
      </c>
      <c r="AX123" s="188">
        <f t="shared" si="54"/>
        <v>0</v>
      </c>
      <c r="AY123" s="188">
        <f t="shared" si="55"/>
        <v>0</v>
      </c>
      <c r="AZ123" s="188">
        <f t="shared" si="56"/>
        <v>0</v>
      </c>
      <c r="BA123" s="188">
        <f t="shared" si="57"/>
        <v>0</v>
      </c>
      <c r="BB123" s="188">
        <f t="shared" si="58"/>
        <v>0</v>
      </c>
      <c r="BC123" s="188">
        <f t="shared" si="59"/>
        <v>0</v>
      </c>
      <c r="BD123" s="188">
        <f t="shared" si="60"/>
        <v>0</v>
      </c>
      <c r="BE123" s="188">
        <f t="shared" si="61"/>
        <v>0</v>
      </c>
      <c r="BF123" s="188">
        <f t="shared" si="62"/>
        <v>0</v>
      </c>
      <c r="BG123" s="188">
        <f t="shared" si="63"/>
        <v>0</v>
      </c>
      <c r="BH123" s="188">
        <f t="shared" si="64"/>
        <v>0</v>
      </c>
      <c r="BI123" s="188">
        <f t="shared" si="65"/>
        <v>0</v>
      </c>
      <c r="BJ123" s="188">
        <f t="shared" si="66"/>
        <v>0</v>
      </c>
      <c r="BK123" s="188">
        <f t="shared" si="67"/>
        <v>0</v>
      </c>
      <c r="BL123" s="188">
        <f t="shared" si="68"/>
        <v>0</v>
      </c>
      <c r="BM123" s="188">
        <f t="shared" si="69"/>
        <v>0</v>
      </c>
    </row>
    <row r="124" spans="3:65">
      <c r="C124" s="193" t="s">
        <v>1452</v>
      </c>
      <c r="D124" s="193">
        <v>4</v>
      </c>
      <c r="E124" s="194" t="s">
        <v>1113</v>
      </c>
      <c r="F124" s="195" t="s">
        <v>1202</v>
      </c>
      <c r="G124" s="195" t="s">
        <v>1671</v>
      </c>
      <c r="H124" s="256">
        <v>0</v>
      </c>
      <c r="I124" s="264">
        <v>1320</v>
      </c>
      <c r="J124" s="264">
        <v>592</v>
      </c>
      <c r="K124" s="264">
        <v>0</v>
      </c>
      <c r="L124" s="270">
        <f t="shared" si="75"/>
        <v>1912</v>
      </c>
      <c r="M124" s="213"/>
      <c r="N124" s="221" t="str">
        <f>"0"&amp;TEXT(ROWS(C$2:C120),"00")&amp;"B"</f>
        <v>0119B</v>
      </c>
      <c r="O124" s="297"/>
      <c r="P124" s="351">
        <f t="shared" si="70"/>
        <v>0</v>
      </c>
      <c r="R124" s="221" t="str">
        <f>"1"&amp;TEXT(ROWS(F$2:F120),"00")&amp;"B"</f>
        <v>1119B</v>
      </c>
      <c r="S124" s="297"/>
      <c r="T124" s="351">
        <f t="shared" si="71"/>
        <v>0</v>
      </c>
      <c r="V124" s="221" t="str">
        <f>"2"&amp;TEXT(ROWS(I$2:I120),"00")&amp;"B"</f>
        <v>2119B</v>
      </c>
      <c r="W124" s="297"/>
      <c r="X124" s="351">
        <f t="shared" si="72"/>
        <v>0</v>
      </c>
      <c r="Z124" s="221" t="str">
        <f>"3"&amp;TEXT(ROWS(L$2:L120),"00")&amp;"B"</f>
        <v>3119B</v>
      </c>
      <c r="AA124" s="297"/>
      <c r="AB124" s="351">
        <f t="shared" si="73"/>
        <v>0</v>
      </c>
      <c r="AD124" s="221" t="str">
        <f>"4"&amp;TEXT(ROWS(O$2:O120),"00")&amp;"B"</f>
        <v>4119B</v>
      </c>
      <c r="AE124" s="297"/>
      <c r="AF124" s="351">
        <f t="shared" si="74"/>
        <v>0</v>
      </c>
      <c r="AH124" s="188">
        <f t="shared" si="39"/>
        <v>0</v>
      </c>
      <c r="AI124" s="188">
        <f t="shared" si="40"/>
        <v>0</v>
      </c>
      <c r="AJ124" s="188">
        <f t="shared" si="41"/>
        <v>0</v>
      </c>
      <c r="AK124" s="188">
        <f t="shared" si="42"/>
        <v>0</v>
      </c>
      <c r="AL124" s="188">
        <f t="shared" si="43"/>
        <v>0</v>
      </c>
      <c r="AN124" s="188">
        <f t="shared" si="44"/>
        <v>0</v>
      </c>
      <c r="AO124" s="188">
        <f t="shared" si="45"/>
        <v>0</v>
      </c>
      <c r="AP124" s="188">
        <f t="shared" si="46"/>
        <v>0</v>
      </c>
      <c r="AQ124" s="188">
        <f t="shared" si="47"/>
        <v>0</v>
      </c>
      <c r="AR124" s="188">
        <f t="shared" si="48"/>
        <v>0</v>
      </c>
      <c r="AS124" s="188">
        <f t="shared" si="49"/>
        <v>0</v>
      </c>
      <c r="AT124" s="188">
        <f t="shared" si="50"/>
        <v>0</v>
      </c>
      <c r="AU124" s="188">
        <f t="shared" si="51"/>
        <v>0</v>
      </c>
      <c r="AV124" s="188">
        <f t="shared" si="52"/>
        <v>0</v>
      </c>
      <c r="AW124" s="188">
        <f t="shared" si="53"/>
        <v>0</v>
      </c>
      <c r="AX124" s="188">
        <f t="shared" si="54"/>
        <v>0</v>
      </c>
      <c r="AY124" s="188">
        <f t="shared" si="55"/>
        <v>0</v>
      </c>
      <c r="AZ124" s="188">
        <f t="shared" si="56"/>
        <v>0</v>
      </c>
      <c r="BA124" s="188">
        <f t="shared" si="57"/>
        <v>0</v>
      </c>
      <c r="BB124" s="188">
        <f t="shared" si="58"/>
        <v>0</v>
      </c>
      <c r="BC124" s="188">
        <f t="shared" si="59"/>
        <v>0</v>
      </c>
      <c r="BD124" s="188">
        <f t="shared" si="60"/>
        <v>0</v>
      </c>
      <c r="BE124" s="188">
        <f t="shared" si="61"/>
        <v>0</v>
      </c>
      <c r="BF124" s="188">
        <f t="shared" si="62"/>
        <v>0</v>
      </c>
      <c r="BG124" s="188">
        <f t="shared" si="63"/>
        <v>0</v>
      </c>
      <c r="BH124" s="188">
        <f t="shared" si="64"/>
        <v>0</v>
      </c>
      <c r="BI124" s="188">
        <f t="shared" si="65"/>
        <v>0</v>
      </c>
      <c r="BJ124" s="188">
        <f t="shared" si="66"/>
        <v>0</v>
      </c>
      <c r="BK124" s="188">
        <f t="shared" si="67"/>
        <v>0</v>
      </c>
      <c r="BL124" s="188">
        <f t="shared" si="68"/>
        <v>0</v>
      </c>
      <c r="BM124" s="188">
        <f t="shared" si="69"/>
        <v>0</v>
      </c>
    </row>
    <row r="125" spans="3:65">
      <c r="C125" s="193" t="s">
        <v>1453</v>
      </c>
      <c r="D125" s="193">
        <v>4</v>
      </c>
      <c r="E125" s="194" t="s">
        <v>1113</v>
      </c>
      <c r="F125" s="195" t="s">
        <v>1202</v>
      </c>
      <c r="G125" s="195" t="s">
        <v>1672</v>
      </c>
      <c r="H125" s="256">
        <v>0</v>
      </c>
      <c r="I125" s="264">
        <v>1092</v>
      </c>
      <c r="J125" s="264">
        <v>649</v>
      </c>
      <c r="K125" s="264">
        <v>0</v>
      </c>
      <c r="L125" s="270">
        <f t="shared" si="75"/>
        <v>1741</v>
      </c>
      <c r="M125" s="213"/>
      <c r="N125" s="221" t="str">
        <f>"0"&amp;TEXT(ROWS(C$2:C121),"00")&amp;"B"</f>
        <v>0120B</v>
      </c>
      <c r="O125" s="297"/>
      <c r="P125" s="351">
        <f t="shared" si="70"/>
        <v>0</v>
      </c>
      <c r="R125" s="221" t="str">
        <f>"1"&amp;TEXT(ROWS(F$2:F121),"00")&amp;"B"</f>
        <v>1120B</v>
      </c>
      <c r="S125" s="297"/>
      <c r="T125" s="351">
        <f t="shared" si="71"/>
        <v>0</v>
      </c>
      <c r="V125" s="221" t="str">
        <f>"2"&amp;TEXT(ROWS(I$2:I121),"00")&amp;"B"</f>
        <v>2120B</v>
      </c>
      <c r="W125" s="297"/>
      <c r="X125" s="351">
        <f t="shared" si="72"/>
        <v>0</v>
      </c>
      <c r="Z125" s="221" t="str">
        <f>"3"&amp;TEXT(ROWS(L$2:L121),"00")&amp;"B"</f>
        <v>3120B</v>
      </c>
      <c r="AA125" s="297"/>
      <c r="AB125" s="351">
        <f t="shared" si="73"/>
        <v>0</v>
      </c>
      <c r="AD125" s="221" t="str">
        <f>"4"&amp;TEXT(ROWS(O$2:O121),"00")&amp;"B"</f>
        <v>4120B</v>
      </c>
      <c r="AE125" s="297"/>
      <c r="AF125" s="351">
        <f t="shared" si="74"/>
        <v>0</v>
      </c>
      <c r="AH125" s="188">
        <f t="shared" si="39"/>
        <v>0</v>
      </c>
      <c r="AI125" s="188">
        <f t="shared" si="40"/>
        <v>0</v>
      </c>
      <c r="AJ125" s="188">
        <f t="shared" si="41"/>
        <v>0</v>
      </c>
      <c r="AK125" s="188">
        <f t="shared" si="42"/>
        <v>0</v>
      </c>
      <c r="AL125" s="188">
        <f t="shared" si="43"/>
        <v>0</v>
      </c>
      <c r="AN125" s="188">
        <f t="shared" si="44"/>
        <v>0</v>
      </c>
      <c r="AO125" s="188">
        <f t="shared" si="45"/>
        <v>0</v>
      </c>
      <c r="AP125" s="188">
        <f t="shared" si="46"/>
        <v>0</v>
      </c>
      <c r="AQ125" s="188">
        <f t="shared" si="47"/>
        <v>0</v>
      </c>
      <c r="AR125" s="188">
        <f t="shared" si="48"/>
        <v>0</v>
      </c>
      <c r="AS125" s="188">
        <f t="shared" si="49"/>
        <v>0</v>
      </c>
      <c r="AT125" s="188">
        <f t="shared" si="50"/>
        <v>0</v>
      </c>
      <c r="AU125" s="188">
        <f t="shared" si="51"/>
        <v>0</v>
      </c>
      <c r="AV125" s="188">
        <f t="shared" si="52"/>
        <v>0</v>
      </c>
      <c r="AW125" s="188">
        <f t="shared" si="53"/>
        <v>0</v>
      </c>
      <c r="AX125" s="188">
        <f t="shared" si="54"/>
        <v>0</v>
      </c>
      <c r="AY125" s="188">
        <f t="shared" si="55"/>
        <v>0</v>
      </c>
      <c r="AZ125" s="188">
        <f t="shared" si="56"/>
        <v>0</v>
      </c>
      <c r="BA125" s="188">
        <f t="shared" si="57"/>
        <v>0</v>
      </c>
      <c r="BB125" s="188">
        <f t="shared" si="58"/>
        <v>0</v>
      </c>
      <c r="BC125" s="188">
        <f t="shared" si="59"/>
        <v>0</v>
      </c>
      <c r="BD125" s="188">
        <f t="shared" si="60"/>
        <v>0</v>
      </c>
      <c r="BE125" s="188">
        <f t="shared" si="61"/>
        <v>0</v>
      </c>
      <c r="BF125" s="188">
        <f t="shared" si="62"/>
        <v>0</v>
      </c>
      <c r="BG125" s="188">
        <f t="shared" si="63"/>
        <v>0</v>
      </c>
      <c r="BH125" s="188">
        <f t="shared" si="64"/>
        <v>0</v>
      </c>
      <c r="BI125" s="188">
        <f t="shared" si="65"/>
        <v>0</v>
      </c>
      <c r="BJ125" s="188">
        <f t="shared" si="66"/>
        <v>0</v>
      </c>
      <c r="BK125" s="188">
        <f t="shared" si="67"/>
        <v>0</v>
      </c>
      <c r="BL125" s="188">
        <f t="shared" si="68"/>
        <v>0</v>
      </c>
      <c r="BM125" s="188">
        <f t="shared" si="69"/>
        <v>0</v>
      </c>
    </row>
    <row r="126" spans="3:65">
      <c r="C126" s="193" t="s">
        <v>1454</v>
      </c>
      <c r="D126" s="193">
        <v>4</v>
      </c>
      <c r="E126" s="194" t="s">
        <v>1113</v>
      </c>
      <c r="F126" s="195" t="s">
        <v>1202</v>
      </c>
      <c r="G126" s="195" t="s">
        <v>1673</v>
      </c>
      <c r="H126" s="256">
        <v>0</v>
      </c>
      <c r="I126" s="264">
        <v>1124</v>
      </c>
      <c r="J126" s="264">
        <v>672</v>
      </c>
      <c r="K126" s="264">
        <v>0</v>
      </c>
      <c r="L126" s="270">
        <f t="shared" si="75"/>
        <v>1796</v>
      </c>
      <c r="M126" s="213"/>
      <c r="N126" s="221" t="str">
        <f>"0"&amp;TEXT(ROWS(C$2:C122),"00")&amp;"B"</f>
        <v>0121B</v>
      </c>
      <c r="O126" s="297"/>
      <c r="P126" s="351">
        <f t="shared" si="70"/>
        <v>0</v>
      </c>
      <c r="R126" s="221" t="str">
        <f>"1"&amp;TEXT(ROWS(F$2:F122),"00")&amp;"B"</f>
        <v>1121B</v>
      </c>
      <c r="S126" s="297"/>
      <c r="T126" s="351">
        <f t="shared" si="71"/>
        <v>0</v>
      </c>
      <c r="V126" s="221" t="str">
        <f>"2"&amp;TEXT(ROWS(I$2:I122),"00")&amp;"B"</f>
        <v>2121B</v>
      </c>
      <c r="W126" s="297"/>
      <c r="X126" s="351">
        <f t="shared" si="72"/>
        <v>0</v>
      </c>
      <c r="Z126" s="221" t="str">
        <f>"3"&amp;TEXT(ROWS(L$2:L122),"00")&amp;"B"</f>
        <v>3121B</v>
      </c>
      <c r="AA126" s="297"/>
      <c r="AB126" s="351">
        <f t="shared" si="73"/>
        <v>0</v>
      </c>
      <c r="AD126" s="221" t="str">
        <f>"4"&amp;TEXT(ROWS(O$2:O122),"00")&amp;"B"</f>
        <v>4121B</v>
      </c>
      <c r="AE126" s="297"/>
      <c r="AF126" s="351">
        <f t="shared" si="74"/>
        <v>0</v>
      </c>
      <c r="AH126" s="188">
        <f t="shared" si="39"/>
        <v>0</v>
      </c>
      <c r="AI126" s="188">
        <f t="shared" si="40"/>
        <v>0</v>
      </c>
      <c r="AJ126" s="188">
        <f t="shared" si="41"/>
        <v>0</v>
      </c>
      <c r="AK126" s="188">
        <f t="shared" si="42"/>
        <v>0</v>
      </c>
      <c r="AL126" s="188">
        <f t="shared" si="43"/>
        <v>0</v>
      </c>
      <c r="AN126" s="188">
        <f t="shared" si="44"/>
        <v>0</v>
      </c>
      <c r="AO126" s="188">
        <f t="shared" si="45"/>
        <v>0</v>
      </c>
      <c r="AP126" s="188">
        <f t="shared" si="46"/>
        <v>0</v>
      </c>
      <c r="AQ126" s="188">
        <f t="shared" si="47"/>
        <v>0</v>
      </c>
      <c r="AR126" s="188">
        <f t="shared" si="48"/>
        <v>0</v>
      </c>
      <c r="AS126" s="188">
        <f t="shared" si="49"/>
        <v>0</v>
      </c>
      <c r="AT126" s="188">
        <f t="shared" si="50"/>
        <v>0</v>
      </c>
      <c r="AU126" s="188">
        <f t="shared" si="51"/>
        <v>0</v>
      </c>
      <c r="AV126" s="188">
        <f t="shared" si="52"/>
        <v>0</v>
      </c>
      <c r="AW126" s="188">
        <f t="shared" si="53"/>
        <v>0</v>
      </c>
      <c r="AX126" s="188">
        <f t="shared" si="54"/>
        <v>0</v>
      </c>
      <c r="AY126" s="188">
        <f t="shared" si="55"/>
        <v>0</v>
      </c>
      <c r="AZ126" s="188">
        <f t="shared" si="56"/>
        <v>0</v>
      </c>
      <c r="BA126" s="188">
        <f t="shared" si="57"/>
        <v>0</v>
      </c>
      <c r="BB126" s="188">
        <f t="shared" si="58"/>
        <v>0</v>
      </c>
      <c r="BC126" s="188">
        <f t="shared" si="59"/>
        <v>0</v>
      </c>
      <c r="BD126" s="188">
        <f t="shared" si="60"/>
        <v>0</v>
      </c>
      <c r="BE126" s="188">
        <f t="shared" si="61"/>
        <v>0</v>
      </c>
      <c r="BF126" s="188">
        <f t="shared" si="62"/>
        <v>0</v>
      </c>
      <c r="BG126" s="188">
        <f t="shared" si="63"/>
        <v>0</v>
      </c>
      <c r="BH126" s="188">
        <f t="shared" si="64"/>
        <v>0</v>
      </c>
      <c r="BI126" s="188">
        <f t="shared" si="65"/>
        <v>0</v>
      </c>
      <c r="BJ126" s="188">
        <f t="shared" si="66"/>
        <v>0</v>
      </c>
      <c r="BK126" s="188">
        <f t="shared" si="67"/>
        <v>0</v>
      </c>
      <c r="BL126" s="188">
        <f t="shared" si="68"/>
        <v>0</v>
      </c>
      <c r="BM126" s="188">
        <f t="shared" si="69"/>
        <v>0</v>
      </c>
    </row>
    <row r="127" spans="3:65">
      <c r="C127" s="193" t="s">
        <v>1455</v>
      </c>
      <c r="D127" s="193">
        <v>4</v>
      </c>
      <c r="E127" s="194" t="s">
        <v>1113</v>
      </c>
      <c r="F127" s="195" t="s">
        <v>1202</v>
      </c>
      <c r="G127" s="195" t="s">
        <v>1674</v>
      </c>
      <c r="H127" s="256">
        <v>0</v>
      </c>
      <c r="I127" s="264">
        <v>0</v>
      </c>
      <c r="J127" s="264">
        <v>709</v>
      </c>
      <c r="K127" s="264">
        <v>0</v>
      </c>
      <c r="L127" s="270">
        <f t="shared" si="75"/>
        <v>709</v>
      </c>
      <c r="M127" s="213"/>
      <c r="N127" s="221" t="str">
        <f>"0"&amp;TEXT(ROWS(C$2:C123),"00")&amp;"B"</f>
        <v>0122B</v>
      </c>
      <c r="O127" s="297"/>
      <c r="P127" s="351">
        <f t="shared" si="70"/>
        <v>0</v>
      </c>
      <c r="R127" s="221" t="str">
        <f>"1"&amp;TEXT(ROWS(F$2:F123),"00")&amp;"B"</f>
        <v>1122B</v>
      </c>
      <c r="S127" s="297"/>
      <c r="T127" s="351">
        <f t="shared" si="71"/>
        <v>0</v>
      </c>
      <c r="V127" s="221" t="str">
        <f>"2"&amp;TEXT(ROWS(I$2:I123),"00")&amp;"B"</f>
        <v>2122B</v>
      </c>
      <c r="W127" s="297"/>
      <c r="X127" s="351">
        <f t="shared" si="72"/>
        <v>0</v>
      </c>
      <c r="Z127" s="221" t="str">
        <f>"3"&amp;TEXT(ROWS(L$2:L123),"00")&amp;"B"</f>
        <v>3122B</v>
      </c>
      <c r="AA127" s="297"/>
      <c r="AB127" s="351">
        <f t="shared" si="73"/>
        <v>0</v>
      </c>
      <c r="AD127" s="221" t="str">
        <f>"4"&amp;TEXT(ROWS(O$2:O123),"00")&amp;"B"</f>
        <v>4122B</v>
      </c>
      <c r="AE127" s="297"/>
      <c r="AF127" s="351">
        <f t="shared" si="74"/>
        <v>0</v>
      </c>
      <c r="AH127" s="188">
        <f t="shared" si="39"/>
        <v>0</v>
      </c>
      <c r="AI127" s="188">
        <f t="shared" si="40"/>
        <v>0</v>
      </c>
      <c r="AJ127" s="188">
        <f t="shared" si="41"/>
        <v>0</v>
      </c>
      <c r="AK127" s="188">
        <f t="shared" si="42"/>
        <v>0</v>
      </c>
      <c r="AL127" s="188">
        <f t="shared" si="43"/>
        <v>0</v>
      </c>
      <c r="AN127" s="188">
        <f t="shared" si="44"/>
        <v>0</v>
      </c>
      <c r="AO127" s="188">
        <f t="shared" si="45"/>
        <v>0</v>
      </c>
      <c r="AP127" s="188">
        <f t="shared" si="46"/>
        <v>0</v>
      </c>
      <c r="AQ127" s="188">
        <f t="shared" si="47"/>
        <v>0</v>
      </c>
      <c r="AR127" s="188">
        <f t="shared" si="48"/>
        <v>0</v>
      </c>
      <c r="AS127" s="188">
        <f t="shared" si="49"/>
        <v>0</v>
      </c>
      <c r="AT127" s="188">
        <f t="shared" si="50"/>
        <v>0</v>
      </c>
      <c r="AU127" s="188">
        <f t="shared" si="51"/>
        <v>0</v>
      </c>
      <c r="AV127" s="188">
        <f t="shared" si="52"/>
        <v>0</v>
      </c>
      <c r="AW127" s="188">
        <f t="shared" si="53"/>
        <v>0</v>
      </c>
      <c r="AX127" s="188">
        <f t="shared" si="54"/>
        <v>0</v>
      </c>
      <c r="AY127" s="188">
        <f t="shared" si="55"/>
        <v>0</v>
      </c>
      <c r="AZ127" s="188">
        <f t="shared" si="56"/>
        <v>0</v>
      </c>
      <c r="BA127" s="188">
        <f t="shared" si="57"/>
        <v>0</v>
      </c>
      <c r="BB127" s="188">
        <f t="shared" si="58"/>
        <v>0</v>
      </c>
      <c r="BC127" s="188">
        <f t="shared" si="59"/>
        <v>0</v>
      </c>
      <c r="BD127" s="188">
        <f t="shared" si="60"/>
        <v>0</v>
      </c>
      <c r="BE127" s="188">
        <f t="shared" si="61"/>
        <v>0</v>
      </c>
      <c r="BF127" s="188">
        <f t="shared" si="62"/>
        <v>0</v>
      </c>
      <c r="BG127" s="188">
        <f t="shared" si="63"/>
        <v>0</v>
      </c>
      <c r="BH127" s="188">
        <f t="shared" si="64"/>
        <v>0</v>
      </c>
      <c r="BI127" s="188">
        <f t="shared" si="65"/>
        <v>0</v>
      </c>
      <c r="BJ127" s="188">
        <f t="shared" si="66"/>
        <v>0</v>
      </c>
      <c r="BK127" s="188">
        <f t="shared" si="67"/>
        <v>0</v>
      </c>
      <c r="BL127" s="188">
        <f t="shared" si="68"/>
        <v>0</v>
      </c>
      <c r="BM127" s="188">
        <f t="shared" si="69"/>
        <v>0</v>
      </c>
    </row>
    <row r="128" spans="3:65">
      <c r="C128" s="193" t="s">
        <v>1456</v>
      </c>
      <c r="D128" s="193">
        <v>4</v>
      </c>
      <c r="E128" s="194" t="s">
        <v>1113</v>
      </c>
      <c r="F128" s="195" t="s">
        <v>1202</v>
      </c>
      <c r="G128" s="195" t="s">
        <v>1675</v>
      </c>
      <c r="H128" s="256">
        <v>0</v>
      </c>
      <c r="I128" s="264">
        <v>0</v>
      </c>
      <c r="J128" s="264">
        <v>784</v>
      </c>
      <c r="K128" s="264">
        <v>0</v>
      </c>
      <c r="L128" s="270">
        <f t="shared" si="75"/>
        <v>784</v>
      </c>
      <c r="M128" s="213"/>
      <c r="N128" s="221" t="str">
        <f>"0"&amp;TEXT(ROWS(C$2:C124),"00")&amp;"B"</f>
        <v>0123B</v>
      </c>
      <c r="O128" s="297"/>
      <c r="P128" s="351">
        <f t="shared" si="70"/>
        <v>0</v>
      </c>
      <c r="R128" s="221" t="str">
        <f>"1"&amp;TEXT(ROWS(F$2:F124),"00")&amp;"B"</f>
        <v>1123B</v>
      </c>
      <c r="S128" s="297"/>
      <c r="T128" s="351">
        <f t="shared" si="71"/>
        <v>0</v>
      </c>
      <c r="V128" s="221" t="str">
        <f>"2"&amp;TEXT(ROWS(I$2:I124),"00")&amp;"B"</f>
        <v>2123B</v>
      </c>
      <c r="W128" s="297"/>
      <c r="X128" s="351">
        <f t="shared" si="72"/>
        <v>0</v>
      </c>
      <c r="Z128" s="221" t="str">
        <f>"3"&amp;TEXT(ROWS(L$2:L124),"00")&amp;"B"</f>
        <v>3123B</v>
      </c>
      <c r="AA128" s="297"/>
      <c r="AB128" s="351">
        <f t="shared" si="73"/>
        <v>0</v>
      </c>
      <c r="AD128" s="221" t="str">
        <f>"4"&amp;TEXT(ROWS(O$2:O124),"00")&amp;"B"</f>
        <v>4123B</v>
      </c>
      <c r="AE128" s="297"/>
      <c r="AF128" s="351">
        <f t="shared" si="74"/>
        <v>0</v>
      </c>
      <c r="AH128" s="188">
        <f t="shared" si="39"/>
        <v>0</v>
      </c>
      <c r="AI128" s="188">
        <f t="shared" si="40"/>
        <v>0</v>
      </c>
      <c r="AJ128" s="188">
        <f t="shared" si="41"/>
        <v>0</v>
      </c>
      <c r="AK128" s="188">
        <f t="shared" si="42"/>
        <v>0</v>
      </c>
      <c r="AL128" s="188">
        <f t="shared" si="43"/>
        <v>0</v>
      </c>
      <c r="AN128" s="188">
        <f t="shared" si="44"/>
        <v>0</v>
      </c>
      <c r="AO128" s="188">
        <f t="shared" si="45"/>
        <v>0</v>
      </c>
      <c r="AP128" s="188">
        <f t="shared" si="46"/>
        <v>0</v>
      </c>
      <c r="AQ128" s="188">
        <f t="shared" si="47"/>
        <v>0</v>
      </c>
      <c r="AR128" s="188">
        <f t="shared" si="48"/>
        <v>0</v>
      </c>
      <c r="AS128" s="188">
        <f t="shared" si="49"/>
        <v>0</v>
      </c>
      <c r="AT128" s="188">
        <f t="shared" si="50"/>
        <v>0</v>
      </c>
      <c r="AU128" s="188">
        <f t="shared" si="51"/>
        <v>0</v>
      </c>
      <c r="AV128" s="188">
        <f t="shared" si="52"/>
        <v>0</v>
      </c>
      <c r="AW128" s="188">
        <f t="shared" si="53"/>
        <v>0</v>
      </c>
      <c r="AX128" s="188">
        <f t="shared" si="54"/>
        <v>0</v>
      </c>
      <c r="AY128" s="188">
        <f t="shared" si="55"/>
        <v>0</v>
      </c>
      <c r="AZ128" s="188">
        <f t="shared" si="56"/>
        <v>0</v>
      </c>
      <c r="BA128" s="188">
        <f t="shared" si="57"/>
        <v>0</v>
      </c>
      <c r="BB128" s="188">
        <f t="shared" si="58"/>
        <v>0</v>
      </c>
      <c r="BC128" s="188">
        <f t="shared" si="59"/>
        <v>0</v>
      </c>
      <c r="BD128" s="188">
        <f t="shared" si="60"/>
        <v>0</v>
      </c>
      <c r="BE128" s="188">
        <f t="shared" si="61"/>
        <v>0</v>
      </c>
      <c r="BF128" s="188">
        <f t="shared" si="62"/>
        <v>0</v>
      </c>
      <c r="BG128" s="188">
        <f t="shared" si="63"/>
        <v>0</v>
      </c>
      <c r="BH128" s="188">
        <f t="shared" si="64"/>
        <v>0</v>
      </c>
      <c r="BI128" s="188">
        <f t="shared" si="65"/>
        <v>0</v>
      </c>
      <c r="BJ128" s="188">
        <f t="shared" si="66"/>
        <v>0</v>
      </c>
      <c r="BK128" s="188">
        <f t="shared" si="67"/>
        <v>0</v>
      </c>
      <c r="BL128" s="188">
        <f t="shared" si="68"/>
        <v>0</v>
      </c>
      <c r="BM128" s="188">
        <f t="shared" si="69"/>
        <v>0</v>
      </c>
    </row>
    <row r="129" spans="3:65">
      <c r="C129" s="193" t="s">
        <v>1457</v>
      </c>
      <c r="D129" s="193">
        <v>4</v>
      </c>
      <c r="E129" s="194" t="s">
        <v>1113</v>
      </c>
      <c r="F129" s="195" t="s">
        <v>1202</v>
      </c>
      <c r="G129" s="195" t="s">
        <v>1082</v>
      </c>
      <c r="H129" s="256">
        <v>0</v>
      </c>
      <c r="I129" s="264">
        <v>0</v>
      </c>
      <c r="J129" s="264">
        <v>793</v>
      </c>
      <c r="K129" s="264">
        <v>0</v>
      </c>
      <c r="L129" s="270">
        <f t="shared" si="75"/>
        <v>793</v>
      </c>
      <c r="M129" s="213"/>
      <c r="N129" s="221" t="str">
        <f>"0"&amp;TEXT(ROWS(C$2:C125),"00")&amp;"B"</f>
        <v>0124B</v>
      </c>
      <c r="O129" s="297"/>
      <c r="P129" s="351">
        <f t="shared" si="70"/>
        <v>0</v>
      </c>
      <c r="R129" s="221" t="str">
        <f>"1"&amp;TEXT(ROWS(F$2:F125),"00")&amp;"B"</f>
        <v>1124B</v>
      </c>
      <c r="S129" s="297"/>
      <c r="T129" s="351">
        <f t="shared" si="71"/>
        <v>0</v>
      </c>
      <c r="V129" s="221" t="str">
        <f>"2"&amp;TEXT(ROWS(I$2:I125),"00")&amp;"B"</f>
        <v>2124B</v>
      </c>
      <c r="W129" s="297"/>
      <c r="X129" s="351">
        <f t="shared" si="72"/>
        <v>0</v>
      </c>
      <c r="Z129" s="221" t="str">
        <f>"3"&amp;TEXT(ROWS(L$2:L125),"00")&amp;"B"</f>
        <v>3124B</v>
      </c>
      <c r="AA129" s="297"/>
      <c r="AB129" s="351">
        <f t="shared" si="73"/>
        <v>0</v>
      </c>
      <c r="AD129" s="221" t="str">
        <f>"4"&amp;TEXT(ROWS(O$2:O125),"00")&amp;"B"</f>
        <v>4124B</v>
      </c>
      <c r="AE129" s="297"/>
      <c r="AF129" s="351">
        <f t="shared" si="74"/>
        <v>0</v>
      </c>
      <c r="AH129" s="188">
        <f t="shared" si="39"/>
        <v>0</v>
      </c>
      <c r="AI129" s="188">
        <f t="shared" si="40"/>
        <v>0</v>
      </c>
      <c r="AJ129" s="188">
        <f t="shared" si="41"/>
        <v>0</v>
      </c>
      <c r="AK129" s="188">
        <f t="shared" si="42"/>
        <v>0</v>
      </c>
      <c r="AL129" s="188">
        <f t="shared" si="43"/>
        <v>0</v>
      </c>
      <c r="AN129" s="188">
        <f t="shared" si="44"/>
        <v>0</v>
      </c>
      <c r="AO129" s="188">
        <f t="shared" si="45"/>
        <v>0</v>
      </c>
      <c r="AP129" s="188">
        <f t="shared" si="46"/>
        <v>0</v>
      </c>
      <c r="AQ129" s="188">
        <f t="shared" si="47"/>
        <v>0</v>
      </c>
      <c r="AR129" s="188">
        <f t="shared" si="48"/>
        <v>0</v>
      </c>
      <c r="AS129" s="188">
        <f t="shared" si="49"/>
        <v>0</v>
      </c>
      <c r="AT129" s="188">
        <f t="shared" si="50"/>
        <v>0</v>
      </c>
      <c r="AU129" s="188">
        <f t="shared" si="51"/>
        <v>0</v>
      </c>
      <c r="AV129" s="188">
        <f t="shared" si="52"/>
        <v>0</v>
      </c>
      <c r="AW129" s="188">
        <f t="shared" si="53"/>
        <v>0</v>
      </c>
      <c r="AX129" s="188">
        <f t="shared" si="54"/>
        <v>0</v>
      </c>
      <c r="AY129" s="188">
        <f t="shared" si="55"/>
        <v>0</v>
      </c>
      <c r="AZ129" s="188">
        <f t="shared" si="56"/>
        <v>0</v>
      </c>
      <c r="BA129" s="188">
        <f t="shared" si="57"/>
        <v>0</v>
      </c>
      <c r="BB129" s="188">
        <f t="shared" si="58"/>
        <v>0</v>
      </c>
      <c r="BC129" s="188">
        <f t="shared" si="59"/>
        <v>0</v>
      </c>
      <c r="BD129" s="188">
        <f t="shared" si="60"/>
        <v>0</v>
      </c>
      <c r="BE129" s="188">
        <f t="shared" si="61"/>
        <v>0</v>
      </c>
      <c r="BF129" s="188">
        <f t="shared" si="62"/>
        <v>0</v>
      </c>
      <c r="BG129" s="188">
        <f t="shared" si="63"/>
        <v>0</v>
      </c>
      <c r="BH129" s="188">
        <f t="shared" si="64"/>
        <v>0</v>
      </c>
      <c r="BI129" s="188">
        <f t="shared" si="65"/>
        <v>0</v>
      </c>
      <c r="BJ129" s="188">
        <f t="shared" si="66"/>
        <v>0</v>
      </c>
      <c r="BK129" s="188">
        <f t="shared" si="67"/>
        <v>0</v>
      </c>
      <c r="BL129" s="188">
        <f t="shared" si="68"/>
        <v>0</v>
      </c>
      <c r="BM129" s="188">
        <f t="shared" si="69"/>
        <v>0</v>
      </c>
    </row>
    <row r="130" spans="3:65">
      <c r="C130" s="193" t="s">
        <v>1458</v>
      </c>
      <c r="D130" s="193">
        <v>4</v>
      </c>
      <c r="E130" s="194" t="s">
        <v>1113</v>
      </c>
      <c r="F130" s="195" t="s">
        <v>1202</v>
      </c>
      <c r="G130" s="195" t="s">
        <v>1676</v>
      </c>
      <c r="H130" s="256">
        <v>0</v>
      </c>
      <c r="I130" s="264">
        <v>960</v>
      </c>
      <c r="J130" s="264">
        <v>824</v>
      </c>
      <c r="K130" s="264">
        <v>0</v>
      </c>
      <c r="L130" s="270">
        <f t="shared" si="75"/>
        <v>1784</v>
      </c>
      <c r="M130" s="213"/>
      <c r="N130" s="221" t="str">
        <f>"0"&amp;TEXT(ROWS(C$2:C126),"00")&amp;"B"</f>
        <v>0125B</v>
      </c>
      <c r="O130" s="297"/>
      <c r="P130" s="351">
        <f t="shared" si="70"/>
        <v>0</v>
      </c>
      <c r="R130" s="221" t="str">
        <f>"1"&amp;TEXT(ROWS(F$2:F126),"00")&amp;"B"</f>
        <v>1125B</v>
      </c>
      <c r="S130" s="297"/>
      <c r="T130" s="351">
        <f t="shared" si="71"/>
        <v>0</v>
      </c>
      <c r="V130" s="221" t="str">
        <f>"2"&amp;TEXT(ROWS(I$2:I126),"00")&amp;"B"</f>
        <v>2125B</v>
      </c>
      <c r="W130" s="297"/>
      <c r="X130" s="351">
        <f t="shared" si="72"/>
        <v>0</v>
      </c>
      <c r="Z130" s="221" t="str">
        <f>"3"&amp;TEXT(ROWS(L$2:L126),"00")&amp;"B"</f>
        <v>3125B</v>
      </c>
      <c r="AA130" s="297"/>
      <c r="AB130" s="351">
        <f t="shared" si="73"/>
        <v>0</v>
      </c>
      <c r="AD130" s="221" t="str">
        <f>"4"&amp;TEXT(ROWS(O$2:O126),"00")&amp;"B"</f>
        <v>4125B</v>
      </c>
      <c r="AE130" s="297"/>
      <c r="AF130" s="351">
        <f t="shared" si="74"/>
        <v>0</v>
      </c>
      <c r="AH130" s="188">
        <f t="shared" si="39"/>
        <v>0</v>
      </c>
      <c r="AI130" s="188">
        <f t="shared" si="40"/>
        <v>0</v>
      </c>
      <c r="AJ130" s="188">
        <f t="shared" si="41"/>
        <v>0</v>
      </c>
      <c r="AK130" s="188">
        <f t="shared" si="42"/>
        <v>0</v>
      </c>
      <c r="AL130" s="188">
        <f t="shared" si="43"/>
        <v>0</v>
      </c>
      <c r="AN130" s="188">
        <f t="shared" si="44"/>
        <v>0</v>
      </c>
      <c r="AO130" s="188">
        <f t="shared" si="45"/>
        <v>0</v>
      </c>
      <c r="AP130" s="188">
        <f t="shared" si="46"/>
        <v>0</v>
      </c>
      <c r="AQ130" s="188">
        <f t="shared" si="47"/>
        <v>0</v>
      </c>
      <c r="AR130" s="188">
        <f t="shared" si="48"/>
        <v>0</v>
      </c>
      <c r="AS130" s="188">
        <f t="shared" si="49"/>
        <v>0</v>
      </c>
      <c r="AT130" s="188">
        <f t="shared" si="50"/>
        <v>0</v>
      </c>
      <c r="AU130" s="188">
        <f t="shared" si="51"/>
        <v>0</v>
      </c>
      <c r="AV130" s="188">
        <f t="shared" si="52"/>
        <v>0</v>
      </c>
      <c r="AW130" s="188">
        <f t="shared" si="53"/>
        <v>0</v>
      </c>
      <c r="AX130" s="188">
        <f t="shared" si="54"/>
        <v>0</v>
      </c>
      <c r="AY130" s="188">
        <f t="shared" si="55"/>
        <v>0</v>
      </c>
      <c r="AZ130" s="188">
        <f t="shared" si="56"/>
        <v>0</v>
      </c>
      <c r="BA130" s="188">
        <f t="shared" si="57"/>
        <v>0</v>
      </c>
      <c r="BB130" s="188">
        <f t="shared" si="58"/>
        <v>0</v>
      </c>
      <c r="BC130" s="188">
        <f t="shared" si="59"/>
        <v>0</v>
      </c>
      <c r="BD130" s="188">
        <f t="shared" si="60"/>
        <v>0</v>
      </c>
      <c r="BE130" s="188">
        <f t="shared" si="61"/>
        <v>0</v>
      </c>
      <c r="BF130" s="188">
        <f t="shared" si="62"/>
        <v>0</v>
      </c>
      <c r="BG130" s="188">
        <f t="shared" si="63"/>
        <v>0</v>
      </c>
      <c r="BH130" s="188">
        <f t="shared" si="64"/>
        <v>0</v>
      </c>
      <c r="BI130" s="188">
        <f t="shared" si="65"/>
        <v>0</v>
      </c>
      <c r="BJ130" s="188">
        <f t="shared" si="66"/>
        <v>0</v>
      </c>
      <c r="BK130" s="188">
        <f t="shared" si="67"/>
        <v>0</v>
      </c>
      <c r="BL130" s="188">
        <f t="shared" si="68"/>
        <v>0</v>
      </c>
      <c r="BM130" s="188">
        <f t="shared" si="69"/>
        <v>0</v>
      </c>
    </row>
    <row r="131" spans="3:65">
      <c r="C131" s="193" t="s">
        <v>1459</v>
      </c>
      <c r="D131" s="193">
        <v>4</v>
      </c>
      <c r="E131" s="194" t="s">
        <v>1113</v>
      </c>
      <c r="F131" s="195" t="s">
        <v>1202</v>
      </c>
      <c r="G131" s="195" t="s">
        <v>1677</v>
      </c>
      <c r="H131" s="256">
        <v>0</v>
      </c>
      <c r="I131" s="264">
        <v>0</v>
      </c>
      <c r="J131" s="264">
        <v>829</v>
      </c>
      <c r="K131" s="264">
        <v>0</v>
      </c>
      <c r="L131" s="270">
        <f t="shared" si="75"/>
        <v>829</v>
      </c>
      <c r="M131" s="213"/>
      <c r="N131" s="221" t="str">
        <f>"0"&amp;TEXT(ROWS(C$2:C127),"00")&amp;"B"</f>
        <v>0126B</v>
      </c>
      <c r="O131" s="297"/>
      <c r="P131" s="351">
        <f t="shared" si="70"/>
        <v>0</v>
      </c>
      <c r="R131" s="221" t="str">
        <f>"1"&amp;TEXT(ROWS(F$2:F127),"00")&amp;"B"</f>
        <v>1126B</v>
      </c>
      <c r="S131" s="297"/>
      <c r="T131" s="351">
        <f t="shared" si="71"/>
        <v>0</v>
      </c>
      <c r="V131" s="221" t="str">
        <f>"2"&amp;TEXT(ROWS(I$2:I127),"00")&amp;"B"</f>
        <v>2126B</v>
      </c>
      <c r="W131" s="297"/>
      <c r="X131" s="351">
        <f t="shared" si="72"/>
        <v>0</v>
      </c>
      <c r="Z131" s="221" t="str">
        <f>"3"&amp;TEXT(ROWS(L$2:L127),"00")&amp;"B"</f>
        <v>3126B</v>
      </c>
      <c r="AA131" s="297"/>
      <c r="AB131" s="351">
        <f t="shared" si="73"/>
        <v>0</v>
      </c>
      <c r="AD131" s="221" t="str">
        <f>"4"&amp;TEXT(ROWS(O$2:O127),"00")&amp;"B"</f>
        <v>4126B</v>
      </c>
      <c r="AE131" s="297"/>
      <c r="AF131" s="351">
        <f t="shared" si="74"/>
        <v>0</v>
      </c>
      <c r="AH131" s="188">
        <f t="shared" si="39"/>
        <v>0</v>
      </c>
      <c r="AI131" s="188">
        <f t="shared" si="40"/>
        <v>0</v>
      </c>
      <c r="AJ131" s="188">
        <f t="shared" si="41"/>
        <v>0</v>
      </c>
      <c r="AK131" s="188">
        <f t="shared" si="42"/>
        <v>0</v>
      </c>
      <c r="AL131" s="188">
        <f t="shared" si="43"/>
        <v>0</v>
      </c>
      <c r="AN131" s="188">
        <f t="shared" si="44"/>
        <v>0</v>
      </c>
      <c r="AO131" s="188">
        <f t="shared" si="45"/>
        <v>0</v>
      </c>
      <c r="AP131" s="188">
        <f t="shared" si="46"/>
        <v>0</v>
      </c>
      <c r="AQ131" s="188">
        <f t="shared" si="47"/>
        <v>0</v>
      </c>
      <c r="AR131" s="188">
        <f t="shared" si="48"/>
        <v>0</v>
      </c>
      <c r="AS131" s="188">
        <f t="shared" si="49"/>
        <v>0</v>
      </c>
      <c r="AT131" s="188">
        <f t="shared" si="50"/>
        <v>0</v>
      </c>
      <c r="AU131" s="188">
        <f t="shared" si="51"/>
        <v>0</v>
      </c>
      <c r="AV131" s="188">
        <f t="shared" si="52"/>
        <v>0</v>
      </c>
      <c r="AW131" s="188">
        <f t="shared" si="53"/>
        <v>0</v>
      </c>
      <c r="AX131" s="188">
        <f t="shared" si="54"/>
        <v>0</v>
      </c>
      <c r="AY131" s="188">
        <f t="shared" si="55"/>
        <v>0</v>
      </c>
      <c r="AZ131" s="188">
        <f t="shared" si="56"/>
        <v>0</v>
      </c>
      <c r="BA131" s="188">
        <f t="shared" si="57"/>
        <v>0</v>
      </c>
      <c r="BB131" s="188">
        <f t="shared" si="58"/>
        <v>0</v>
      </c>
      <c r="BC131" s="188">
        <f t="shared" si="59"/>
        <v>0</v>
      </c>
      <c r="BD131" s="188">
        <f t="shared" si="60"/>
        <v>0</v>
      </c>
      <c r="BE131" s="188">
        <f t="shared" si="61"/>
        <v>0</v>
      </c>
      <c r="BF131" s="188">
        <f t="shared" si="62"/>
        <v>0</v>
      </c>
      <c r="BG131" s="188">
        <f t="shared" si="63"/>
        <v>0</v>
      </c>
      <c r="BH131" s="188">
        <f t="shared" si="64"/>
        <v>0</v>
      </c>
      <c r="BI131" s="188">
        <f t="shared" si="65"/>
        <v>0</v>
      </c>
      <c r="BJ131" s="188">
        <f t="shared" si="66"/>
        <v>0</v>
      </c>
      <c r="BK131" s="188">
        <f t="shared" si="67"/>
        <v>0</v>
      </c>
      <c r="BL131" s="188">
        <f t="shared" si="68"/>
        <v>0</v>
      </c>
      <c r="BM131" s="188">
        <f t="shared" si="69"/>
        <v>0</v>
      </c>
    </row>
    <row r="132" spans="3:65">
      <c r="C132" s="193" t="s">
        <v>1460</v>
      </c>
      <c r="D132" s="193">
        <v>4</v>
      </c>
      <c r="E132" s="194" t="s">
        <v>1113</v>
      </c>
      <c r="F132" s="195" t="s">
        <v>1202</v>
      </c>
      <c r="G132" s="195" t="s">
        <v>1678</v>
      </c>
      <c r="H132" s="256">
        <v>0</v>
      </c>
      <c r="I132" s="264">
        <v>1209</v>
      </c>
      <c r="J132" s="264">
        <v>854</v>
      </c>
      <c r="K132" s="264">
        <v>0</v>
      </c>
      <c r="L132" s="270">
        <f t="shared" si="75"/>
        <v>2063</v>
      </c>
      <c r="M132" s="213"/>
      <c r="N132" s="221" t="str">
        <f>"0"&amp;TEXT(ROWS(C$2:C128),"00")&amp;"B"</f>
        <v>0127B</v>
      </c>
      <c r="O132" s="297"/>
      <c r="P132" s="351">
        <f t="shared" si="70"/>
        <v>0</v>
      </c>
      <c r="R132" s="221" t="str">
        <f>"1"&amp;TEXT(ROWS(F$2:F128),"00")&amp;"B"</f>
        <v>1127B</v>
      </c>
      <c r="S132" s="297"/>
      <c r="T132" s="351">
        <f t="shared" si="71"/>
        <v>0</v>
      </c>
      <c r="V132" s="221" t="str">
        <f>"2"&amp;TEXT(ROWS(I$2:I128),"00")&amp;"B"</f>
        <v>2127B</v>
      </c>
      <c r="W132" s="297"/>
      <c r="X132" s="351">
        <f t="shared" si="72"/>
        <v>0</v>
      </c>
      <c r="Z132" s="221" t="str">
        <f>"3"&amp;TEXT(ROWS(L$2:L128),"00")&amp;"B"</f>
        <v>3127B</v>
      </c>
      <c r="AA132" s="297"/>
      <c r="AB132" s="351">
        <f t="shared" si="73"/>
        <v>0</v>
      </c>
      <c r="AD132" s="221" t="str">
        <f>"4"&amp;TEXT(ROWS(O$2:O128),"00")&amp;"B"</f>
        <v>4127B</v>
      </c>
      <c r="AE132" s="297"/>
      <c r="AF132" s="351">
        <f t="shared" si="74"/>
        <v>0</v>
      </c>
      <c r="AH132" s="188">
        <f t="shared" si="39"/>
        <v>0</v>
      </c>
      <c r="AI132" s="188">
        <f t="shared" si="40"/>
        <v>0</v>
      </c>
      <c r="AJ132" s="188">
        <f t="shared" si="41"/>
        <v>0</v>
      </c>
      <c r="AK132" s="188">
        <f t="shared" si="42"/>
        <v>0</v>
      </c>
      <c r="AL132" s="188">
        <f t="shared" si="43"/>
        <v>0</v>
      </c>
      <c r="AN132" s="188">
        <f t="shared" si="44"/>
        <v>0</v>
      </c>
      <c r="AO132" s="188">
        <f t="shared" si="45"/>
        <v>0</v>
      </c>
      <c r="AP132" s="188">
        <f t="shared" si="46"/>
        <v>0</v>
      </c>
      <c r="AQ132" s="188">
        <f t="shared" si="47"/>
        <v>0</v>
      </c>
      <c r="AR132" s="188">
        <f t="shared" si="48"/>
        <v>0</v>
      </c>
      <c r="AS132" s="188">
        <f t="shared" si="49"/>
        <v>0</v>
      </c>
      <c r="AT132" s="188">
        <f t="shared" si="50"/>
        <v>0</v>
      </c>
      <c r="AU132" s="188">
        <f t="shared" si="51"/>
        <v>0</v>
      </c>
      <c r="AV132" s="188">
        <f t="shared" si="52"/>
        <v>0</v>
      </c>
      <c r="AW132" s="188">
        <f t="shared" si="53"/>
        <v>0</v>
      </c>
      <c r="AX132" s="188">
        <f t="shared" si="54"/>
        <v>0</v>
      </c>
      <c r="AY132" s="188">
        <f t="shared" si="55"/>
        <v>0</v>
      </c>
      <c r="AZ132" s="188">
        <f t="shared" si="56"/>
        <v>0</v>
      </c>
      <c r="BA132" s="188">
        <f t="shared" si="57"/>
        <v>0</v>
      </c>
      <c r="BB132" s="188">
        <f t="shared" si="58"/>
        <v>0</v>
      </c>
      <c r="BC132" s="188">
        <f t="shared" si="59"/>
        <v>0</v>
      </c>
      <c r="BD132" s="188">
        <f t="shared" si="60"/>
        <v>0</v>
      </c>
      <c r="BE132" s="188">
        <f t="shared" si="61"/>
        <v>0</v>
      </c>
      <c r="BF132" s="188">
        <f t="shared" si="62"/>
        <v>0</v>
      </c>
      <c r="BG132" s="188">
        <f t="shared" si="63"/>
        <v>0</v>
      </c>
      <c r="BH132" s="188">
        <f t="shared" si="64"/>
        <v>0</v>
      </c>
      <c r="BI132" s="188">
        <f t="shared" si="65"/>
        <v>0</v>
      </c>
      <c r="BJ132" s="188">
        <f t="shared" si="66"/>
        <v>0</v>
      </c>
      <c r="BK132" s="188">
        <f t="shared" si="67"/>
        <v>0</v>
      </c>
      <c r="BL132" s="188">
        <f t="shared" si="68"/>
        <v>0</v>
      </c>
      <c r="BM132" s="188">
        <f t="shared" si="69"/>
        <v>0</v>
      </c>
    </row>
    <row r="133" spans="3:65">
      <c r="C133" s="193" t="s">
        <v>1461</v>
      </c>
      <c r="D133" s="193">
        <v>4</v>
      </c>
      <c r="E133" s="194" t="s">
        <v>1113</v>
      </c>
      <c r="F133" s="195" t="s">
        <v>1202</v>
      </c>
      <c r="G133" s="195" t="s">
        <v>1679</v>
      </c>
      <c r="H133" s="256">
        <v>0</v>
      </c>
      <c r="I133" s="264">
        <v>1315</v>
      </c>
      <c r="J133" s="264">
        <v>1093</v>
      </c>
      <c r="K133" s="264">
        <v>0</v>
      </c>
      <c r="L133" s="270">
        <f t="shared" si="75"/>
        <v>2408</v>
      </c>
      <c r="M133" s="213"/>
      <c r="N133" s="221" t="str">
        <f>"0"&amp;TEXT(ROWS(C$2:C129),"00")&amp;"B"</f>
        <v>0128B</v>
      </c>
      <c r="O133" s="297"/>
      <c r="P133" s="351">
        <f t="shared" si="70"/>
        <v>0</v>
      </c>
      <c r="R133" s="221" t="str">
        <f>"1"&amp;TEXT(ROWS(F$2:F129),"00")&amp;"B"</f>
        <v>1128B</v>
      </c>
      <c r="S133" s="297"/>
      <c r="T133" s="351">
        <f t="shared" si="71"/>
        <v>0</v>
      </c>
      <c r="V133" s="221" t="str">
        <f>"2"&amp;TEXT(ROWS(I$2:I129),"00")&amp;"B"</f>
        <v>2128B</v>
      </c>
      <c r="W133" s="297"/>
      <c r="X133" s="351">
        <f t="shared" si="72"/>
        <v>0</v>
      </c>
      <c r="Z133" s="221" t="str">
        <f>"3"&amp;TEXT(ROWS(L$2:L129),"00")&amp;"B"</f>
        <v>3128B</v>
      </c>
      <c r="AA133" s="297"/>
      <c r="AB133" s="351">
        <f t="shared" si="73"/>
        <v>0</v>
      </c>
      <c r="AD133" s="221" t="str">
        <f>"4"&amp;TEXT(ROWS(O$2:O129),"00")&amp;"B"</f>
        <v>4128B</v>
      </c>
      <c r="AE133" s="297"/>
      <c r="AF133" s="351">
        <f t="shared" si="74"/>
        <v>0</v>
      </c>
      <c r="AH133" s="188">
        <f t="shared" si="39"/>
        <v>0</v>
      </c>
      <c r="AI133" s="188">
        <f t="shared" si="40"/>
        <v>0</v>
      </c>
      <c r="AJ133" s="188">
        <f t="shared" si="41"/>
        <v>0</v>
      </c>
      <c r="AK133" s="188">
        <f t="shared" si="42"/>
        <v>0</v>
      </c>
      <c r="AL133" s="188">
        <f t="shared" si="43"/>
        <v>0</v>
      </c>
      <c r="AN133" s="188">
        <f t="shared" si="44"/>
        <v>0</v>
      </c>
      <c r="AO133" s="188">
        <f t="shared" si="45"/>
        <v>0</v>
      </c>
      <c r="AP133" s="188">
        <f t="shared" si="46"/>
        <v>0</v>
      </c>
      <c r="AQ133" s="188">
        <f t="shared" si="47"/>
        <v>0</v>
      </c>
      <c r="AR133" s="188">
        <f t="shared" si="48"/>
        <v>0</v>
      </c>
      <c r="AS133" s="188">
        <f t="shared" si="49"/>
        <v>0</v>
      </c>
      <c r="AT133" s="188">
        <f t="shared" si="50"/>
        <v>0</v>
      </c>
      <c r="AU133" s="188">
        <f t="shared" si="51"/>
        <v>0</v>
      </c>
      <c r="AV133" s="188">
        <f t="shared" si="52"/>
        <v>0</v>
      </c>
      <c r="AW133" s="188">
        <f t="shared" si="53"/>
        <v>0</v>
      </c>
      <c r="AX133" s="188">
        <f t="shared" si="54"/>
        <v>0</v>
      </c>
      <c r="AY133" s="188">
        <f t="shared" si="55"/>
        <v>0</v>
      </c>
      <c r="AZ133" s="188">
        <f t="shared" si="56"/>
        <v>0</v>
      </c>
      <c r="BA133" s="188">
        <f t="shared" si="57"/>
        <v>0</v>
      </c>
      <c r="BB133" s="188">
        <f t="shared" si="58"/>
        <v>0</v>
      </c>
      <c r="BC133" s="188">
        <f t="shared" si="59"/>
        <v>0</v>
      </c>
      <c r="BD133" s="188">
        <f t="shared" si="60"/>
        <v>0</v>
      </c>
      <c r="BE133" s="188">
        <f t="shared" si="61"/>
        <v>0</v>
      </c>
      <c r="BF133" s="188">
        <f t="shared" si="62"/>
        <v>0</v>
      </c>
      <c r="BG133" s="188">
        <f t="shared" si="63"/>
        <v>0</v>
      </c>
      <c r="BH133" s="188">
        <f t="shared" si="64"/>
        <v>0</v>
      </c>
      <c r="BI133" s="188">
        <f t="shared" si="65"/>
        <v>0</v>
      </c>
      <c r="BJ133" s="188">
        <f t="shared" si="66"/>
        <v>0</v>
      </c>
      <c r="BK133" s="188">
        <f t="shared" si="67"/>
        <v>0</v>
      </c>
      <c r="BL133" s="188">
        <f t="shared" si="68"/>
        <v>0</v>
      </c>
      <c r="BM133" s="188">
        <f t="shared" si="69"/>
        <v>0</v>
      </c>
    </row>
    <row r="134" spans="3:65">
      <c r="C134" s="193" t="s">
        <v>1462</v>
      </c>
      <c r="D134" s="193">
        <v>4</v>
      </c>
      <c r="E134" s="194" t="s">
        <v>1113</v>
      </c>
      <c r="F134" s="195" t="s">
        <v>1202</v>
      </c>
      <c r="G134" s="195" t="s">
        <v>1680</v>
      </c>
      <c r="H134" s="256">
        <v>0</v>
      </c>
      <c r="I134" s="264">
        <v>564</v>
      </c>
      <c r="J134" s="264">
        <v>1228</v>
      </c>
      <c r="K134" s="264">
        <v>0</v>
      </c>
      <c r="L134" s="270">
        <f t="shared" ref="L134:L165" si="76">SUM(H134:K134)</f>
        <v>1792</v>
      </c>
      <c r="M134" s="213"/>
      <c r="N134" s="221" t="str">
        <f>"0"&amp;TEXT(ROWS(C$2:C130),"00")&amp;"B"</f>
        <v>0129B</v>
      </c>
      <c r="O134" s="297"/>
      <c r="P134" s="351">
        <f t="shared" si="70"/>
        <v>0</v>
      </c>
      <c r="R134" s="221" t="str">
        <f>"1"&amp;TEXT(ROWS(F$2:F130),"00")&amp;"B"</f>
        <v>1129B</v>
      </c>
      <c r="S134" s="297"/>
      <c r="T134" s="351">
        <f t="shared" si="71"/>
        <v>0</v>
      </c>
      <c r="V134" s="221" t="str">
        <f>"2"&amp;TEXT(ROWS(I$2:I130),"00")&amp;"B"</f>
        <v>2129B</v>
      </c>
      <c r="W134" s="297"/>
      <c r="X134" s="351">
        <f t="shared" si="72"/>
        <v>0</v>
      </c>
      <c r="Z134" s="221" t="str">
        <f>"3"&amp;TEXT(ROWS(L$2:L130),"00")&amp;"B"</f>
        <v>3129B</v>
      </c>
      <c r="AA134" s="297"/>
      <c r="AB134" s="351">
        <f t="shared" si="73"/>
        <v>0</v>
      </c>
      <c r="AD134" s="221" t="str">
        <f>"4"&amp;TEXT(ROWS(O$2:O130),"00")&amp;"B"</f>
        <v>4129B</v>
      </c>
      <c r="AE134" s="297"/>
      <c r="AF134" s="351">
        <f t="shared" si="74"/>
        <v>0</v>
      </c>
      <c r="AH134" s="188">
        <f t="shared" ref="AH134:AH169" si="77">SUM($O134*$AH$5)</f>
        <v>0</v>
      </c>
      <c r="AI134" s="188">
        <f t="shared" ref="AI134:AI169" si="78">SUM(S134*$AI$5)</f>
        <v>0</v>
      </c>
      <c r="AJ134" s="188">
        <f t="shared" ref="AJ134:AJ169" si="79">SUM(W134*$AJ$5)</f>
        <v>0</v>
      </c>
      <c r="AK134" s="188">
        <f t="shared" ref="AK134:AK169" si="80">SUM(AA134*$AK$5)</f>
        <v>0</v>
      </c>
      <c r="AL134" s="188">
        <f t="shared" ref="AL134:AL169" si="81">SUM(AE134*$AL$5)</f>
        <v>0</v>
      </c>
      <c r="AN134" s="188">
        <f t="shared" ref="AN134:AN169" si="82">SUM($O134*$AN$5)</f>
        <v>0</v>
      </c>
      <c r="AO134" s="188">
        <f t="shared" ref="AO134:AO169" si="83">SUM($O134*$AO$5)</f>
        <v>0</v>
      </c>
      <c r="AP134" s="188">
        <f t="shared" ref="AP134:AP169" si="84">SUM($O134*$AP$5)</f>
        <v>0</v>
      </c>
      <c r="AQ134" s="188">
        <f t="shared" ref="AQ134:AQ169" si="85">SUM($O134*$AQ$5)</f>
        <v>0</v>
      </c>
      <c r="AR134" s="188">
        <f t="shared" ref="AR134:AR169" si="86">SUM($O134*$AR$5)</f>
        <v>0</v>
      </c>
      <c r="AS134" s="188">
        <f t="shared" ref="AS134:AS169" si="87">SUM($O134*$AS$5)</f>
        <v>0</v>
      </c>
      <c r="AT134" s="188">
        <f t="shared" ref="AT134:AT169" si="88">SUM($O134*$AT$5)</f>
        <v>0</v>
      </c>
      <c r="AU134" s="188">
        <f t="shared" ref="AU134:AU169" si="89">SUM($O134*$AU$5)</f>
        <v>0</v>
      </c>
      <c r="AV134" s="188">
        <f t="shared" ref="AV134:AV169" si="90">SUM($O134*$AV$5)</f>
        <v>0</v>
      </c>
      <c r="AW134" s="188">
        <f t="shared" ref="AW134:AW169" si="91">SUM($O134*$AW$5)</f>
        <v>0</v>
      </c>
      <c r="AX134" s="188">
        <f t="shared" ref="AX134:AX169" si="92">SUM($O134*$AX$5)</f>
        <v>0</v>
      </c>
      <c r="AY134" s="188">
        <f t="shared" ref="AY134:AY169" si="93">SUM($O134*$AY$5)</f>
        <v>0</v>
      </c>
      <c r="AZ134" s="188">
        <f t="shared" ref="AZ134:AZ169" si="94">SUM($O134*$AZ$5)</f>
        <v>0</v>
      </c>
      <c r="BA134" s="188">
        <f t="shared" ref="BA134:BA169" si="95">SUM($O134*$BA$5)</f>
        <v>0</v>
      </c>
      <c r="BB134" s="188">
        <f t="shared" ref="BB134:BB169" si="96">SUM($O134*$BB$5)</f>
        <v>0</v>
      </c>
      <c r="BC134" s="188">
        <f t="shared" ref="BC134:BC169" si="97">SUM($O134*$BC$5)</f>
        <v>0</v>
      </c>
      <c r="BD134" s="188">
        <f t="shared" ref="BD134:BD169" si="98">SUM($O134*$BD$5)</f>
        <v>0</v>
      </c>
      <c r="BE134" s="188">
        <f t="shared" ref="BE134:BE169" si="99">SUM($O134*$BE$5)</f>
        <v>0</v>
      </c>
      <c r="BF134" s="188">
        <f t="shared" ref="BF134:BF169" si="100">SUM($O134*$BF$5)</f>
        <v>0</v>
      </c>
      <c r="BG134" s="188">
        <f t="shared" ref="BG134:BG169" si="101">SUM($O134*$BG$5)</f>
        <v>0</v>
      </c>
      <c r="BH134" s="188">
        <f t="shared" ref="BH134:BH169" si="102">SUM($O134*$BH$5)</f>
        <v>0</v>
      </c>
      <c r="BI134" s="188">
        <f t="shared" ref="BI134:BI169" si="103">SUM($O134*$BI$5)</f>
        <v>0</v>
      </c>
      <c r="BJ134" s="188">
        <f t="shared" ref="BJ134:BJ169" si="104">SUM($O134*$BJ$5)</f>
        <v>0</v>
      </c>
      <c r="BK134" s="188">
        <f t="shared" ref="BK134:BK169" si="105">SUM($O134*$BK$5)</f>
        <v>0</v>
      </c>
      <c r="BL134" s="188">
        <f t="shared" ref="BL134:BL169" si="106">SUM($O134*$BL$5)</f>
        <v>0</v>
      </c>
      <c r="BM134" s="188">
        <f t="shared" ref="BM134:BM169" si="107">SUM($O134*$BM$5)</f>
        <v>0</v>
      </c>
    </row>
    <row r="135" spans="3:65">
      <c r="C135" s="193" t="s">
        <v>1463</v>
      </c>
      <c r="D135" s="193">
        <v>4</v>
      </c>
      <c r="E135" s="194" t="s">
        <v>1113</v>
      </c>
      <c r="F135" s="195" t="s">
        <v>1202</v>
      </c>
      <c r="G135" s="195" t="s">
        <v>1681</v>
      </c>
      <c r="H135" s="256">
        <v>0</v>
      </c>
      <c r="I135" s="264">
        <v>744</v>
      </c>
      <c r="J135" s="264">
        <v>1643</v>
      </c>
      <c r="K135" s="264">
        <v>0</v>
      </c>
      <c r="L135" s="270">
        <f t="shared" si="76"/>
        <v>2387</v>
      </c>
      <c r="M135" s="213"/>
      <c r="N135" s="221" t="str">
        <f>"0"&amp;TEXT(ROWS(C$2:C131),"00")&amp;"B"</f>
        <v>0130B</v>
      </c>
      <c r="O135" s="297"/>
      <c r="P135" s="351">
        <f t="shared" ref="P135:P169" si="108">O135/L135</f>
        <v>0</v>
      </c>
      <c r="R135" s="221" t="str">
        <f>"1"&amp;TEXT(ROWS(F$2:F131),"00")&amp;"B"</f>
        <v>1130B</v>
      </c>
      <c r="S135" s="297"/>
      <c r="T135" s="351">
        <f t="shared" ref="T135:T169" si="109">S135/L135</f>
        <v>0</v>
      </c>
      <c r="V135" s="221" t="str">
        <f>"2"&amp;TEXT(ROWS(I$2:I131),"00")&amp;"B"</f>
        <v>2130B</v>
      </c>
      <c r="W135" s="297"/>
      <c r="X135" s="351">
        <f t="shared" ref="X135:X169" si="110">W135/L135</f>
        <v>0</v>
      </c>
      <c r="Z135" s="221" t="str">
        <f>"3"&amp;TEXT(ROWS(L$2:L131),"00")&amp;"B"</f>
        <v>3130B</v>
      </c>
      <c r="AA135" s="297"/>
      <c r="AB135" s="351">
        <f t="shared" ref="AB135:AB169" si="111">AA135/L135</f>
        <v>0</v>
      </c>
      <c r="AD135" s="221" t="str">
        <f>"4"&amp;TEXT(ROWS(O$2:O131),"00")&amp;"B"</f>
        <v>4130B</v>
      </c>
      <c r="AE135" s="297"/>
      <c r="AF135" s="351">
        <f t="shared" ref="AF135:AF169" si="112">AE135/L135</f>
        <v>0</v>
      </c>
      <c r="AH135" s="188">
        <f t="shared" si="77"/>
        <v>0</v>
      </c>
      <c r="AI135" s="188">
        <f t="shared" si="78"/>
        <v>0</v>
      </c>
      <c r="AJ135" s="188">
        <f t="shared" si="79"/>
        <v>0</v>
      </c>
      <c r="AK135" s="188">
        <f t="shared" si="80"/>
        <v>0</v>
      </c>
      <c r="AL135" s="188">
        <f t="shared" si="81"/>
        <v>0</v>
      </c>
      <c r="AN135" s="188">
        <f t="shared" si="82"/>
        <v>0</v>
      </c>
      <c r="AO135" s="188">
        <f t="shared" si="83"/>
        <v>0</v>
      </c>
      <c r="AP135" s="188">
        <f t="shared" si="84"/>
        <v>0</v>
      </c>
      <c r="AQ135" s="188">
        <f t="shared" si="85"/>
        <v>0</v>
      </c>
      <c r="AR135" s="188">
        <f t="shared" si="86"/>
        <v>0</v>
      </c>
      <c r="AS135" s="188">
        <f t="shared" si="87"/>
        <v>0</v>
      </c>
      <c r="AT135" s="188">
        <f t="shared" si="88"/>
        <v>0</v>
      </c>
      <c r="AU135" s="188">
        <f t="shared" si="89"/>
        <v>0</v>
      </c>
      <c r="AV135" s="188">
        <f t="shared" si="90"/>
        <v>0</v>
      </c>
      <c r="AW135" s="188">
        <f t="shared" si="91"/>
        <v>0</v>
      </c>
      <c r="AX135" s="188">
        <f t="shared" si="92"/>
        <v>0</v>
      </c>
      <c r="AY135" s="188">
        <f t="shared" si="93"/>
        <v>0</v>
      </c>
      <c r="AZ135" s="188">
        <f t="shared" si="94"/>
        <v>0</v>
      </c>
      <c r="BA135" s="188">
        <f t="shared" si="95"/>
        <v>0</v>
      </c>
      <c r="BB135" s="188">
        <f t="shared" si="96"/>
        <v>0</v>
      </c>
      <c r="BC135" s="188">
        <f t="shared" si="97"/>
        <v>0</v>
      </c>
      <c r="BD135" s="188">
        <f t="shared" si="98"/>
        <v>0</v>
      </c>
      <c r="BE135" s="188">
        <f t="shared" si="99"/>
        <v>0</v>
      </c>
      <c r="BF135" s="188">
        <f t="shared" si="100"/>
        <v>0</v>
      </c>
      <c r="BG135" s="188">
        <f t="shared" si="101"/>
        <v>0</v>
      </c>
      <c r="BH135" s="188">
        <f t="shared" si="102"/>
        <v>0</v>
      </c>
      <c r="BI135" s="188">
        <f t="shared" si="103"/>
        <v>0</v>
      </c>
      <c r="BJ135" s="188">
        <f t="shared" si="104"/>
        <v>0</v>
      </c>
      <c r="BK135" s="188">
        <f t="shared" si="105"/>
        <v>0</v>
      </c>
      <c r="BL135" s="188">
        <f t="shared" si="106"/>
        <v>0</v>
      </c>
      <c r="BM135" s="188">
        <f t="shared" si="107"/>
        <v>0</v>
      </c>
    </row>
    <row r="136" spans="3:65">
      <c r="C136" s="193" t="s">
        <v>1464</v>
      </c>
      <c r="D136" s="193">
        <v>4</v>
      </c>
      <c r="E136" s="194" t="s">
        <v>1113</v>
      </c>
      <c r="F136" s="195" t="s">
        <v>1202</v>
      </c>
      <c r="G136" s="195" t="s">
        <v>1682</v>
      </c>
      <c r="H136" s="256">
        <v>0</v>
      </c>
      <c r="I136" s="264">
        <v>433</v>
      </c>
      <c r="J136" s="264">
        <v>1765</v>
      </c>
      <c r="K136" s="264">
        <v>0</v>
      </c>
      <c r="L136" s="270">
        <f t="shared" si="76"/>
        <v>2198</v>
      </c>
      <c r="M136" s="213"/>
      <c r="N136" s="221" t="str">
        <f>"0"&amp;TEXT(ROWS(C$2:C132),"00")&amp;"B"</f>
        <v>0131B</v>
      </c>
      <c r="O136" s="297"/>
      <c r="P136" s="351">
        <f t="shared" si="108"/>
        <v>0</v>
      </c>
      <c r="R136" s="221" t="str">
        <f>"1"&amp;TEXT(ROWS(F$2:F132),"00")&amp;"B"</f>
        <v>1131B</v>
      </c>
      <c r="S136" s="297"/>
      <c r="T136" s="351">
        <f t="shared" si="109"/>
        <v>0</v>
      </c>
      <c r="V136" s="221" t="str">
        <f>"2"&amp;TEXT(ROWS(I$2:I132),"00")&amp;"B"</f>
        <v>2131B</v>
      </c>
      <c r="W136" s="297"/>
      <c r="X136" s="351">
        <f t="shared" si="110"/>
        <v>0</v>
      </c>
      <c r="Z136" s="221" t="str">
        <f>"3"&amp;TEXT(ROWS(L$2:L132),"00")&amp;"B"</f>
        <v>3131B</v>
      </c>
      <c r="AA136" s="297"/>
      <c r="AB136" s="351">
        <f t="shared" si="111"/>
        <v>0</v>
      </c>
      <c r="AD136" s="221" t="str">
        <f>"4"&amp;TEXT(ROWS(O$2:O132),"00")&amp;"B"</f>
        <v>4131B</v>
      </c>
      <c r="AE136" s="297"/>
      <c r="AF136" s="351">
        <f t="shared" si="112"/>
        <v>0</v>
      </c>
      <c r="AH136" s="188">
        <f t="shared" si="77"/>
        <v>0</v>
      </c>
      <c r="AI136" s="188">
        <f t="shared" si="78"/>
        <v>0</v>
      </c>
      <c r="AJ136" s="188">
        <f t="shared" si="79"/>
        <v>0</v>
      </c>
      <c r="AK136" s="188">
        <f t="shared" si="80"/>
        <v>0</v>
      </c>
      <c r="AL136" s="188">
        <f t="shared" si="81"/>
        <v>0</v>
      </c>
      <c r="AN136" s="188">
        <f t="shared" si="82"/>
        <v>0</v>
      </c>
      <c r="AO136" s="188">
        <f t="shared" si="83"/>
        <v>0</v>
      </c>
      <c r="AP136" s="188">
        <f t="shared" si="84"/>
        <v>0</v>
      </c>
      <c r="AQ136" s="188">
        <f t="shared" si="85"/>
        <v>0</v>
      </c>
      <c r="AR136" s="188">
        <f t="shared" si="86"/>
        <v>0</v>
      </c>
      <c r="AS136" s="188">
        <f t="shared" si="87"/>
        <v>0</v>
      </c>
      <c r="AT136" s="188">
        <f t="shared" si="88"/>
        <v>0</v>
      </c>
      <c r="AU136" s="188">
        <f t="shared" si="89"/>
        <v>0</v>
      </c>
      <c r="AV136" s="188">
        <f t="shared" si="90"/>
        <v>0</v>
      </c>
      <c r="AW136" s="188">
        <f t="shared" si="91"/>
        <v>0</v>
      </c>
      <c r="AX136" s="188">
        <f t="shared" si="92"/>
        <v>0</v>
      </c>
      <c r="AY136" s="188">
        <f t="shared" si="93"/>
        <v>0</v>
      </c>
      <c r="AZ136" s="188">
        <f t="shared" si="94"/>
        <v>0</v>
      </c>
      <c r="BA136" s="188">
        <f t="shared" si="95"/>
        <v>0</v>
      </c>
      <c r="BB136" s="188">
        <f t="shared" si="96"/>
        <v>0</v>
      </c>
      <c r="BC136" s="188">
        <f t="shared" si="97"/>
        <v>0</v>
      </c>
      <c r="BD136" s="188">
        <f t="shared" si="98"/>
        <v>0</v>
      </c>
      <c r="BE136" s="188">
        <f t="shared" si="99"/>
        <v>0</v>
      </c>
      <c r="BF136" s="188">
        <f t="shared" si="100"/>
        <v>0</v>
      </c>
      <c r="BG136" s="188">
        <f t="shared" si="101"/>
        <v>0</v>
      </c>
      <c r="BH136" s="188">
        <f t="shared" si="102"/>
        <v>0</v>
      </c>
      <c r="BI136" s="188">
        <f t="shared" si="103"/>
        <v>0</v>
      </c>
      <c r="BJ136" s="188">
        <f t="shared" si="104"/>
        <v>0</v>
      </c>
      <c r="BK136" s="188">
        <f t="shared" si="105"/>
        <v>0</v>
      </c>
      <c r="BL136" s="188">
        <f t="shared" si="106"/>
        <v>0</v>
      </c>
      <c r="BM136" s="188">
        <f t="shared" si="107"/>
        <v>0</v>
      </c>
    </row>
    <row r="137" spans="3:65">
      <c r="C137" s="193" t="s">
        <v>1465</v>
      </c>
      <c r="D137" s="193">
        <v>4</v>
      </c>
      <c r="E137" s="194" t="s">
        <v>1113</v>
      </c>
      <c r="F137" s="195" t="s">
        <v>1202</v>
      </c>
      <c r="G137" s="195" t="s">
        <v>1683</v>
      </c>
      <c r="H137" s="256">
        <v>0</v>
      </c>
      <c r="I137" s="264">
        <v>1302</v>
      </c>
      <c r="J137" s="264">
        <v>3016</v>
      </c>
      <c r="K137" s="264">
        <v>0</v>
      </c>
      <c r="L137" s="270">
        <f t="shared" si="76"/>
        <v>4318</v>
      </c>
      <c r="M137" s="213"/>
      <c r="N137" s="221" t="str">
        <f>"0"&amp;TEXT(ROWS(C$2:C133),"00")&amp;"B"</f>
        <v>0132B</v>
      </c>
      <c r="O137" s="297"/>
      <c r="P137" s="351">
        <f t="shared" si="108"/>
        <v>0</v>
      </c>
      <c r="R137" s="221" t="str">
        <f>"1"&amp;TEXT(ROWS(F$2:F133),"00")&amp;"B"</f>
        <v>1132B</v>
      </c>
      <c r="S137" s="297"/>
      <c r="T137" s="351">
        <f t="shared" si="109"/>
        <v>0</v>
      </c>
      <c r="V137" s="221" t="str">
        <f>"2"&amp;TEXT(ROWS(I$2:I133),"00")&amp;"B"</f>
        <v>2132B</v>
      </c>
      <c r="W137" s="297"/>
      <c r="X137" s="351">
        <f t="shared" si="110"/>
        <v>0</v>
      </c>
      <c r="Z137" s="221" t="str">
        <f>"3"&amp;TEXT(ROWS(L$2:L133),"00")&amp;"B"</f>
        <v>3132B</v>
      </c>
      <c r="AA137" s="297"/>
      <c r="AB137" s="351">
        <f t="shared" si="111"/>
        <v>0</v>
      </c>
      <c r="AD137" s="221" t="str">
        <f>"4"&amp;TEXT(ROWS(O$2:O133),"00")&amp;"B"</f>
        <v>4132B</v>
      </c>
      <c r="AE137" s="297"/>
      <c r="AF137" s="351">
        <f t="shared" si="112"/>
        <v>0</v>
      </c>
      <c r="AH137" s="188">
        <f t="shared" si="77"/>
        <v>0</v>
      </c>
      <c r="AI137" s="188">
        <f t="shared" si="78"/>
        <v>0</v>
      </c>
      <c r="AJ137" s="188">
        <f t="shared" si="79"/>
        <v>0</v>
      </c>
      <c r="AK137" s="188">
        <f t="shared" si="80"/>
        <v>0</v>
      </c>
      <c r="AL137" s="188">
        <f t="shared" si="81"/>
        <v>0</v>
      </c>
      <c r="AN137" s="188">
        <f t="shared" si="82"/>
        <v>0</v>
      </c>
      <c r="AO137" s="188">
        <f t="shared" si="83"/>
        <v>0</v>
      </c>
      <c r="AP137" s="188">
        <f t="shared" si="84"/>
        <v>0</v>
      </c>
      <c r="AQ137" s="188">
        <f t="shared" si="85"/>
        <v>0</v>
      </c>
      <c r="AR137" s="188">
        <f t="shared" si="86"/>
        <v>0</v>
      </c>
      <c r="AS137" s="188">
        <f t="shared" si="87"/>
        <v>0</v>
      </c>
      <c r="AT137" s="188">
        <f t="shared" si="88"/>
        <v>0</v>
      </c>
      <c r="AU137" s="188">
        <f t="shared" si="89"/>
        <v>0</v>
      </c>
      <c r="AV137" s="188">
        <f t="shared" si="90"/>
        <v>0</v>
      </c>
      <c r="AW137" s="188">
        <f t="shared" si="91"/>
        <v>0</v>
      </c>
      <c r="AX137" s="188">
        <f t="shared" si="92"/>
        <v>0</v>
      </c>
      <c r="AY137" s="188">
        <f t="shared" si="93"/>
        <v>0</v>
      </c>
      <c r="AZ137" s="188">
        <f t="shared" si="94"/>
        <v>0</v>
      </c>
      <c r="BA137" s="188">
        <f t="shared" si="95"/>
        <v>0</v>
      </c>
      <c r="BB137" s="188">
        <f t="shared" si="96"/>
        <v>0</v>
      </c>
      <c r="BC137" s="188">
        <f t="shared" si="97"/>
        <v>0</v>
      </c>
      <c r="BD137" s="188">
        <f t="shared" si="98"/>
        <v>0</v>
      </c>
      <c r="BE137" s="188">
        <f t="shared" si="99"/>
        <v>0</v>
      </c>
      <c r="BF137" s="188">
        <f t="shared" si="100"/>
        <v>0</v>
      </c>
      <c r="BG137" s="188">
        <f t="shared" si="101"/>
        <v>0</v>
      </c>
      <c r="BH137" s="188">
        <f t="shared" si="102"/>
        <v>0</v>
      </c>
      <c r="BI137" s="188">
        <f t="shared" si="103"/>
        <v>0</v>
      </c>
      <c r="BJ137" s="188">
        <f t="shared" si="104"/>
        <v>0</v>
      </c>
      <c r="BK137" s="188">
        <f t="shared" si="105"/>
        <v>0</v>
      </c>
      <c r="BL137" s="188">
        <f t="shared" si="106"/>
        <v>0</v>
      </c>
      <c r="BM137" s="188">
        <f t="shared" si="107"/>
        <v>0</v>
      </c>
    </row>
    <row r="138" spans="3:65">
      <c r="C138" s="193" t="s">
        <v>1466</v>
      </c>
      <c r="D138" s="193">
        <v>4</v>
      </c>
      <c r="E138" s="194" t="s">
        <v>1113</v>
      </c>
      <c r="F138" s="195" t="s">
        <v>1202</v>
      </c>
      <c r="G138" s="195" t="s">
        <v>1684</v>
      </c>
      <c r="H138" s="256">
        <v>0</v>
      </c>
      <c r="I138" s="264">
        <v>2248</v>
      </c>
      <c r="J138" s="264">
        <v>3502</v>
      </c>
      <c r="K138" s="264">
        <v>0</v>
      </c>
      <c r="L138" s="270">
        <f t="shared" si="76"/>
        <v>5750</v>
      </c>
      <c r="M138" s="213"/>
      <c r="N138" s="221" t="str">
        <f>"0"&amp;TEXT(ROWS(C$2:C134),"00")&amp;"B"</f>
        <v>0133B</v>
      </c>
      <c r="O138" s="297"/>
      <c r="P138" s="351">
        <f t="shared" si="108"/>
        <v>0</v>
      </c>
      <c r="R138" s="221" t="str">
        <f>"1"&amp;TEXT(ROWS(F$2:F134),"00")&amp;"B"</f>
        <v>1133B</v>
      </c>
      <c r="S138" s="297"/>
      <c r="T138" s="351">
        <f t="shared" si="109"/>
        <v>0</v>
      </c>
      <c r="V138" s="221" t="str">
        <f>"2"&amp;TEXT(ROWS(I$2:I134),"00")&amp;"B"</f>
        <v>2133B</v>
      </c>
      <c r="W138" s="297"/>
      <c r="X138" s="351">
        <f t="shared" si="110"/>
        <v>0</v>
      </c>
      <c r="Z138" s="221" t="str">
        <f>"3"&amp;TEXT(ROWS(L$2:L134),"00")&amp;"B"</f>
        <v>3133B</v>
      </c>
      <c r="AA138" s="297"/>
      <c r="AB138" s="351">
        <f t="shared" si="111"/>
        <v>0</v>
      </c>
      <c r="AD138" s="221" t="str">
        <f>"4"&amp;TEXT(ROWS(O$2:O134),"00")&amp;"B"</f>
        <v>4133B</v>
      </c>
      <c r="AE138" s="297"/>
      <c r="AF138" s="351">
        <f t="shared" si="112"/>
        <v>0</v>
      </c>
      <c r="AH138" s="188">
        <f t="shared" si="77"/>
        <v>0</v>
      </c>
      <c r="AI138" s="188">
        <f t="shared" si="78"/>
        <v>0</v>
      </c>
      <c r="AJ138" s="188">
        <f t="shared" si="79"/>
        <v>0</v>
      </c>
      <c r="AK138" s="188">
        <f t="shared" si="80"/>
        <v>0</v>
      </c>
      <c r="AL138" s="188">
        <f t="shared" si="81"/>
        <v>0</v>
      </c>
      <c r="AN138" s="188">
        <f t="shared" si="82"/>
        <v>0</v>
      </c>
      <c r="AO138" s="188">
        <f t="shared" si="83"/>
        <v>0</v>
      </c>
      <c r="AP138" s="188">
        <f t="shared" si="84"/>
        <v>0</v>
      </c>
      <c r="AQ138" s="188">
        <f t="shared" si="85"/>
        <v>0</v>
      </c>
      <c r="AR138" s="188">
        <f t="shared" si="86"/>
        <v>0</v>
      </c>
      <c r="AS138" s="188">
        <f t="shared" si="87"/>
        <v>0</v>
      </c>
      <c r="AT138" s="188">
        <f t="shared" si="88"/>
        <v>0</v>
      </c>
      <c r="AU138" s="188">
        <f t="shared" si="89"/>
        <v>0</v>
      </c>
      <c r="AV138" s="188">
        <f t="shared" si="90"/>
        <v>0</v>
      </c>
      <c r="AW138" s="188">
        <f t="shared" si="91"/>
        <v>0</v>
      </c>
      <c r="AX138" s="188">
        <f t="shared" si="92"/>
        <v>0</v>
      </c>
      <c r="AY138" s="188">
        <f t="shared" si="93"/>
        <v>0</v>
      </c>
      <c r="AZ138" s="188">
        <f t="shared" si="94"/>
        <v>0</v>
      </c>
      <c r="BA138" s="188">
        <f t="shared" si="95"/>
        <v>0</v>
      </c>
      <c r="BB138" s="188">
        <f t="shared" si="96"/>
        <v>0</v>
      </c>
      <c r="BC138" s="188">
        <f t="shared" si="97"/>
        <v>0</v>
      </c>
      <c r="BD138" s="188">
        <f t="shared" si="98"/>
        <v>0</v>
      </c>
      <c r="BE138" s="188">
        <f t="shared" si="99"/>
        <v>0</v>
      </c>
      <c r="BF138" s="188">
        <f t="shared" si="100"/>
        <v>0</v>
      </c>
      <c r="BG138" s="188">
        <f t="shared" si="101"/>
        <v>0</v>
      </c>
      <c r="BH138" s="188">
        <f t="shared" si="102"/>
        <v>0</v>
      </c>
      <c r="BI138" s="188">
        <f t="shared" si="103"/>
        <v>0</v>
      </c>
      <c r="BJ138" s="188">
        <f t="shared" si="104"/>
        <v>0</v>
      </c>
      <c r="BK138" s="188">
        <f t="shared" si="105"/>
        <v>0</v>
      </c>
      <c r="BL138" s="188">
        <f t="shared" si="106"/>
        <v>0</v>
      </c>
      <c r="BM138" s="188">
        <f t="shared" si="107"/>
        <v>0</v>
      </c>
    </row>
    <row r="139" spans="3:65">
      <c r="C139" s="193" t="s">
        <v>1467</v>
      </c>
      <c r="D139" s="193">
        <v>4</v>
      </c>
      <c r="E139" s="194" t="s">
        <v>1113</v>
      </c>
      <c r="F139" s="195" t="s">
        <v>1202</v>
      </c>
      <c r="G139" s="195" t="s">
        <v>1685</v>
      </c>
      <c r="H139" s="256">
        <v>0</v>
      </c>
      <c r="I139" s="264">
        <v>2106</v>
      </c>
      <c r="J139" s="264">
        <v>3579</v>
      </c>
      <c r="K139" s="264">
        <v>0</v>
      </c>
      <c r="L139" s="270">
        <f t="shared" si="76"/>
        <v>5685</v>
      </c>
      <c r="M139" s="213"/>
      <c r="N139" s="221" t="str">
        <f>"0"&amp;TEXT(ROWS(C$2:C135),"00")&amp;"B"</f>
        <v>0134B</v>
      </c>
      <c r="O139" s="297"/>
      <c r="P139" s="351">
        <f t="shared" si="108"/>
        <v>0</v>
      </c>
      <c r="R139" s="221" t="str">
        <f>"1"&amp;TEXT(ROWS(F$2:F135),"00")&amp;"B"</f>
        <v>1134B</v>
      </c>
      <c r="S139" s="297"/>
      <c r="T139" s="351">
        <f t="shared" si="109"/>
        <v>0</v>
      </c>
      <c r="V139" s="221" t="str">
        <f>"2"&amp;TEXT(ROWS(I$2:I135),"00")&amp;"B"</f>
        <v>2134B</v>
      </c>
      <c r="W139" s="297"/>
      <c r="X139" s="351">
        <f t="shared" si="110"/>
        <v>0</v>
      </c>
      <c r="Z139" s="221" t="str">
        <f>"3"&amp;TEXT(ROWS(L$2:L135),"00")&amp;"B"</f>
        <v>3134B</v>
      </c>
      <c r="AA139" s="297"/>
      <c r="AB139" s="351">
        <f t="shared" si="111"/>
        <v>0</v>
      </c>
      <c r="AD139" s="221" t="str">
        <f>"4"&amp;TEXT(ROWS(O$2:O135),"00")&amp;"B"</f>
        <v>4134B</v>
      </c>
      <c r="AE139" s="297"/>
      <c r="AF139" s="351">
        <f t="shared" si="112"/>
        <v>0</v>
      </c>
      <c r="AH139" s="188">
        <f t="shared" si="77"/>
        <v>0</v>
      </c>
      <c r="AI139" s="188">
        <f t="shared" si="78"/>
        <v>0</v>
      </c>
      <c r="AJ139" s="188">
        <f t="shared" si="79"/>
        <v>0</v>
      </c>
      <c r="AK139" s="188">
        <f t="shared" si="80"/>
        <v>0</v>
      </c>
      <c r="AL139" s="188">
        <f t="shared" si="81"/>
        <v>0</v>
      </c>
      <c r="AN139" s="188">
        <f t="shared" si="82"/>
        <v>0</v>
      </c>
      <c r="AO139" s="188">
        <f t="shared" si="83"/>
        <v>0</v>
      </c>
      <c r="AP139" s="188">
        <f t="shared" si="84"/>
        <v>0</v>
      </c>
      <c r="AQ139" s="188">
        <f t="shared" si="85"/>
        <v>0</v>
      </c>
      <c r="AR139" s="188">
        <f t="shared" si="86"/>
        <v>0</v>
      </c>
      <c r="AS139" s="188">
        <f t="shared" si="87"/>
        <v>0</v>
      </c>
      <c r="AT139" s="188">
        <f t="shared" si="88"/>
        <v>0</v>
      </c>
      <c r="AU139" s="188">
        <f t="shared" si="89"/>
        <v>0</v>
      </c>
      <c r="AV139" s="188">
        <f t="shared" si="90"/>
        <v>0</v>
      </c>
      <c r="AW139" s="188">
        <f t="shared" si="91"/>
        <v>0</v>
      </c>
      <c r="AX139" s="188">
        <f t="shared" si="92"/>
        <v>0</v>
      </c>
      <c r="AY139" s="188">
        <f t="shared" si="93"/>
        <v>0</v>
      </c>
      <c r="AZ139" s="188">
        <f t="shared" si="94"/>
        <v>0</v>
      </c>
      <c r="BA139" s="188">
        <f t="shared" si="95"/>
        <v>0</v>
      </c>
      <c r="BB139" s="188">
        <f t="shared" si="96"/>
        <v>0</v>
      </c>
      <c r="BC139" s="188">
        <f t="shared" si="97"/>
        <v>0</v>
      </c>
      <c r="BD139" s="188">
        <f t="shared" si="98"/>
        <v>0</v>
      </c>
      <c r="BE139" s="188">
        <f t="shared" si="99"/>
        <v>0</v>
      </c>
      <c r="BF139" s="188">
        <f t="shared" si="100"/>
        <v>0</v>
      </c>
      <c r="BG139" s="188">
        <f t="shared" si="101"/>
        <v>0</v>
      </c>
      <c r="BH139" s="188">
        <f t="shared" si="102"/>
        <v>0</v>
      </c>
      <c r="BI139" s="188">
        <f t="shared" si="103"/>
        <v>0</v>
      </c>
      <c r="BJ139" s="188">
        <f t="shared" si="104"/>
        <v>0</v>
      </c>
      <c r="BK139" s="188">
        <f t="shared" si="105"/>
        <v>0</v>
      </c>
      <c r="BL139" s="188">
        <f t="shared" si="106"/>
        <v>0</v>
      </c>
      <c r="BM139" s="188">
        <f t="shared" si="107"/>
        <v>0</v>
      </c>
    </row>
    <row r="140" spans="3:65">
      <c r="C140" s="193" t="s">
        <v>1468</v>
      </c>
      <c r="D140" s="193">
        <v>4</v>
      </c>
      <c r="E140" s="194" t="s">
        <v>1113</v>
      </c>
      <c r="F140" s="195" t="s">
        <v>1202</v>
      </c>
      <c r="G140" s="195" t="s">
        <v>1686</v>
      </c>
      <c r="H140" s="256">
        <v>0</v>
      </c>
      <c r="I140" s="264">
        <v>3802</v>
      </c>
      <c r="J140" s="264">
        <v>3880</v>
      </c>
      <c r="K140" s="264">
        <v>0</v>
      </c>
      <c r="L140" s="270">
        <f t="shared" si="76"/>
        <v>7682</v>
      </c>
      <c r="M140" s="213"/>
      <c r="N140" s="221" t="str">
        <f>"0"&amp;TEXT(ROWS(C$2:C136),"00")&amp;"B"</f>
        <v>0135B</v>
      </c>
      <c r="O140" s="297"/>
      <c r="P140" s="351">
        <f t="shared" si="108"/>
        <v>0</v>
      </c>
      <c r="R140" s="221" t="str">
        <f>"1"&amp;TEXT(ROWS(F$2:F136),"00")&amp;"B"</f>
        <v>1135B</v>
      </c>
      <c r="S140" s="297"/>
      <c r="T140" s="351">
        <f t="shared" si="109"/>
        <v>0</v>
      </c>
      <c r="V140" s="221" t="str">
        <f>"2"&amp;TEXT(ROWS(I$2:I136),"00")&amp;"B"</f>
        <v>2135B</v>
      </c>
      <c r="W140" s="297"/>
      <c r="X140" s="351">
        <f t="shared" si="110"/>
        <v>0</v>
      </c>
      <c r="Z140" s="221" t="str">
        <f>"3"&amp;TEXT(ROWS(L$2:L136),"00")&amp;"B"</f>
        <v>3135B</v>
      </c>
      <c r="AA140" s="297"/>
      <c r="AB140" s="351">
        <f t="shared" si="111"/>
        <v>0</v>
      </c>
      <c r="AD140" s="221" t="str">
        <f>"4"&amp;TEXT(ROWS(O$2:O136),"00")&amp;"B"</f>
        <v>4135B</v>
      </c>
      <c r="AE140" s="297"/>
      <c r="AF140" s="351">
        <f t="shared" si="112"/>
        <v>0</v>
      </c>
      <c r="AH140" s="188">
        <f t="shared" si="77"/>
        <v>0</v>
      </c>
      <c r="AI140" s="188">
        <f t="shared" si="78"/>
        <v>0</v>
      </c>
      <c r="AJ140" s="188">
        <f t="shared" si="79"/>
        <v>0</v>
      </c>
      <c r="AK140" s="188">
        <f t="shared" si="80"/>
        <v>0</v>
      </c>
      <c r="AL140" s="188">
        <f t="shared" si="81"/>
        <v>0</v>
      </c>
      <c r="AN140" s="188">
        <f t="shared" si="82"/>
        <v>0</v>
      </c>
      <c r="AO140" s="188">
        <f t="shared" si="83"/>
        <v>0</v>
      </c>
      <c r="AP140" s="188">
        <f t="shared" si="84"/>
        <v>0</v>
      </c>
      <c r="AQ140" s="188">
        <f t="shared" si="85"/>
        <v>0</v>
      </c>
      <c r="AR140" s="188">
        <f t="shared" si="86"/>
        <v>0</v>
      </c>
      <c r="AS140" s="188">
        <f t="shared" si="87"/>
        <v>0</v>
      </c>
      <c r="AT140" s="188">
        <f t="shared" si="88"/>
        <v>0</v>
      </c>
      <c r="AU140" s="188">
        <f t="shared" si="89"/>
        <v>0</v>
      </c>
      <c r="AV140" s="188">
        <f t="shared" si="90"/>
        <v>0</v>
      </c>
      <c r="AW140" s="188">
        <f t="shared" si="91"/>
        <v>0</v>
      </c>
      <c r="AX140" s="188">
        <f t="shared" si="92"/>
        <v>0</v>
      </c>
      <c r="AY140" s="188">
        <f t="shared" si="93"/>
        <v>0</v>
      </c>
      <c r="AZ140" s="188">
        <f t="shared" si="94"/>
        <v>0</v>
      </c>
      <c r="BA140" s="188">
        <f t="shared" si="95"/>
        <v>0</v>
      </c>
      <c r="BB140" s="188">
        <f t="shared" si="96"/>
        <v>0</v>
      </c>
      <c r="BC140" s="188">
        <f t="shared" si="97"/>
        <v>0</v>
      </c>
      <c r="BD140" s="188">
        <f t="shared" si="98"/>
        <v>0</v>
      </c>
      <c r="BE140" s="188">
        <f t="shared" si="99"/>
        <v>0</v>
      </c>
      <c r="BF140" s="188">
        <f t="shared" si="100"/>
        <v>0</v>
      </c>
      <c r="BG140" s="188">
        <f t="shared" si="101"/>
        <v>0</v>
      </c>
      <c r="BH140" s="188">
        <f t="shared" si="102"/>
        <v>0</v>
      </c>
      <c r="BI140" s="188">
        <f t="shared" si="103"/>
        <v>0</v>
      </c>
      <c r="BJ140" s="188">
        <f t="shared" si="104"/>
        <v>0</v>
      </c>
      <c r="BK140" s="188">
        <f t="shared" si="105"/>
        <v>0</v>
      </c>
      <c r="BL140" s="188">
        <f t="shared" si="106"/>
        <v>0</v>
      </c>
      <c r="BM140" s="188">
        <f t="shared" si="107"/>
        <v>0</v>
      </c>
    </row>
    <row r="141" spans="3:65">
      <c r="C141" s="193" t="s">
        <v>1469</v>
      </c>
      <c r="D141" s="193">
        <v>4</v>
      </c>
      <c r="E141" s="194" t="s">
        <v>1113</v>
      </c>
      <c r="F141" s="195" t="s">
        <v>1202</v>
      </c>
      <c r="G141" s="195" t="s">
        <v>1687</v>
      </c>
      <c r="H141" s="256">
        <v>0</v>
      </c>
      <c r="I141" s="264">
        <v>823</v>
      </c>
      <c r="J141" s="264">
        <v>4052</v>
      </c>
      <c r="K141" s="264">
        <v>0</v>
      </c>
      <c r="L141" s="270">
        <f t="shared" si="76"/>
        <v>4875</v>
      </c>
      <c r="M141" s="213"/>
      <c r="N141" s="221" t="str">
        <f>"0"&amp;TEXT(ROWS(C$2:C137),"00")&amp;"B"</f>
        <v>0136B</v>
      </c>
      <c r="O141" s="297"/>
      <c r="P141" s="351">
        <f t="shared" si="108"/>
        <v>0</v>
      </c>
      <c r="R141" s="221" t="str">
        <f>"1"&amp;TEXT(ROWS(F$2:F137),"00")&amp;"B"</f>
        <v>1136B</v>
      </c>
      <c r="S141" s="297"/>
      <c r="T141" s="351">
        <f t="shared" si="109"/>
        <v>0</v>
      </c>
      <c r="V141" s="221" t="str">
        <f>"2"&amp;TEXT(ROWS(I$2:I137),"00")&amp;"B"</f>
        <v>2136B</v>
      </c>
      <c r="W141" s="297"/>
      <c r="X141" s="351">
        <f t="shared" si="110"/>
        <v>0</v>
      </c>
      <c r="Z141" s="221" t="str">
        <f>"3"&amp;TEXT(ROWS(L$2:L137),"00")&amp;"B"</f>
        <v>3136B</v>
      </c>
      <c r="AA141" s="297"/>
      <c r="AB141" s="351">
        <f t="shared" si="111"/>
        <v>0</v>
      </c>
      <c r="AD141" s="221" t="str">
        <f>"4"&amp;TEXT(ROWS(O$2:O137),"00")&amp;"B"</f>
        <v>4136B</v>
      </c>
      <c r="AE141" s="297"/>
      <c r="AF141" s="351">
        <f t="shared" si="112"/>
        <v>0</v>
      </c>
      <c r="AH141" s="188">
        <f t="shared" si="77"/>
        <v>0</v>
      </c>
      <c r="AI141" s="188">
        <f t="shared" si="78"/>
        <v>0</v>
      </c>
      <c r="AJ141" s="188">
        <f t="shared" si="79"/>
        <v>0</v>
      </c>
      <c r="AK141" s="188">
        <f t="shared" si="80"/>
        <v>0</v>
      </c>
      <c r="AL141" s="188">
        <f t="shared" si="81"/>
        <v>0</v>
      </c>
      <c r="AN141" s="188">
        <f t="shared" si="82"/>
        <v>0</v>
      </c>
      <c r="AO141" s="188">
        <f t="shared" si="83"/>
        <v>0</v>
      </c>
      <c r="AP141" s="188">
        <f t="shared" si="84"/>
        <v>0</v>
      </c>
      <c r="AQ141" s="188">
        <f t="shared" si="85"/>
        <v>0</v>
      </c>
      <c r="AR141" s="188">
        <f t="shared" si="86"/>
        <v>0</v>
      </c>
      <c r="AS141" s="188">
        <f t="shared" si="87"/>
        <v>0</v>
      </c>
      <c r="AT141" s="188">
        <f t="shared" si="88"/>
        <v>0</v>
      </c>
      <c r="AU141" s="188">
        <f t="shared" si="89"/>
        <v>0</v>
      </c>
      <c r="AV141" s="188">
        <f t="shared" si="90"/>
        <v>0</v>
      </c>
      <c r="AW141" s="188">
        <f t="shared" si="91"/>
        <v>0</v>
      </c>
      <c r="AX141" s="188">
        <f t="shared" si="92"/>
        <v>0</v>
      </c>
      <c r="AY141" s="188">
        <f t="shared" si="93"/>
        <v>0</v>
      </c>
      <c r="AZ141" s="188">
        <f t="shared" si="94"/>
        <v>0</v>
      </c>
      <c r="BA141" s="188">
        <f t="shared" si="95"/>
        <v>0</v>
      </c>
      <c r="BB141" s="188">
        <f t="shared" si="96"/>
        <v>0</v>
      </c>
      <c r="BC141" s="188">
        <f t="shared" si="97"/>
        <v>0</v>
      </c>
      <c r="BD141" s="188">
        <f t="shared" si="98"/>
        <v>0</v>
      </c>
      <c r="BE141" s="188">
        <f t="shared" si="99"/>
        <v>0</v>
      </c>
      <c r="BF141" s="188">
        <f t="shared" si="100"/>
        <v>0</v>
      </c>
      <c r="BG141" s="188">
        <f t="shared" si="101"/>
        <v>0</v>
      </c>
      <c r="BH141" s="188">
        <f t="shared" si="102"/>
        <v>0</v>
      </c>
      <c r="BI141" s="188">
        <f t="shared" si="103"/>
        <v>0</v>
      </c>
      <c r="BJ141" s="188">
        <f t="shared" si="104"/>
        <v>0</v>
      </c>
      <c r="BK141" s="188">
        <f t="shared" si="105"/>
        <v>0</v>
      </c>
      <c r="BL141" s="188">
        <f t="shared" si="106"/>
        <v>0</v>
      </c>
      <c r="BM141" s="188">
        <f t="shared" si="107"/>
        <v>0</v>
      </c>
    </row>
    <row r="142" spans="3:65">
      <c r="C142" s="193" t="s">
        <v>1470</v>
      </c>
      <c r="D142" s="193">
        <v>4</v>
      </c>
      <c r="E142" s="194" t="s">
        <v>1113</v>
      </c>
      <c r="F142" s="195" t="s">
        <v>1202</v>
      </c>
      <c r="G142" s="195" t="s">
        <v>1688</v>
      </c>
      <c r="H142" s="256">
        <v>0</v>
      </c>
      <c r="I142" s="256">
        <v>0</v>
      </c>
      <c r="J142" s="264">
        <v>4356</v>
      </c>
      <c r="K142" s="264">
        <v>0</v>
      </c>
      <c r="L142" s="270">
        <f t="shared" si="76"/>
        <v>4356</v>
      </c>
      <c r="M142" s="213"/>
      <c r="N142" s="221" t="str">
        <f>"0"&amp;TEXT(ROWS(C$2:C138),"00")&amp;"B"</f>
        <v>0137B</v>
      </c>
      <c r="O142" s="297"/>
      <c r="P142" s="351">
        <f t="shared" si="108"/>
        <v>0</v>
      </c>
      <c r="R142" s="221" t="str">
        <f>"1"&amp;TEXT(ROWS(F$2:F138),"00")&amp;"B"</f>
        <v>1137B</v>
      </c>
      <c r="S142" s="297"/>
      <c r="T142" s="351">
        <f t="shared" si="109"/>
        <v>0</v>
      </c>
      <c r="V142" s="221" t="str">
        <f>"2"&amp;TEXT(ROWS(I$2:I138),"00")&amp;"B"</f>
        <v>2137B</v>
      </c>
      <c r="W142" s="297"/>
      <c r="X142" s="351">
        <f t="shared" si="110"/>
        <v>0</v>
      </c>
      <c r="Z142" s="221" t="str">
        <f>"3"&amp;TEXT(ROWS(L$2:L138),"00")&amp;"B"</f>
        <v>3137B</v>
      </c>
      <c r="AA142" s="297"/>
      <c r="AB142" s="351">
        <f t="shared" si="111"/>
        <v>0</v>
      </c>
      <c r="AD142" s="221" t="str">
        <f>"4"&amp;TEXT(ROWS(O$2:O138),"00")&amp;"B"</f>
        <v>4137B</v>
      </c>
      <c r="AE142" s="297"/>
      <c r="AF142" s="351">
        <f t="shared" si="112"/>
        <v>0</v>
      </c>
      <c r="AH142" s="188">
        <f t="shared" si="77"/>
        <v>0</v>
      </c>
      <c r="AI142" s="188">
        <f t="shared" si="78"/>
        <v>0</v>
      </c>
      <c r="AJ142" s="188">
        <f t="shared" si="79"/>
        <v>0</v>
      </c>
      <c r="AK142" s="188">
        <f t="shared" si="80"/>
        <v>0</v>
      </c>
      <c r="AL142" s="188">
        <f t="shared" si="81"/>
        <v>0</v>
      </c>
      <c r="AN142" s="188">
        <f t="shared" si="82"/>
        <v>0</v>
      </c>
      <c r="AO142" s="188">
        <f t="shared" si="83"/>
        <v>0</v>
      </c>
      <c r="AP142" s="188">
        <f t="shared" si="84"/>
        <v>0</v>
      </c>
      <c r="AQ142" s="188">
        <f t="shared" si="85"/>
        <v>0</v>
      </c>
      <c r="AR142" s="188">
        <f t="shared" si="86"/>
        <v>0</v>
      </c>
      <c r="AS142" s="188">
        <f t="shared" si="87"/>
        <v>0</v>
      </c>
      <c r="AT142" s="188">
        <f t="shared" si="88"/>
        <v>0</v>
      </c>
      <c r="AU142" s="188">
        <f t="shared" si="89"/>
        <v>0</v>
      </c>
      <c r="AV142" s="188">
        <f t="shared" si="90"/>
        <v>0</v>
      </c>
      <c r="AW142" s="188">
        <f t="shared" si="91"/>
        <v>0</v>
      </c>
      <c r="AX142" s="188">
        <f t="shared" si="92"/>
        <v>0</v>
      </c>
      <c r="AY142" s="188">
        <f t="shared" si="93"/>
        <v>0</v>
      </c>
      <c r="AZ142" s="188">
        <f t="shared" si="94"/>
        <v>0</v>
      </c>
      <c r="BA142" s="188">
        <f t="shared" si="95"/>
        <v>0</v>
      </c>
      <c r="BB142" s="188">
        <f t="shared" si="96"/>
        <v>0</v>
      </c>
      <c r="BC142" s="188">
        <f t="shared" si="97"/>
        <v>0</v>
      </c>
      <c r="BD142" s="188">
        <f t="shared" si="98"/>
        <v>0</v>
      </c>
      <c r="BE142" s="188">
        <f t="shared" si="99"/>
        <v>0</v>
      </c>
      <c r="BF142" s="188">
        <f t="shared" si="100"/>
        <v>0</v>
      </c>
      <c r="BG142" s="188">
        <f t="shared" si="101"/>
        <v>0</v>
      </c>
      <c r="BH142" s="188">
        <f t="shared" si="102"/>
        <v>0</v>
      </c>
      <c r="BI142" s="188">
        <f t="shared" si="103"/>
        <v>0</v>
      </c>
      <c r="BJ142" s="188">
        <f t="shared" si="104"/>
        <v>0</v>
      </c>
      <c r="BK142" s="188">
        <f t="shared" si="105"/>
        <v>0</v>
      </c>
      <c r="BL142" s="188">
        <f t="shared" si="106"/>
        <v>0</v>
      </c>
      <c r="BM142" s="188">
        <f t="shared" si="107"/>
        <v>0</v>
      </c>
    </row>
    <row r="143" spans="3:65">
      <c r="C143" s="193" t="s">
        <v>1471</v>
      </c>
      <c r="D143" s="193">
        <v>4</v>
      </c>
      <c r="E143" s="194" t="s">
        <v>1113</v>
      </c>
      <c r="F143" s="195" t="s">
        <v>1202</v>
      </c>
      <c r="G143" s="195" t="s">
        <v>1689</v>
      </c>
      <c r="H143" s="256">
        <v>0</v>
      </c>
      <c r="I143" s="264">
        <v>802</v>
      </c>
      <c r="J143" s="264">
        <v>4517</v>
      </c>
      <c r="K143" s="264">
        <v>0</v>
      </c>
      <c r="L143" s="270">
        <f t="shared" si="76"/>
        <v>5319</v>
      </c>
      <c r="M143" s="213"/>
      <c r="N143" s="221" t="str">
        <f>"0"&amp;TEXT(ROWS(C$2:C139),"00")&amp;"B"</f>
        <v>0138B</v>
      </c>
      <c r="O143" s="297"/>
      <c r="P143" s="351">
        <f t="shared" si="108"/>
        <v>0</v>
      </c>
      <c r="R143" s="221" t="str">
        <f>"1"&amp;TEXT(ROWS(F$2:F139),"00")&amp;"B"</f>
        <v>1138B</v>
      </c>
      <c r="S143" s="297"/>
      <c r="T143" s="351">
        <f t="shared" si="109"/>
        <v>0</v>
      </c>
      <c r="V143" s="221" t="str">
        <f>"2"&amp;TEXT(ROWS(I$2:I139),"00")&amp;"B"</f>
        <v>2138B</v>
      </c>
      <c r="W143" s="297"/>
      <c r="X143" s="351">
        <f t="shared" si="110"/>
        <v>0</v>
      </c>
      <c r="Z143" s="221" t="str">
        <f>"3"&amp;TEXT(ROWS(L$2:L139),"00")&amp;"B"</f>
        <v>3138B</v>
      </c>
      <c r="AA143" s="297"/>
      <c r="AB143" s="351">
        <f t="shared" si="111"/>
        <v>0</v>
      </c>
      <c r="AD143" s="221" t="str">
        <f>"4"&amp;TEXT(ROWS(O$2:O139),"00")&amp;"B"</f>
        <v>4138B</v>
      </c>
      <c r="AE143" s="297"/>
      <c r="AF143" s="351">
        <f t="shared" si="112"/>
        <v>0</v>
      </c>
      <c r="AH143" s="188">
        <f t="shared" si="77"/>
        <v>0</v>
      </c>
      <c r="AI143" s="188">
        <f t="shared" si="78"/>
        <v>0</v>
      </c>
      <c r="AJ143" s="188">
        <f t="shared" si="79"/>
        <v>0</v>
      </c>
      <c r="AK143" s="188">
        <f t="shared" si="80"/>
        <v>0</v>
      </c>
      <c r="AL143" s="188">
        <f t="shared" si="81"/>
        <v>0</v>
      </c>
      <c r="AN143" s="188">
        <f t="shared" si="82"/>
        <v>0</v>
      </c>
      <c r="AO143" s="188">
        <f t="shared" si="83"/>
        <v>0</v>
      </c>
      <c r="AP143" s="188">
        <f t="shared" si="84"/>
        <v>0</v>
      </c>
      <c r="AQ143" s="188">
        <f t="shared" si="85"/>
        <v>0</v>
      </c>
      <c r="AR143" s="188">
        <f t="shared" si="86"/>
        <v>0</v>
      </c>
      <c r="AS143" s="188">
        <f t="shared" si="87"/>
        <v>0</v>
      </c>
      <c r="AT143" s="188">
        <f t="shared" si="88"/>
        <v>0</v>
      </c>
      <c r="AU143" s="188">
        <f t="shared" si="89"/>
        <v>0</v>
      </c>
      <c r="AV143" s="188">
        <f t="shared" si="90"/>
        <v>0</v>
      </c>
      <c r="AW143" s="188">
        <f t="shared" si="91"/>
        <v>0</v>
      </c>
      <c r="AX143" s="188">
        <f t="shared" si="92"/>
        <v>0</v>
      </c>
      <c r="AY143" s="188">
        <f t="shared" si="93"/>
        <v>0</v>
      </c>
      <c r="AZ143" s="188">
        <f t="shared" si="94"/>
        <v>0</v>
      </c>
      <c r="BA143" s="188">
        <f t="shared" si="95"/>
        <v>0</v>
      </c>
      <c r="BB143" s="188">
        <f t="shared" si="96"/>
        <v>0</v>
      </c>
      <c r="BC143" s="188">
        <f t="shared" si="97"/>
        <v>0</v>
      </c>
      <c r="BD143" s="188">
        <f t="shared" si="98"/>
        <v>0</v>
      </c>
      <c r="BE143" s="188">
        <f t="shared" si="99"/>
        <v>0</v>
      </c>
      <c r="BF143" s="188">
        <f t="shared" si="100"/>
        <v>0</v>
      </c>
      <c r="BG143" s="188">
        <f t="shared" si="101"/>
        <v>0</v>
      </c>
      <c r="BH143" s="188">
        <f t="shared" si="102"/>
        <v>0</v>
      </c>
      <c r="BI143" s="188">
        <f t="shared" si="103"/>
        <v>0</v>
      </c>
      <c r="BJ143" s="188">
        <f t="shared" si="104"/>
        <v>0</v>
      </c>
      <c r="BK143" s="188">
        <f t="shared" si="105"/>
        <v>0</v>
      </c>
      <c r="BL143" s="188">
        <f t="shared" si="106"/>
        <v>0</v>
      </c>
      <c r="BM143" s="188">
        <f t="shared" si="107"/>
        <v>0</v>
      </c>
    </row>
    <row r="144" spans="3:65">
      <c r="C144" s="193" t="s">
        <v>1472</v>
      </c>
      <c r="D144" s="193">
        <v>4</v>
      </c>
      <c r="E144" s="194" t="s">
        <v>1113</v>
      </c>
      <c r="F144" s="195" t="s">
        <v>1202</v>
      </c>
      <c r="G144" s="195" t="s">
        <v>1690</v>
      </c>
      <c r="H144" s="256">
        <v>0</v>
      </c>
      <c r="I144" s="264">
        <v>2441</v>
      </c>
      <c r="J144" s="264">
        <v>5418</v>
      </c>
      <c r="K144" s="264">
        <v>0</v>
      </c>
      <c r="L144" s="270">
        <f t="shared" si="76"/>
        <v>7859</v>
      </c>
      <c r="M144" s="213"/>
      <c r="N144" s="221" t="str">
        <f>"0"&amp;TEXT(ROWS(C$2:C140),"00")&amp;"B"</f>
        <v>0139B</v>
      </c>
      <c r="O144" s="297"/>
      <c r="P144" s="351">
        <f t="shared" si="108"/>
        <v>0</v>
      </c>
      <c r="R144" s="221" t="str">
        <f>"1"&amp;TEXT(ROWS(F$2:F140),"00")&amp;"B"</f>
        <v>1139B</v>
      </c>
      <c r="S144" s="297"/>
      <c r="T144" s="351">
        <f t="shared" si="109"/>
        <v>0</v>
      </c>
      <c r="V144" s="221" t="str">
        <f>"2"&amp;TEXT(ROWS(I$2:I140),"00")&amp;"B"</f>
        <v>2139B</v>
      </c>
      <c r="W144" s="297"/>
      <c r="X144" s="351">
        <f t="shared" si="110"/>
        <v>0</v>
      </c>
      <c r="Z144" s="221" t="str">
        <f>"3"&amp;TEXT(ROWS(L$2:L140),"00")&amp;"B"</f>
        <v>3139B</v>
      </c>
      <c r="AA144" s="297"/>
      <c r="AB144" s="351">
        <f t="shared" si="111"/>
        <v>0</v>
      </c>
      <c r="AD144" s="221" t="str">
        <f>"4"&amp;TEXT(ROWS(O$2:O140),"00")&amp;"B"</f>
        <v>4139B</v>
      </c>
      <c r="AE144" s="297"/>
      <c r="AF144" s="351">
        <f t="shared" si="112"/>
        <v>0</v>
      </c>
      <c r="AH144" s="188">
        <f t="shared" si="77"/>
        <v>0</v>
      </c>
      <c r="AI144" s="188">
        <f t="shared" si="78"/>
        <v>0</v>
      </c>
      <c r="AJ144" s="188">
        <f t="shared" si="79"/>
        <v>0</v>
      </c>
      <c r="AK144" s="188">
        <f t="shared" si="80"/>
        <v>0</v>
      </c>
      <c r="AL144" s="188">
        <f t="shared" si="81"/>
        <v>0</v>
      </c>
      <c r="AN144" s="188">
        <f t="shared" si="82"/>
        <v>0</v>
      </c>
      <c r="AO144" s="188">
        <f t="shared" si="83"/>
        <v>0</v>
      </c>
      <c r="AP144" s="188">
        <f t="shared" si="84"/>
        <v>0</v>
      </c>
      <c r="AQ144" s="188">
        <f t="shared" si="85"/>
        <v>0</v>
      </c>
      <c r="AR144" s="188">
        <f t="shared" si="86"/>
        <v>0</v>
      </c>
      <c r="AS144" s="188">
        <f t="shared" si="87"/>
        <v>0</v>
      </c>
      <c r="AT144" s="188">
        <f t="shared" si="88"/>
        <v>0</v>
      </c>
      <c r="AU144" s="188">
        <f t="shared" si="89"/>
        <v>0</v>
      </c>
      <c r="AV144" s="188">
        <f t="shared" si="90"/>
        <v>0</v>
      </c>
      <c r="AW144" s="188">
        <f t="shared" si="91"/>
        <v>0</v>
      </c>
      <c r="AX144" s="188">
        <f t="shared" si="92"/>
        <v>0</v>
      </c>
      <c r="AY144" s="188">
        <f t="shared" si="93"/>
        <v>0</v>
      </c>
      <c r="AZ144" s="188">
        <f t="shared" si="94"/>
        <v>0</v>
      </c>
      <c r="BA144" s="188">
        <f t="shared" si="95"/>
        <v>0</v>
      </c>
      <c r="BB144" s="188">
        <f t="shared" si="96"/>
        <v>0</v>
      </c>
      <c r="BC144" s="188">
        <f t="shared" si="97"/>
        <v>0</v>
      </c>
      <c r="BD144" s="188">
        <f t="shared" si="98"/>
        <v>0</v>
      </c>
      <c r="BE144" s="188">
        <f t="shared" si="99"/>
        <v>0</v>
      </c>
      <c r="BF144" s="188">
        <f t="shared" si="100"/>
        <v>0</v>
      </c>
      <c r="BG144" s="188">
        <f t="shared" si="101"/>
        <v>0</v>
      </c>
      <c r="BH144" s="188">
        <f t="shared" si="102"/>
        <v>0</v>
      </c>
      <c r="BI144" s="188">
        <f t="shared" si="103"/>
        <v>0</v>
      </c>
      <c r="BJ144" s="188">
        <f t="shared" si="104"/>
        <v>0</v>
      </c>
      <c r="BK144" s="188">
        <f t="shared" si="105"/>
        <v>0</v>
      </c>
      <c r="BL144" s="188">
        <f t="shared" si="106"/>
        <v>0</v>
      </c>
      <c r="BM144" s="188">
        <f t="shared" si="107"/>
        <v>0</v>
      </c>
    </row>
    <row r="145" spans="3:65">
      <c r="C145" s="193" t="s">
        <v>1473</v>
      </c>
      <c r="D145" s="193">
        <v>4</v>
      </c>
      <c r="E145" s="194" t="s">
        <v>1113</v>
      </c>
      <c r="F145" s="195" t="s">
        <v>1202</v>
      </c>
      <c r="G145" s="195" t="s">
        <v>1691</v>
      </c>
      <c r="H145" s="256">
        <v>0</v>
      </c>
      <c r="I145" s="264">
        <v>0</v>
      </c>
      <c r="J145" s="264">
        <v>5881</v>
      </c>
      <c r="K145" s="264">
        <v>0</v>
      </c>
      <c r="L145" s="270">
        <f t="shared" si="76"/>
        <v>5881</v>
      </c>
      <c r="M145" s="213"/>
      <c r="N145" s="221" t="str">
        <f>"0"&amp;TEXT(ROWS(C$2:C141),"00")&amp;"B"</f>
        <v>0140B</v>
      </c>
      <c r="O145" s="297"/>
      <c r="P145" s="351">
        <f t="shared" si="108"/>
        <v>0</v>
      </c>
      <c r="R145" s="221" t="str">
        <f>"1"&amp;TEXT(ROWS(F$2:F141),"00")&amp;"B"</f>
        <v>1140B</v>
      </c>
      <c r="S145" s="297"/>
      <c r="T145" s="351">
        <f t="shared" si="109"/>
        <v>0</v>
      </c>
      <c r="V145" s="221" t="str">
        <f>"2"&amp;TEXT(ROWS(I$2:I141),"00")&amp;"B"</f>
        <v>2140B</v>
      </c>
      <c r="W145" s="297"/>
      <c r="X145" s="351">
        <f t="shared" si="110"/>
        <v>0</v>
      </c>
      <c r="Z145" s="221" t="str">
        <f>"3"&amp;TEXT(ROWS(L$2:L141),"00")&amp;"B"</f>
        <v>3140B</v>
      </c>
      <c r="AA145" s="297"/>
      <c r="AB145" s="351">
        <f t="shared" si="111"/>
        <v>0</v>
      </c>
      <c r="AD145" s="221" t="str">
        <f>"4"&amp;TEXT(ROWS(O$2:O141),"00")&amp;"B"</f>
        <v>4140B</v>
      </c>
      <c r="AE145" s="297"/>
      <c r="AF145" s="351">
        <f t="shared" si="112"/>
        <v>0</v>
      </c>
      <c r="AH145" s="188">
        <f t="shared" si="77"/>
        <v>0</v>
      </c>
      <c r="AI145" s="188">
        <f t="shared" si="78"/>
        <v>0</v>
      </c>
      <c r="AJ145" s="188">
        <f t="shared" si="79"/>
        <v>0</v>
      </c>
      <c r="AK145" s="188">
        <f t="shared" si="80"/>
        <v>0</v>
      </c>
      <c r="AL145" s="188">
        <f t="shared" si="81"/>
        <v>0</v>
      </c>
      <c r="AN145" s="188">
        <f t="shared" si="82"/>
        <v>0</v>
      </c>
      <c r="AO145" s="188">
        <f t="shared" si="83"/>
        <v>0</v>
      </c>
      <c r="AP145" s="188">
        <f t="shared" si="84"/>
        <v>0</v>
      </c>
      <c r="AQ145" s="188">
        <f t="shared" si="85"/>
        <v>0</v>
      </c>
      <c r="AR145" s="188">
        <f t="shared" si="86"/>
        <v>0</v>
      </c>
      <c r="AS145" s="188">
        <f t="shared" si="87"/>
        <v>0</v>
      </c>
      <c r="AT145" s="188">
        <f t="shared" si="88"/>
        <v>0</v>
      </c>
      <c r="AU145" s="188">
        <f t="shared" si="89"/>
        <v>0</v>
      </c>
      <c r="AV145" s="188">
        <f t="shared" si="90"/>
        <v>0</v>
      </c>
      <c r="AW145" s="188">
        <f t="shared" si="91"/>
        <v>0</v>
      </c>
      <c r="AX145" s="188">
        <f t="shared" si="92"/>
        <v>0</v>
      </c>
      <c r="AY145" s="188">
        <f t="shared" si="93"/>
        <v>0</v>
      </c>
      <c r="AZ145" s="188">
        <f t="shared" si="94"/>
        <v>0</v>
      </c>
      <c r="BA145" s="188">
        <f t="shared" si="95"/>
        <v>0</v>
      </c>
      <c r="BB145" s="188">
        <f t="shared" si="96"/>
        <v>0</v>
      </c>
      <c r="BC145" s="188">
        <f t="shared" si="97"/>
        <v>0</v>
      </c>
      <c r="BD145" s="188">
        <f t="shared" si="98"/>
        <v>0</v>
      </c>
      <c r="BE145" s="188">
        <f t="shared" si="99"/>
        <v>0</v>
      </c>
      <c r="BF145" s="188">
        <f t="shared" si="100"/>
        <v>0</v>
      </c>
      <c r="BG145" s="188">
        <f t="shared" si="101"/>
        <v>0</v>
      </c>
      <c r="BH145" s="188">
        <f t="shared" si="102"/>
        <v>0</v>
      </c>
      <c r="BI145" s="188">
        <f t="shared" si="103"/>
        <v>0</v>
      </c>
      <c r="BJ145" s="188">
        <f t="shared" si="104"/>
        <v>0</v>
      </c>
      <c r="BK145" s="188">
        <f t="shared" si="105"/>
        <v>0</v>
      </c>
      <c r="BL145" s="188">
        <f t="shared" si="106"/>
        <v>0</v>
      </c>
      <c r="BM145" s="188">
        <f t="shared" si="107"/>
        <v>0</v>
      </c>
    </row>
    <row r="146" spans="3:65">
      <c r="C146" s="193" t="s">
        <v>1474</v>
      </c>
      <c r="D146" s="193">
        <v>4</v>
      </c>
      <c r="E146" s="194" t="s">
        <v>1113</v>
      </c>
      <c r="F146" s="195" t="s">
        <v>1202</v>
      </c>
      <c r="G146" s="195" t="s">
        <v>1692</v>
      </c>
      <c r="H146" s="256">
        <v>0</v>
      </c>
      <c r="I146" s="264">
        <v>3243</v>
      </c>
      <c r="J146" s="264">
        <v>7216</v>
      </c>
      <c r="K146" s="264">
        <v>0</v>
      </c>
      <c r="L146" s="270">
        <f t="shared" si="76"/>
        <v>10459</v>
      </c>
      <c r="M146" s="213"/>
      <c r="N146" s="221" t="str">
        <f>"0"&amp;TEXT(ROWS(C$2:C142),"00")&amp;"B"</f>
        <v>0141B</v>
      </c>
      <c r="O146" s="297"/>
      <c r="P146" s="351">
        <f t="shared" si="108"/>
        <v>0</v>
      </c>
      <c r="R146" s="221" t="str">
        <f>"1"&amp;TEXT(ROWS(F$2:F142),"00")&amp;"B"</f>
        <v>1141B</v>
      </c>
      <c r="S146" s="297"/>
      <c r="T146" s="351">
        <f t="shared" si="109"/>
        <v>0</v>
      </c>
      <c r="V146" s="221" t="str">
        <f>"2"&amp;TEXT(ROWS(I$2:I142),"00")&amp;"B"</f>
        <v>2141B</v>
      </c>
      <c r="W146" s="297"/>
      <c r="X146" s="351">
        <f t="shared" si="110"/>
        <v>0</v>
      </c>
      <c r="Z146" s="221" t="str">
        <f>"3"&amp;TEXT(ROWS(L$2:L142),"00")&amp;"B"</f>
        <v>3141B</v>
      </c>
      <c r="AA146" s="297"/>
      <c r="AB146" s="351">
        <f t="shared" si="111"/>
        <v>0</v>
      </c>
      <c r="AD146" s="221" t="str">
        <f>"4"&amp;TEXT(ROWS(O$2:O142),"00")&amp;"B"</f>
        <v>4141B</v>
      </c>
      <c r="AE146" s="297"/>
      <c r="AF146" s="351">
        <f t="shared" si="112"/>
        <v>0</v>
      </c>
      <c r="AH146" s="188">
        <f t="shared" si="77"/>
        <v>0</v>
      </c>
      <c r="AI146" s="188">
        <f t="shared" si="78"/>
        <v>0</v>
      </c>
      <c r="AJ146" s="188">
        <f t="shared" si="79"/>
        <v>0</v>
      </c>
      <c r="AK146" s="188">
        <f t="shared" si="80"/>
        <v>0</v>
      </c>
      <c r="AL146" s="188">
        <f t="shared" si="81"/>
        <v>0</v>
      </c>
      <c r="AN146" s="188">
        <f t="shared" si="82"/>
        <v>0</v>
      </c>
      <c r="AO146" s="188">
        <f t="shared" si="83"/>
        <v>0</v>
      </c>
      <c r="AP146" s="188">
        <f t="shared" si="84"/>
        <v>0</v>
      </c>
      <c r="AQ146" s="188">
        <f t="shared" si="85"/>
        <v>0</v>
      </c>
      <c r="AR146" s="188">
        <f t="shared" si="86"/>
        <v>0</v>
      </c>
      <c r="AS146" s="188">
        <f t="shared" si="87"/>
        <v>0</v>
      </c>
      <c r="AT146" s="188">
        <f t="shared" si="88"/>
        <v>0</v>
      </c>
      <c r="AU146" s="188">
        <f t="shared" si="89"/>
        <v>0</v>
      </c>
      <c r="AV146" s="188">
        <f t="shared" si="90"/>
        <v>0</v>
      </c>
      <c r="AW146" s="188">
        <f t="shared" si="91"/>
        <v>0</v>
      </c>
      <c r="AX146" s="188">
        <f t="shared" si="92"/>
        <v>0</v>
      </c>
      <c r="AY146" s="188">
        <f t="shared" si="93"/>
        <v>0</v>
      </c>
      <c r="AZ146" s="188">
        <f t="shared" si="94"/>
        <v>0</v>
      </c>
      <c r="BA146" s="188">
        <f t="shared" si="95"/>
        <v>0</v>
      </c>
      <c r="BB146" s="188">
        <f t="shared" si="96"/>
        <v>0</v>
      </c>
      <c r="BC146" s="188">
        <f t="shared" si="97"/>
        <v>0</v>
      </c>
      <c r="BD146" s="188">
        <f t="shared" si="98"/>
        <v>0</v>
      </c>
      <c r="BE146" s="188">
        <f t="shared" si="99"/>
        <v>0</v>
      </c>
      <c r="BF146" s="188">
        <f t="shared" si="100"/>
        <v>0</v>
      </c>
      <c r="BG146" s="188">
        <f t="shared" si="101"/>
        <v>0</v>
      </c>
      <c r="BH146" s="188">
        <f t="shared" si="102"/>
        <v>0</v>
      </c>
      <c r="BI146" s="188">
        <f t="shared" si="103"/>
        <v>0</v>
      </c>
      <c r="BJ146" s="188">
        <f t="shared" si="104"/>
        <v>0</v>
      </c>
      <c r="BK146" s="188">
        <f t="shared" si="105"/>
        <v>0</v>
      </c>
      <c r="BL146" s="188">
        <f t="shared" si="106"/>
        <v>0</v>
      </c>
      <c r="BM146" s="188">
        <f t="shared" si="107"/>
        <v>0</v>
      </c>
    </row>
    <row r="147" spans="3:65">
      <c r="C147" s="193" t="s">
        <v>1475</v>
      </c>
      <c r="D147" s="193">
        <v>4</v>
      </c>
      <c r="E147" s="194" t="s">
        <v>1113</v>
      </c>
      <c r="F147" s="195" t="s">
        <v>1202</v>
      </c>
      <c r="G147" s="195" t="s">
        <v>1693</v>
      </c>
      <c r="H147" s="256">
        <v>0</v>
      </c>
      <c r="I147" s="264">
        <v>4912</v>
      </c>
      <c r="J147" s="264">
        <v>7315</v>
      </c>
      <c r="K147" s="264">
        <v>0</v>
      </c>
      <c r="L147" s="270">
        <f t="shared" si="76"/>
        <v>12227</v>
      </c>
      <c r="M147" s="213"/>
      <c r="N147" s="221" t="str">
        <f>"0"&amp;TEXT(ROWS(C$2:C143),"00")&amp;"B"</f>
        <v>0142B</v>
      </c>
      <c r="O147" s="297"/>
      <c r="P147" s="351">
        <f t="shared" si="108"/>
        <v>0</v>
      </c>
      <c r="R147" s="221" t="str">
        <f>"1"&amp;TEXT(ROWS(F$2:F143),"00")&amp;"B"</f>
        <v>1142B</v>
      </c>
      <c r="S147" s="297"/>
      <c r="T147" s="351">
        <f t="shared" si="109"/>
        <v>0</v>
      </c>
      <c r="V147" s="221" t="str">
        <f>"2"&amp;TEXT(ROWS(I$2:I143),"00")&amp;"B"</f>
        <v>2142B</v>
      </c>
      <c r="W147" s="297"/>
      <c r="X147" s="351">
        <f t="shared" si="110"/>
        <v>0</v>
      </c>
      <c r="Z147" s="221" t="str">
        <f>"3"&amp;TEXT(ROWS(L$2:L143),"00")&amp;"B"</f>
        <v>3142B</v>
      </c>
      <c r="AA147" s="297"/>
      <c r="AB147" s="351">
        <f t="shared" si="111"/>
        <v>0</v>
      </c>
      <c r="AD147" s="221" t="str">
        <f>"4"&amp;TEXT(ROWS(O$2:O143),"00")&amp;"B"</f>
        <v>4142B</v>
      </c>
      <c r="AE147" s="297"/>
      <c r="AF147" s="351">
        <f t="shared" si="112"/>
        <v>0</v>
      </c>
      <c r="AH147" s="188">
        <f t="shared" si="77"/>
        <v>0</v>
      </c>
      <c r="AI147" s="188">
        <f t="shared" si="78"/>
        <v>0</v>
      </c>
      <c r="AJ147" s="188">
        <f t="shared" si="79"/>
        <v>0</v>
      </c>
      <c r="AK147" s="188">
        <f t="shared" si="80"/>
        <v>0</v>
      </c>
      <c r="AL147" s="188">
        <f t="shared" si="81"/>
        <v>0</v>
      </c>
      <c r="AN147" s="188">
        <f t="shared" si="82"/>
        <v>0</v>
      </c>
      <c r="AO147" s="188">
        <f t="shared" si="83"/>
        <v>0</v>
      </c>
      <c r="AP147" s="188">
        <f t="shared" si="84"/>
        <v>0</v>
      </c>
      <c r="AQ147" s="188">
        <f t="shared" si="85"/>
        <v>0</v>
      </c>
      <c r="AR147" s="188">
        <f t="shared" si="86"/>
        <v>0</v>
      </c>
      <c r="AS147" s="188">
        <f t="shared" si="87"/>
        <v>0</v>
      </c>
      <c r="AT147" s="188">
        <f t="shared" si="88"/>
        <v>0</v>
      </c>
      <c r="AU147" s="188">
        <f t="shared" si="89"/>
        <v>0</v>
      </c>
      <c r="AV147" s="188">
        <f t="shared" si="90"/>
        <v>0</v>
      </c>
      <c r="AW147" s="188">
        <f t="shared" si="91"/>
        <v>0</v>
      </c>
      <c r="AX147" s="188">
        <f t="shared" si="92"/>
        <v>0</v>
      </c>
      <c r="AY147" s="188">
        <f t="shared" si="93"/>
        <v>0</v>
      </c>
      <c r="AZ147" s="188">
        <f t="shared" si="94"/>
        <v>0</v>
      </c>
      <c r="BA147" s="188">
        <f t="shared" si="95"/>
        <v>0</v>
      </c>
      <c r="BB147" s="188">
        <f t="shared" si="96"/>
        <v>0</v>
      </c>
      <c r="BC147" s="188">
        <f t="shared" si="97"/>
        <v>0</v>
      </c>
      <c r="BD147" s="188">
        <f t="shared" si="98"/>
        <v>0</v>
      </c>
      <c r="BE147" s="188">
        <f t="shared" si="99"/>
        <v>0</v>
      </c>
      <c r="BF147" s="188">
        <f t="shared" si="100"/>
        <v>0</v>
      </c>
      <c r="BG147" s="188">
        <f t="shared" si="101"/>
        <v>0</v>
      </c>
      <c r="BH147" s="188">
        <f t="shared" si="102"/>
        <v>0</v>
      </c>
      <c r="BI147" s="188">
        <f t="shared" si="103"/>
        <v>0</v>
      </c>
      <c r="BJ147" s="188">
        <f t="shared" si="104"/>
        <v>0</v>
      </c>
      <c r="BK147" s="188">
        <f t="shared" si="105"/>
        <v>0</v>
      </c>
      <c r="BL147" s="188">
        <f t="shared" si="106"/>
        <v>0</v>
      </c>
      <c r="BM147" s="188">
        <f t="shared" si="107"/>
        <v>0</v>
      </c>
    </row>
    <row r="148" spans="3:65">
      <c r="C148" s="193" t="s">
        <v>1476</v>
      </c>
      <c r="D148" s="193">
        <v>4</v>
      </c>
      <c r="E148" s="194" t="s">
        <v>1113</v>
      </c>
      <c r="F148" s="195" t="s">
        <v>1202</v>
      </c>
      <c r="G148" s="195" t="s">
        <v>1694</v>
      </c>
      <c r="H148" s="256">
        <v>0</v>
      </c>
      <c r="I148" s="264">
        <v>1725</v>
      </c>
      <c r="J148" s="264">
        <v>7681</v>
      </c>
      <c r="K148" s="264">
        <v>0</v>
      </c>
      <c r="L148" s="270">
        <f t="shared" si="76"/>
        <v>9406</v>
      </c>
      <c r="M148" s="213"/>
      <c r="N148" s="221" t="str">
        <f>"0"&amp;TEXT(ROWS(C$2:C144),"00")&amp;"B"</f>
        <v>0143B</v>
      </c>
      <c r="O148" s="297"/>
      <c r="P148" s="351">
        <f t="shared" si="108"/>
        <v>0</v>
      </c>
      <c r="R148" s="221" t="str">
        <f>"1"&amp;TEXT(ROWS(F$2:F144),"00")&amp;"B"</f>
        <v>1143B</v>
      </c>
      <c r="S148" s="297"/>
      <c r="T148" s="351">
        <f t="shared" si="109"/>
        <v>0</v>
      </c>
      <c r="V148" s="221" t="str">
        <f>"2"&amp;TEXT(ROWS(I$2:I144),"00")&amp;"B"</f>
        <v>2143B</v>
      </c>
      <c r="W148" s="297"/>
      <c r="X148" s="351">
        <f t="shared" si="110"/>
        <v>0</v>
      </c>
      <c r="Z148" s="221" t="str">
        <f>"3"&amp;TEXT(ROWS(L$2:L144),"00")&amp;"B"</f>
        <v>3143B</v>
      </c>
      <c r="AA148" s="297"/>
      <c r="AB148" s="351">
        <f t="shared" si="111"/>
        <v>0</v>
      </c>
      <c r="AD148" s="221" t="str">
        <f>"4"&amp;TEXT(ROWS(O$2:O144),"00")&amp;"B"</f>
        <v>4143B</v>
      </c>
      <c r="AE148" s="297"/>
      <c r="AF148" s="351">
        <f t="shared" si="112"/>
        <v>0</v>
      </c>
      <c r="AH148" s="188">
        <f t="shared" si="77"/>
        <v>0</v>
      </c>
      <c r="AI148" s="188">
        <f t="shared" si="78"/>
        <v>0</v>
      </c>
      <c r="AJ148" s="188">
        <f t="shared" si="79"/>
        <v>0</v>
      </c>
      <c r="AK148" s="188">
        <f t="shared" si="80"/>
        <v>0</v>
      </c>
      <c r="AL148" s="188">
        <f t="shared" si="81"/>
        <v>0</v>
      </c>
      <c r="AN148" s="188">
        <f t="shared" si="82"/>
        <v>0</v>
      </c>
      <c r="AO148" s="188">
        <f t="shared" si="83"/>
        <v>0</v>
      </c>
      <c r="AP148" s="188">
        <f t="shared" si="84"/>
        <v>0</v>
      </c>
      <c r="AQ148" s="188">
        <f t="shared" si="85"/>
        <v>0</v>
      </c>
      <c r="AR148" s="188">
        <f t="shared" si="86"/>
        <v>0</v>
      </c>
      <c r="AS148" s="188">
        <f t="shared" si="87"/>
        <v>0</v>
      </c>
      <c r="AT148" s="188">
        <f t="shared" si="88"/>
        <v>0</v>
      </c>
      <c r="AU148" s="188">
        <f t="shared" si="89"/>
        <v>0</v>
      </c>
      <c r="AV148" s="188">
        <f t="shared" si="90"/>
        <v>0</v>
      </c>
      <c r="AW148" s="188">
        <f t="shared" si="91"/>
        <v>0</v>
      </c>
      <c r="AX148" s="188">
        <f t="shared" si="92"/>
        <v>0</v>
      </c>
      <c r="AY148" s="188">
        <f t="shared" si="93"/>
        <v>0</v>
      </c>
      <c r="AZ148" s="188">
        <f t="shared" si="94"/>
        <v>0</v>
      </c>
      <c r="BA148" s="188">
        <f t="shared" si="95"/>
        <v>0</v>
      </c>
      <c r="BB148" s="188">
        <f t="shared" si="96"/>
        <v>0</v>
      </c>
      <c r="BC148" s="188">
        <f t="shared" si="97"/>
        <v>0</v>
      </c>
      <c r="BD148" s="188">
        <f t="shared" si="98"/>
        <v>0</v>
      </c>
      <c r="BE148" s="188">
        <f t="shared" si="99"/>
        <v>0</v>
      </c>
      <c r="BF148" s="188">
        <f t="shared" si="100"/>
        <v>0</v>
      </c>
      <c r="BG148" s="188">
        <f t="shared" si="101"/>
        <v>0</v>
      </c>
      <c r="BH148" s="188">
        <f t="shared" si="102"/>
        <v>0</v>
      </c>
      <c r="BI148" s="188">
        <f t="shared" si="103"/>
        <v>0</v>
      </c>
      <c r="BJ148" s="188">
        <f t="shared" si="104"/>
        <v>0</v>
      </c>
      <c r="BK148" s="188">
        <f t="shared" si="105"/>
        <v>0</v>
      </c>
      <c r="BL148" s="188">
        <f t="shared" si="106"/>
        <v>0</v>
      </c>
      <c r="BM148" s="188">
        <f t="shared" si="107"/>
        <v>0</v>
      </c>
    </row>
    <row r="149" spans="3:65">
      <c r="C149" s="193" t="s">
        <v>1477</v>
      </c>
      <c r="D149" s="193">
        <v>4</v>
      </c>
      <c r="E149" s="194" t="s">
        <v>1113</v>
      </c>
      <c r="F149" s="195" t="s">
        <v>1202</v>
      </c>
      <c r="G149" s="195" t="s">
        <v>1695</v>
      </c>
      <c r="H149" s="256">
        <v>0</v>
      </c>
      <c r="I149" s="264">
        <v>5100</v>
      </c>
      <c r="J149" s="264">
        <v>8929</v>
      </c>
      <c r="K149" s="264">
        <v>0</v>
      </c>
      <c r="L149" s="270">
        <f t="shared" si="76"/>
        <v>14029</v>
      </c>
      <c r="M149" s="213"/>
      <c r="N149" s="221" t="str">
        <f>"0"&amp;TEXT(ROWS(C$2:C145),"00")&amp;"B"</f>
        <v>0144B</v>
      </c>
      <c r="O149" s="297"/>
      <c r="P149" s="351">
        <f t="shared" si="108"/>
        <v>0</v>
      </c>
      <c r="R149" s="221" t="str">
        <f>"1"&amp;TEXT(ROWS(F$2:F145),"00")&amp;"B"</f>
        <v>1144B</v>
      </c>
      <c r="S149" s="297"/>
      <c r="T149" s="351">
        <f t="shared" si="109"/>
        <v>0</v>
      </c>
      <c r="V149" s="221" t="str">
        <f>"2"&amp;TEXT(ROWS(I$2:I145),"00")&amp;"B"</f>
        <v>2144B</v>
      </c>
      <c r="W149" s="297"/>
      <c r="X149" s="351">
        <f t="shared" si="110"/>
        <v>0</v>
      </c>
      <c r="Z149" s="221" t="str">
        <f>"3"&amp;TEXT(ROWS(L$2:L145),"00")&amp;"B"</f>
        <v>3144B</v>
      </c>
      <c r="AA149" s="297"/>
      <c r="AB149" s="351">
        <f t="shared" si="111"/>
        <v>0</v>
      </c>
      <c r="AD149" s="221" t="str">
        <f>"4"&amp;TEXT(ROWS(O$2:O145),"00")&amp;"B"</f>
        <v>4144B</v>
      </c>
      <c r="AE149" s="297"/>
      <c r="AF149" s="351">
        <f t="shared" si="112"/>
        <v>0</v>
      </c>
      <c r="AH149" s="188">
        <f t="shared" si="77"/>
        <v>0</v>
      </c>
      <c r="AI149" s="188">
        <f t="shared" si="78"/>
        <v>0</v>
      </c>
      <c r="AJ149" s="188">
        <f t="shared" si="79"/>
        <v>0</v>
      </c>
      <c r="AK149" s="188">
        <f t="shared" si="80"/>
        <v>0</v>
      </c>
      <c r="AL149" s="188">
        <f t="shared" si="81"/>
        <v>0</v>
      </c>
      <c r="AN149" s="188">
        <f t="shared" si="82"/>
        <v>0</v>
      </c>
      <c r="AO149" s="188">
        <f t="shared" si="83"/>
        <v>0</v>
      </c>
      <c r="AP149" s="188">
        <f t="shared" si="84"/>
        <v>0</v>
      </c>
      <c r="AQ149" s="188">
        <f t="shared" si="85"/>
        <v>0</v>
      </c>
      <c r="AR149" s="188">
        <f t="shared" si="86"/>
        <v>0</v>
      </c>
      <c r="AS149" s="188">
        <f t="shared" si="87"/>
        <v>0</v>
      </c>
      <c r="AT149" s="188">
        <f t="shared" si="88"/>
        <v>0</v>
      </c>
      <c r="AU149" s="188">
        <f t="shared" si="89"/>
        <v>0</v>
      </c>
      <c r="AV149" s="188">
        <f t="shared" si="90"/>
        <v>0</v>
      </c>
      <c r="AW149" s="188">
        <f t="shared" si="91"/>
        <v>0</v>
      </c>
      <c r="AX149" s="188">
        <f t="shared" si="92"/>
        <v>0</v>
      </c>
      <c r="AY149" s="188">
        <f t="shared" si="93"/>
        <v>0</v>
      </c>
      <c r="AZ149" s="188">
        <f t="shared" si="94"/>
        <v>0</v>
      </c>
      <c r="BA149" s="188">
        <f t="shared" si="95"/>
        <v>0</v>
      </c>
      <c r="BB149" s="188">
        <f t="shared" si="96"/>
        <v>0</v>
      </c>
      <c r="BC149" s="188">
        <f t="shared" si="97"/>
        <v>0</v>
      </c>
      <c r="BD149" s="188">
        <f t="shared" si="98"/>
        <v>0</v>
      </c>
      <c r="BE149" s="188">
        <f t="shared" si="99"/>
        <v>0</v>
      </c>
      <c r="BF149" s="188">
        <f t="shared" si="100"/>
        <v>0</v>
      </c>
      <c r="BG149" s="188">
        <f t="shared" si="101"/>
        <v>0</v>
      </c>
      <c r="BH149" s="188">
        <f t="shared" si="102"/>
        <v>0</v>
      </c>
      <c r="BI149" s="188">
        <f t="shared" si="103"/>
        <v>0</v>
      </c>
      <c r="BJ149" s="188">
        <f t="shared" si="104"/>
        <v>0</v>
      </c>
      <c r="BK149" s="188">
        <f t="shared" si="105"/>
        <v>0</v>
      </c>
      <c r="BL149" s="188">
        <f t="shared" si="106"/>
        <v>0</v>
      </c>
      <c r="BM149" s="188">
        <f t="shared" si="107"/>
        <v>0</v>
      </c>
    </row>
    <row r="150" spans="3:65">
      <c r="C150" s="193" t="s">
        <v>1478</v>
      </c>
      <c r="D150" s="193">
        <v>4</v>
      </c>
      <c r="E150" s="194" t="s">
        <v>1113</v>
      </c>
      <c r="F150" s="195" t="s">
        <v>1202</v>
      </c>
      <c r="G150" s="195" t="s">
        <v>1696</v>
      </c>
      <c r="H150" s="256">
        <v>0</v>
      </c>
      <c r="I150" s="264">
        <v>1683</v>
      </c>
      <c r="J150" s="264">
        <v>10120</v>
      </c>
      <c r="K150" s="264">
        <v>0</v>
      </c>
      <c r="L150" s="270">
        <f t="shared" si="76"/>
        <v>11803</v>
      </c>
      <c r="M150" s="213"/>
      <c r="N150" s="221" t="str">
        <f>"0"&amp;TEXT(ROWS(C$2:C146),"00")&amp;"B"</f>
        <v>0145B</v>
      </c>
      <c r="O150" s="297"/>
      <c r="P150" s="351">
        <f t="shared" si="108"/>
        <v>0</v>
      </c>
      <c r="R150" s="221" t="str">
        <f>"1"&amp;TEXT(ROWS(F$2:F146),"00")&amp;"B"</f>
        <v>1145B</v>
      </c>
      <c r="S150" s="297"/>
      <c r="T150" s="351">
        <f t="shared" si="109"/>
        <v>0</v>
      </c>
      <c r="V150" s="221" t="str">
        <f>"2"&amp;TEXT(ROWS(I$2:I146),"00")&amp;"B"</f>
        <v>2145B</v>
      </c>
      <c r="W150" s="297"/>
      <c r="X150" s="351">
        <f t="shared" si="110"/>
        <v>0</v>
      </c>
      <c r="Z150" s="221" t="str">
        <f>"3"&amp;TEXT(ROWS(L$2:L146),"00")&amp;"B"</f>
        <v>3145B</v>
      </c>
      <c r="AA150" s="297"/>
      <c r="AB150" s="351">
        <f t="shared" si="111"/>
        <v>0</v>
      </c>
      <c r="AD150" s="221" t="str">
        <f>"4"&amp;TEXT(ROWS(O$2:O146),"00")&amp;"B"</f>
        <v>4145B</v>
      </c>
      <c r="AE150" s="297"/>
      <c r="AF150" s="351">
        <f t="shared" si="112"/>
        <v>0</v>
      </c>
      <c r="AH150" s="188">
        <f t="shared" si="77"/>
        <v>0</v>
      </c>
      <c r="AI150" s="188">
        <f t="shared" si="78"/>
        <v>0</v>
      </c>
      <c r="AJ150" s="188">
        <f t="shared" si="79"/>
        <v>0</v>
      </c>
      <c r="AK150" s="188">
        <f t="shared" si="80"/>
        <v>0</v>
      </c>
      <c r="AL150" s="188">
        <f t="shared" si="81"/>
        <v>0</v>
      </c>
      <c r="AN150" s="188">
        <f t="shared" si="82"/>
        <v>0</v>
      </c>
      <c r="AO150" s="188">
        <f t="shared" si="83"/>
        <v>0</v>
      </c>
      <c r="AP150" s="188">
        <f t="shared" si="84"/>
        <v>0</v>
      </c>
      <c r="AQ150" s="188">
        <f t="shared" si="85"/>
        <v>0</v>
      </c>
      <c r="AR150" s="188">
        <f t="shared" si="86"/>
        <v>0</v>
      </c>
      <c r="AS150" s="188">
        <f t="shared" si="87"/>
        <v>0</v>
      </c>
      <c r="AT150" s="188">
        <f t="shared" si="88"/>
        <v>0</v>
      </c>
      <c r="AU150" s="188">
        <f t="shared" si="89"/>
        <v>0</v>
      </c>
      <c r="AV150" s="188">
        <f t="shared" si="90"/>
        <v>0</v>
      </c>
      <c r="AW150" s="188">
        <f t="shared" si="91"/>
        <v>0</v>
      </c>
      <c r="AX150" s="188">
        <f t="shared" si="92"/>
        <v>0</v>
      </c>
      <c r="AY150" s="188">
        <f t="shared" si="93"/>
        <v>0</v>
      </c>
      <c r="AZ150" s="188">
        <f t="shared" si="94"/>
        <v>0</v>
      </c>
      <c r="BA150" s="188">
        <f t="shared" si="95"/>
        <v>0</v>
      </c>
      <c r="BB150" s="188">
        <f t="shared" si="96"/>
        <v>0</v>
      </c>
      <c r="BC150" s="188">
        <f t="shared" si="97"/>
        <v>0</v>
      </c>
      <c r="BD150" s="188">
        <f t="shared" si="98"/>
        <v>0</v>
      </c>
      <c r="BE150" s="188">
        <f t="shared" si="99"/>
        <v>0</v>
      </c>
      <c r="BF150" s="188">
        <f t="shared" si="100"/>
        <v>0</v>
      </c>
      <c r="BG150" s="188">
        <f t="shared" si="101"/>
        <v>0</v>
      </c>
      <c r="BH150" s="188">
        <f t="shared" si="102"/>
        <v>0</v>
      </c>
      <c r="BI150" s="188">
        <f t="shared" si="103"/>
        <v>0</v>
      </c>
      <c r="BJ150" s="188">
        <f t="shared" si="104"/>
        <v>0</v>
      </c>
      <c r="BK150" s="188">
        <f t="shared" si="105"/>
        <v>0</v>
      </c>
      <c r="BL150" s="188">
        <f t="shared" si="106"/>
        <v>0</v>
      </c>
      <c r="BM150" s="188">
        <f t="shared" si="107"/>
        <v>0</v>
      </c>
    </row>
    <row r="151" spans="3:65">
      <c r="C151" s="193" t="s">
        <v>1479</v>
      </c>
      <c r="D151" s="193">
        <v>4</v>
      </c>
      <c r="E151" s="194" t="s">
        <v>1113</v>
      </c>
      <c r="F151" s="195" t="s">
        <v>1202</v>
      </c>
      <c r="G151" s="195" t="s">
        <v>1697</v>
      </c>
      <c r="H151" s="256">
        <v>0</v>
      </c>
      <c r="I151" s="264">
        <v>3638</v>
      </c>
      <c r="J151" s="264">
        <v>11762</v>
      </c>
      <c r="K151" s="264">
        <v>0</v>
      </c>
      <c r="L151" s="270">
        <f t="shared" si="76"/>
        <v>15400</v>
      </c>
      <c r="M151" s="213"/>
      <c r="N151" s="221" t="str">
        <f>"0"&amp;TEXT(ROWS(C$2:C147),"00")&amp;"B"</f>
        <v>0146B</v>
      </c>
      <c r="O151" s="297"/>
      <c r="P151" s="351">
        <f t="shared" si="108"/>
        <v>0</v>
      </c>
      <c r="R151" s="221" t="str">
        <f>"1"&amp;TEXT(ROWS(F$2:F147),"00")&amp;"B"</f>
        <v>1146B</v>
      </c>
      <c r="S151" s="297"/>
      <c r="T151" s="351">
        <f t="shared" si="109"/>
        <v>0</v>
      </c>
      <c r="V151" s="221" t="str">
        <f>"2"&amp;TEXT(ROWS(I$2:I147),"00")&amp;"B"</f>
        <v>2146B</v>
      </c>
      <c r="W151" s="297"/>
      <c r="X151" s="351">
        <f t="shared" si="110"/>
        <v>0</v>
      </c>
      <c r="Z151" s="221" t="str">
        <f>"3"&amp;TEXT(ROWS(L$2:L147),"00")&amp;"B"</f>
        <v>3146B</v>
      </c>
      <c r="AA151" s="297"/>
      <c r="AB151" s="351">
        <f t="shared" si="111"/>
        <v>0</v>
      </c>
      <c r="AD151" s="221" t="str">
        <f>"4"&amp;TEXT(ROWS(O$2:O147),"00")&amp;"B"</f>
        <v>4146B</v>
      </c>
      <c r="AE151" s="297"/>
      <c r="AF151" s="351">
        <f t="shared" si="112"/>
        <v>0</v>
      </c>
      <c r="AH151" s="188">
        <f t="shared" si="77"/>
        <v>0</v>
      </c>
      <c r="AI151" s="188">
        <f t="shared" si="78"/>
        <v>0</v>
      </c>
      <c r="AJ151" s="188">
        <f t="shared" si="79"/>
        <v>0</v>
      </c>
      <c r="AK151" s="188">
        <f t="shared" si="80"/>
        <v>0</v>
      </c>
      <c r="AL151" s="188">
        <f t="shared" si="81"/>
        <v>0</v>
      </c>
      <c r="AN151" s="188">
        <f t="shared" si="82"/>
        <v>0</v>
      </c>
      <c r="AO151" s="188">
        <f t="shared" si="83"/>
        <v>0</v>
      </c>
      <c r="AP151" s="188">
        <f t="shared" si="84"/>
        <v>0</v>
      </c>
      <c r="AQ151" s="188">
        <f t="shared" si="85"/>
        <v>0</v>
      </c>
      <c r="AR151" s="188">
        <f t="shared" si="86"/>
        <v>0</v>
      </c>
      <c r="AS151" s="188">
        <f t="shared" si="87"/>
        <v>0</v>
      </c>
      <c r="AT151" s="188">
        <f t="shared" si="88"/>
        <v>0</v>
      </c>
      <c r="AU151" s="188">
        <f t="shared" si="89"/>
        <v>0</v>
      </c>
      <c r="AV151" s="188">
        <f t="shared" si="90"/>
        <v>0</v>
      </c>
      <c r="AW151" s="188">
        <f t="shared" si="91"/>
        <v>0</v>
      </c>
      <c r="AX151" s="188">
        <f t="shared" si="92"/>
        <v>0</v>
      </c>
      <c r="AY151" s="188">
        <f t="shared" si="93"/>
        <v>0</v>
      </c>
      <c r="AZ151" s="188">
        <f t="shared" si="94"/>
        <v>0</v>
      </c>
      <c r="BA151" s="188">
        <f t="shared" si="95"/>
        <v>0</v>
      </c>
      <c r="BB151" s="188">
        <f t="shared" si="96"/>
        <v>0</v>
      </c>
      <c r="BC151" s="188">
        <f t="shared" si="97"/>
        <v>0</v>
      </c>
      <c r="BD151" s="188">
        <f t="shared" si="98"/>
        <v>0</v>
      </c>
      <c r="BE151" s="188">
        <f t="shared" si="99"/>
        <v>0</v>
      </c>
      <c r="BF151" s="188">
        <f t="shared" si="100"/>
        <v>0</v>
      </c>
      <c r="BG151" s="188">
        <f t="shared" si="101"/>
        <v>0</v>
      </c>
      <c r="BH151" s="188">
        <f t="shared" si="102"/>
        <v>0</v>
      </c>
      <c r="BI151" s="188">
        <f t="shared" si="103"/>
        <v>0</v>
      </c>
      <c r="BJ151" s="188">
        <f t="shared" si="104"/>
        <v>0</v>
      </c>
      <c r="BK151" s="188">
        <f t="shared" si="105"/>
        <v>0</v>
      </c>
      <c r="BL151" s="188">
        <f t="shared" si="106"/>
        <v>0</v>
      </c>
      <c r="BM151" s="188">
        <f t="shared" si="107"/>
        <v>0</v>
      </c>
    </row>
    <row r="152" spans="3:65">
      <c r="C152" s="193" t="s">
        <v>1480</v>
      </c>
      <c r="D152" s="193">
        <v>4</v>
      </c>
      <c r="E152" s="194" t="s">
        <v>1113</v>
      </c>
      <c r="F152" s="195" t="s">
        <v>1202</v>
      </c>
      <c r="G152" s="195" t="s">
        <v>1698</v>
      </c>
      <c r="H152" s="256">
        <v>0</v>
      </c>
      <c r="I152" s="264">
        <v>6290</v>
      </c>
      <c r="J152" s="264">
        <v>15665</v>
      </c>
      <c r="K152" s="264">
        <v>0</v>
      </c>
      <c r="L152" s="270">
        <f t="shared" si="76"/>
        <v>21955</v>
      </c>
      <c r="M152" s="213"/>
      <c r="N152" s="221" t="str">
        <f>"0"&amp;TEXT(ROWS(C$2:C148),"00")&amp;"B"</f>
        <v>0147B</v>
      </c>
      <c r="O152" s="297"/>
      <c r="P152" s="351">
        <f t="shared" si="108"/>
        <v>0</v>
      </c>
      <c r="R152" s="221" t="str">
        <f>"1"&amp;TEXT(ROWS(F$2:F148),"00")&amp;"B"</f>
        <v>1147B</v>
      </c>
      <c r="S152" s="297"/>
      <c r="T152" s="351">
        <f t="shared" si="109"/>
        <v>0</v>
      </c>
      <c r="V152" s="221" t="str">
        <f>"2"&amp;TEXT(ROWS(I$2:I148),"00")&amp;"B"</f>
        <v>2147B</v>
      </c>
      <c r="W152" s="297"/>
      <c r="X152" s="351">
        <f t="shared" si="110"/>
        <v>0</v>
      </c>
      <c r="Z152" s="221" t="str">
        <f>"3"&amp;TEXT(ROWS(L$2:L148),"00")&amp;"B"</f>
        <v>3147B</v>
      </c>
      <c r="AA152" s="297"/>
      <c r="AB152" s="351">
        <f t="shared" si="111"/>
        <v>0</v>
      </c>
      <c r="AD152" s="221" t="str">
        <f>"4"&amp;TEXT(ROWS(O$2:O148),"00")&amp;"B"</f>
        <v>4147B</v>
      </c>
      <c r="AE152" s="297"/>
      <c r="AF152" s="351">
        <f t="shared" si="112"/>
        <v>0</v>
      </c>
      <c r="AH152" s="188">
        <f t="shared" si="77"/>
        <v>0</v>
      </c>
      <c r="AI152" s="188">
        <f t="shared" si="78"/>
        <v>0</v>
      </c>
      <c r="AJ152" s="188">
        <f t="shared" si="79"/>
        <v>0</v>
      </c>
      <c r="AK152" s="188">
        <f t="shared" si="80"/>
        <v>0</v>
      </c>
      <c r="AL152" s="188">
        <f t="shared" si="81"/>
        <v>0</v>
      </c>
      <c r="AN152" s="188">
        <f t="shared" si="82"/>
        <v>0</v>
      </c>
      <c r="AO152" s="188">
        <f t="shared" si="83"/>
        <v>0</v>
      </c>
      <c r="AP152" s="188">
        <f t="shared" si="84"/>
        <v>0</v>
      </c>
      <c r="AQ152" s="188">
        <f t="shared" si="85"/>
        <v>0</v>
      </c>
      <c r="AR152" s="188">
        <f t="shared" si="86"/>
        <v>0</v>
      </c>
      <c r="AS152" s="188">
        <f t="shared" si="87"/>
        <v>0</v>
      </c>
      <c r="AT152" s="188">
        <f t="shared" si="88"/>
        <v>0</v>
      </c>
      <c r="AU152" s="188">
        <f t="shared" si="89"/>
        <v>0</v>
      </c>
      <c r="AV152" s="188">
        <f t="shared" si="90"/>
        <v>0</v>
      </c>
      <c r="AW152" s="188">
        <f t="shared" si="91"/>
        <v>0</v>
      </c>
      <c r="AX152" s="188">
        <f t="shared" si="92"/>
        <v>0</v>
      </c>
      <c r="AY152" s="188">
        <f t="shared" si="93"/>
        <v>0</v>
      </c>
      <c r="AZ152" s="188">
        <f t="shared" si="94"/>
        <v>0</v>
      </c>
      <c r="BA152" s="188">
        <f t="shared" si="95"/>
        <v>0</v>
      </c>
      <c r="BB152" s="188">
        <f t="shared" si="96"/>
        <v>0</v>
      </c>
      <c r="BC152" s="188">
        <f t="shared" si="97"/>
        <v>0</v>
      </c>
      <c r="BD152" s="188">
        <f t="shared" si="98"/>
        <v>0</v>
      </c>
      <c r="BE152" s="188">
        <f t="shared" si="99"/>
        <v>0</v>
      </c>
      <c r="BF152" s="188">
        <f t="shared" si="100"/>
        <v>0</v>
      </c>
      <c r="BG152" s="188">
        <f t="shared" si="101"/>
        <v>0</v>
      </c>
      <c r="BH152" s="188">
        <f t="shared" si="102"/>
        <v>0</v>
      </c>
      <c r="BI152" s="188">
        <f t="shared" si="103"/>
        <v>0</v>
      </c>
      <c r="BJ152" s="188">
        <f t="shared" si="104"/>
        <v>0</v>
      </c>
      <c r="BK152" s="188">
        <f t="shared" si="105"/>
        <v>0</v>
      </c>
      <c r="BL152" s="188">
        <f t="shared" si="106"/>
        <v>0</v>
      </c>
      <c r="BM152" s="188">
        <f t="shared" si="107"/>
        <v>0</v>
      </c>
    </row>
    <row r="153" spans="3:65">
      <c r="C153" s="193" t="s">
        <v>1481</v>
      </c>
      <c r="D153" s="193">
        <v>4</v>
      </c>
      <c r="E153" s="194" t="s">
        <v>1113</v>
      </c>
      <c r="F153" s="195" t="s">
        <v>1202</v>
      </c>
      <c r="G153" s="195" t="s">
        <v>1699</v>
      </c>
      <c r="H153" s="256">
        <v>0</v>
      </c>
      <c r="I153" s="256">
        <v>0</v>
      </c>
      <c r="J153" s="264">
        <v>17424</v>
      </c>
      <c r="K153" s="264">
        <v>0</v>
      </c>
      <c r="L153" s="270">
        <f t="shared" si="76"/>
        <v>17424</v>
      </c>
      <c r="M153" s="213"/>
      <c r="N153" s="221" t="str">
        <f>"0"&amp;TEXT(ROWS(C$2:C149),"00")&amp;"B"</f>
        <v>0148B</v>
      </c>
      <c r="O153" s="297"/>
      <c r="P153" s="351">
        <f t="shared" si="108"/>
        <v>0</v>
      </c>
      <c r="R153" s="221" t="str">
        <f>"1"&amp;TEXT(ROWS(F$2:F149),"00")&amp;"B"</f>
        <v>1148B</v>
      </c>
      <c r="S153" s="297"/>
      <c r="T153" s="351">
        <f t="shared" si="109"/>
        <v>0</v>
      </c>
      <c r="V153" s="221" t="str">
        <f>"2"&amp;TEXT(ROWS(I$2:I149),"00")&amp;"B"</f>
        <v>2148B</v>
      </c>
      <c r="W153" s="297"/>
      <c r="X153" s="351">
        <f t="shared" si="110"/>
        <v>0</v>
      </c>
      <c r="Z153" s="221" t="str">
        <f>"3"&amp;TEXT(ROWS(L$2:L149),"00")&amp;"B"</f>
        <v>3148B</v>
      </c>
      <c r="AA153" s="297"/>
      <c r="AB153" s="351">
        <f t="shared" si="111"/>
        <v>0</v>
      </c>
      <c r="AD153" s="221" t="str">
        <f>"4"&amp;TEXT(ROWS(O$2:O149),"00")&amp;"B"</f>
        <v>4148B</v>
      </c>
      <c r="AE153" s="297"/>
      <c r="AF153" s="351">
        <f t="shared" si="112"/>
        <v>0</v>
      </c>
      <c r="AH153" s="188">
        <f t="shared" si="77"/>
        <v>0</v>
      </c>
      <c r="AI153" s="188">
        <f t="shared" si="78"/>
        <v>0</v>
      </c>
      <c r="AJ153" s="188">
        <f t="shared" si="79"/>
        <v>0</v>
      </c>
      <c r="AK153" s="188">
        <f t="shared" si="80"/>
        <v>0</v>
      </c>
      <c r="AL153" s="188">
        <f t="shared" si="81"/>
        <v>0</v>
      </c>
      <c r="AN153" s="188">
        <f t="shared" si="82"/>
        <v>0</v>
      </c>
      <c r="AO153" s="188">
        <f t="shared" si="83"/>
        <v>0</v>
      </c>
      <c r="AP153" s="188">
        <f t="shared" si="84"/>
        <v>0</v>
      </c>
      <c r="AQ153" s="188">
        <f t="shared" si="85"/>
        <v>0</v>
      </c>
      <c r="AR153" s="188">
        <f t="shared" si="86"/>
        <v>0</v>
      </c>
      <c r="AS153" s="188">
        <f t="shared" si="87"/>
        <v>0</v>
      </c>
      <c r="AT153" s="188">
        <f t="shared" si="88"/>
        <v>0</v>
      </c>
      <c r="AU153" s="188">
        <f t="shared" si="89"/>
        <v>0</v>
      </c>
      <c r="AV153" s="188">
        <f t="shared" si="90"/>
        <v>0</v>
      </c>
      <c r="AW153" s="188">
        <f t="shared" si="91"/>
        <v>0</v>
      </c>
      <c r="AX153" s="188">
        <f t="shared" si="92"/>
        <v>0</v>
      </c>
      <c r="AY153" s="188">
        <f t="shared" si="93"/>
        <v>0</v>
      </c>
      <c r="AZ153" s="188">
        <f t="shared" si="94"/>
        <v>0</v>
      </c>
      <c r="BA153" s="188">
        <f t="shared" si="95"/>
        <v>0</v>
      </c>
      <c r="BB153" s="188">
        <f t="shared" si="96"/>
        <v>0</v>
      </c>
      <c r="BC153" s="188">
        <f t="shared" si="97"/>
        <v>0</v>
      </c>
      <c r="BD153" s="188">
        <f t="shared" si="98"/>
        <v>0</v>
      </c>
      <c r="BE153" s="188">
        <f t="shared" si="99"/>
        <v>0</v>
      </c>
      <c r="BF153" s="188">
        <f t="shared" si="100"/>
        <v>0</v>
      </c>
      <c r="BG153" s="188">
        <f t="shared" si="101"/>
        <v>0</v>
      </c>
      <c r="BH153" s="188">
        <f t="shared" si="102"/>
        <v>0</v>
      </c>
      <c r="BI153" s="188">
        <f t="shared" si="103"/>
        <v>0</v>
      </c>
      <c r="BJ153" s="188">
        <f t="shared" si="104"/>
        <v>0</v>
      </c>
      <c r="BK153" s="188">
        <f t="shared" si="105"/>
        <v>0</v>
      </c>
      <c r="BL153" s="188">
        <f t="shared" si="106"/>
        <v>0</v>
      </c>
      <c r="BM153" s="188">
        <f t="shared" si="107"/>
        <v>0</v>
      </c>
    </row>
    <row r="154" spans="3:65">
      <c r="C154" s="193" t="s">
        <v>1482</v>
      </c>
      <c r="D154" s="193">
        <v>4</v>
      </c>
      <c r="E154" s="194" t="s">
        <v>1113</v>
      </c>
      <c r="F154" s="195" t="s">
        <v>1202</v>
      </c>
      <c r="G154" s="195" t="s">
        <v>1700</v>
      </c>
      <c r="H154" s="256">
        <v>0</v>
      </c>
      <c r="I154" s="264">
        <v>5544</v>
      </c>
      <c r="J154" s="264">
        <v>19650</v>
      </c>
      <c r="K154" s="264">
        <v>0</v>
      </c>
      <c r="L154" s="270">
        <f t="shared" si="76"/>
        <v>25194</v>
      </c>
      <c r="M154" s="213"/>
      <c r="N154" s="221" t="str">
        <f>"0"&amp;TEXT(ROWS(C$2:C150),"00")&amp;"B"</f>
        <v>0149B</v>
      </c>
      <c r="O154" s="297"/>
      <c r="P154" s="351">
        <f t="shared" si="108"/>
        <v>0</v>
      </c>
      <c r="R154" s="221" t="str">
        <f>"1"&amp;TEXT(ROWS(F$2:F150),"00")&amp;"B"</f>
        <v>1149B</v>
      </c>
      <c r="S154" s="297"/>
      <c r="T154" s="351">
        <f t="shared" si="109"/>
        <v>0</v>
      </c>
      <c r="V154" s="221" t="str">
        <f>"2"&amp;TEXT(ROWS(I$2:I150),"00")&amp;"B"</f>
        <v>2149B</v>
      </c>
      <c r="W154" s="297"/>
      <c r="X154" s="351">
        <f t="shared" si="110"/>
        <v>0</v>
      </c>
      <c r="Z154" s="221" t="str">
        <f>"3"&amp;TEXT(ROWS(L$2:L150),"00")&amp;"B"</f>
        <v>3149B</v>
      </c>
      <c r="AA154" s="297"/>
      <c r="AB154" s="351">
        <f t="shared" si="111"/>
        <v>0</v>
      </c>
      <c r="AD154" s="221" t="str">
        <f>"4"&amp;TEXT(ROWS(O$2:O150),"00")&amp;"B"</f>
        <v>4149B</v>
      </c>
      <c r="AE154" s="297"/>
      <c r="AF154" s="351">
        <f t="shared" si="112"/>
        <v>0</v>
      </c>
      <c r="AH154" s="188">
        <f t="shared" si="77"/>
        <v>0</v>
      </c>
      <c r="AI154" s="188">
        <f t="shared" si="78"/>
        <v>0</v>
      </c>
      <c r="AJ154" s="188">
        <f t="shared" si="79"/>
        <v>0</v>
      </c>
      <c r="AK154" s="188">
        <f t="shared" si="80"/>
        <v>0</v>
      </c>
      <c r="AL154" s="188">
        <f t="shared" si="81"/>
        <v>0</v>
      </c>
      <c r="AN154" s="188">
        <f t="shared" si="82"/>
        <v>0</v>
      </c>
      <c r="AO154" s="188">
        <f t="shared" si="83"/>
        <v>0</v>
      </c>
      <c r="AP154" s="188">
        <f t="shared" si="84"/>
        <v>0</v>
      </c>
      <c r="AQ154" s="188">
        <f t="shared" si="85"/>
        <v>0</v>
      </c>
      <c r="AR154" s="188">
        <f t="shared" si="86"/>
        <v>0</v>
      </c>
      <c r="AS154" s="188">
        <f t="shared" si="87"/>
        <v>0</v>
      </c>
      <c r="AT154" s="188">
        <f t="shared" si="88"/>
        <v>0</v>
      </c>
      <c r="AU154" s="188">
        <f t="shared" si="89"/>
        <v>0</v>
      </c>
      <c r="AV154" s="188">
        <f t="shared" si="90"/>
        <v>0</v>
      </c>
      <c r="AW154" s="188">
        <f t="shared" si="91"/>
        <v>0</v>
      </c>
      <c r="AX154" s="188">
        <f t="shared" si="92"/>
        <v>0</v>
      </c>
      <c r="AY154" s="188">
        <f t="shared" si="93"/>
        <v>0</v>
      </c>
      <c r="AZ154" s="188">
        <f t="shared" si="94"/>
        <v>0</v>
      </c>
      <c r="BA154" s="188">
        <f t="shared" si="95"/>
        <v>0</v>
      </c>
      <c r="BB154" s="188">
        <f t="shared" si="96"/>
        <v>0</v>
      </c>
      <c r="BC154" s="188">
        <f t="shared" si="97"/>
        <v>0</v>
      </c>
      <c r="BD154" s="188">
        <f t="shared" si="98"/>
        <v>0</v>
      </c>
      <c r="BE154" s="188">
        <f t="shared" si="99"/>
        <v>0</v>
      </c>
      <c r="BF154" s="188">
        <f t="shared" si="100"/>
        <v>0</v>
      </c>
      <c r="BG154" s="188">
        <f t="shared" si="101"/>
        <v>0</v>
      </c>
      <c r="BH154" s="188">
        <f t="shared" si="102"/>
        <v>0</v>
      </c>
      <c r="BI154" s="188">
        <f t="shared" si="103"/>
        <v>0</v>
      </c>
      <c r="BJ154" s="188">
        <f t="shared" si="104"/>
        <v>0</v>
      </c>
      <c r="BK154" s="188">
        <f t="shared" si="105"/>
        <v>0</v>
      </c>
      <c r="BL154" s="188">
        <f t="shared" si="106"/>
        <v>0</v>
      </c>
      <c r="BM154" s="188">
        <f t="shared" si="107"/>
        <v>0</v>
      </c>
    </row>
    <row r="155" spans="3:65">
      <c r="C155" s="193" t="s">
        <v>1483</v>
      </c>
      <c r="D155" s="193">
        <v>4</v>
      </c>
      <c r="E155" s="194" t="s">
        <v>1113</v>
      </c>
      <c r="F155" s="195" t="s">
        <v>1202</v>
      </c>
      <c r="G155" s="195" t="s">
        <v>1701</v>
      </c>
      <c r="H155" s="256">
        <v>0</v>
      </c>
      <c r="I155" s="264">
        <v>1780</v>
      </c>
      <c r="J155" s="264">
        <v>22450</v>
      </c>
      <c r="K155" s="264">
        <v>0</v>
      </c>
      <c r="L155" s="270">
        <f t="shared" si="76"/>
        <v>24230</v>
      </c>
      <c r="M155" s="213"/>
      <c r="N155" s="221" t="str">
        <f>"0"&amp;TEXT(ROWS(C$2:C151),"00")&amp;"B"</f>
        <v>0150B</v>
      </c>
      <c r="O155" s="297"/>
      <c r="P155" s="351">
        <f t="shared" si="108"/>
        <v>0</v>
      </c>
      <c r="R155" s="221" t="str">
        <f>"1"&amp;TEXT(ROWS(F$2:F151),"00")&amp;"B"</f>
        <v>1150B</v>
      </c>
      <c r="S155" s="297"/>
      <c r="T155" s="351">
        <f t="shared" si="109"/>
        <v>0</v>
      </c>
      <c r="V155" s="221" t="str">
        <f>"2"&amp;TEXT(ROWS(I$2:I151),"00")&amp;"B"</f>
        <v>2150B</v>
      </c>
      <c r="W155" s="297"/>
      <c r="X155" s="351">
        <f t="shared" si="110"/>
        <v>0</v>
      </c>
      <c r="Z155" s="221" t="str">
        <f>"3"&amp;TEXT(ROWS(L$2:L151),"00")&amp;"B"</f>
        <v>3150B</v>
      </c>
      <c r="AA155" s="297"/>
      <c r="AB155" s="351">
        <f t="shared" si="111"/>
        <v>0</v>
      </c>
      <c r="AD155" s="221" t="str">
        <f>"4"&amp;TEXT(ROWS(O$2:O151),"00")&amp;"B"</f>
        <v>4150B</v>
      </c>
      <c r="AE155" s="297"/>
      <c r="AF155" s="351">
        <f t="shared" si="112"/>
        <v>0</v>
      </c>
      <c r="AH155" s="188">
        <f t="shared" si="77"/>
        <v>0</v>
      </c>
      <c r="AI155" s="188">
        <f t="shared" si="78"/>
        <v>0</v>
      </c>
      <c r="AJ155" s="188">
        <f t="shared" si="79"/>
        <v>0</v>
      </c>
      <c r="AK155" s="188">
        <f t="shared" si="80"/>
        <v>0</v>
      </c>
      <c r="AL155" s="188">
        <f t="shared" si="81"/>
        <v>0</v>
      </c>
      <c r="AN155" s="188">
        <f t="shared" si="82"/>
        <v>0</v>
      </c>
      <c r="AO155" s="188">
        <f t="shared" si="83"/>
        <v>0</v>
      </c>
      <c r="AP155" s="188">
        <f t="shared" si="84"/>
        <v>0</v>
      </c>
      <c r="AQ155" s="188">
        <f t="shared" si="85"/>
        <v>0</v>
      </c>
      <c r="AR155" s="188">
        <f t="shared" si="86"/>
        <v>0</v>
      </c>
      <c r="AS155" s="188">
        <f t="shared" si="87"/>
        <v>0</v>
      </c>
      <c r="AT155" s="188">
        <f t="shared" si="88"/>
        <v>0</v>
      </c>
      <c r="AU155" s="188">
        <f t="shared" si="89"/>
        <v>0</v>
      </c>
      <c r="AV155" s="188">
        <f t="shared" si="90"/>
        <v>0</v>
      </c>
      <c r="AW155" s="188">
        <f t="shared" si="91"/>
        <v>0</v>
      </c>
      <c r="AX155" s="188">
        <f t="shared" si="92"/>
        <v>0</v>
      </c>
      <c r="AY155" s="188">
        <f t="shared" si="93"/>
        <v>0</v>
      </c>
      <c r="AZ155" s="188">
        <f t="shared" si="94"/>
        <v>0</v>
      </c>
      <c r="BA155" s="188">
        <f t="shared" si="95"/>
        <v>0</v>
      </c>
      <c r="BB155" s="188">
        <f t="shared" si="96"/>
        <v>0</v>
      </c>
      <c r="BC155" s="188">
        <f t="shared" si="97"/>
        <v>0</v>
      </c>
      <c r="BD155" s="188">
        <f t="shared" si="98"/>
        <v>0</v>
      </c>
      <c r="BE155" s="188">
        <f t="shared" si="99"/>
        <v>0</v>
      </c>
      <c r="BF155" s="188">
        <f t="shared" si="100"/>
        <v>0</v>
      </c>
      <c r="BG155" s="188">
        <f t="shared" si="101"/>
        <v>0</v>
      </c>
      <c r="BH155" s="188">
        <f t="shared" si="102"/>
        <v>0</v>
      </c>
      <c r="BI155" s="188">
        <f t="shared" si="103"/>
        <v>0</v>
      </c>
      <c r="BJ155" s="188">
        <f t="shared" si="104"/>
        <v>0</v>
      </c>
      <c r="BK155" s="188">
        <f t="shared" si="105"/>
        <v>0</v>
      </c>
      <c r="BL155" s="188">
        <f t="shared" si="106"/>
        <v>0</v>
      </c>
      <c r="BM155" s="188">
        <f t="shared" si="107"/>
        <v>0</v>
      </c>
    </row>
    <row r="156" spans="3:65">
      <c r="C156" s="193" t="s">
        <v>1484</v>
      </c>
      <c r="D156" s="193">
        <v>4</v>
      </c>
      <c r="E156" s="194" t="s">
        <v>1113</v>
      </c>
      <c r="F156" s="195" t="s">
        <v>1202</v>
      </c>
      <c r="G156" s="195" t="s">
        <v>1702</v>
      </c>
      <c r="H156" s="256">
        <v>0</v>
      </c>
      <c r="I156" s="264">
        <v>2619</v>
      </c>
      <c r="J156" s="264">
        <v>30743</v>
      </c>
      <c r="K156" s="264">
        <v>0</v>
      </c>
      <c r="L156" s="270">
        <f t="shared" si="76"/>
        <v>33362</v>
      </c>
      <c r="M156" s="213"/>
      <c r="N156" s="221" t="str">
        <f>"0"&amp;TEXT(ROWS(C$2:C152),"00")&amp;"B"</f>
        <v>0151B</v>
      </c>
      <c r="O156" s="297"/>
      <c r="P156" s="351">
        <f t="shared" si="108"/>
        <v>0</v>
      </c>
      <c r="R156" s="221" t="str">
        <f>"1"&amp;TEXT(ROWS(F$2:F152),"00")&amp;"B"</f>
        <v>1151B</v>
      </c>
      <c r="S156" s="297"/>
      <c r="T156" s="351">
        <f t="shared" si="109"/>
        <v>0</v>
      </c>
      <c r="V156" s="221" t="str">
        <f>"2"&amp;TEXT(ROWS(I$2:I152),"00")&amp;"B"</f>
        <v>2151B</v>
      </c>
      <c r="W156" s="297"/>
      <c r="X156" s="351">
        <f t="shared" si="110"/>
        <v>0</v>
      </c>
      <c r="Z156" s="221" t="str">
        <f>"3"&amp;TEXT(ROWS(L$2:L152),"00")&amp;"B"</f>
        <v>3151B</v>
      </c>
      <c r="AA156" s="297"/>
      <c r="AB156" s="351">
        <f t="shared" si="111"/>
        <v>0</v>
      </c>
      <c r="AD156" s="221" t="str">
        <f>"4"&amp;TEXT(ROWS(O$2:O152),"00")&amp;"B"</f>
        <v>4151B</v>
      </c>
      <c r="AE156" s="297"/>
      <c r="AF156" s="351">
        <f t="shared" si="112"/>
        <v>0</v>
      </c>
      <c r="AH156" s="188">
        <f t="shared" si="77"/>
        <v>0</v>
      </c>
      <c r="AI156" s="188">
        <f t="shared" si="78"/>
        <v>0</v>
      </c>
      <c r="AJ156" s="188">
        <f t="shared" si="79"/>
        <v>0</v>
      </c>
      <c r="AK156" s="188">
        <f t="shared" si="80"/>
        <v>0</v>
      </c>
      <c r="AL156" s="188">
        <f t="shared" si="81"/>
        <v>0</v>
      </c>
      <c r="AN156" s="188">
        <f t="shared" si="82"/>
        <v>0</v>
      </c>
      <c r="AO156" s="188">
        <f t="shared" si="83"/>
        <v>0</v>
      </c>
      <c r="AP156" s="188">
        <f t="shared" si="84"/>
        <v>0</v>
      </c>
      <c r="AQ156" s="188">
        <f t="shared" si="85"/>
        <v>0</v>
      </c>
      <c r="AR156" s="188">
        <f t="shared" si="86"/>
        <v>0</v>
      </c>
      <c r="AS156" s="188">
        <f t="shared" si="87"/>
        <v>0</v>
      </c>
      <c r="AT156" s="188">
        <f t="shared" si="88"/>
        <v>0</v>
      </c>
      <c r="AU156" s="188">
        <f t="shared" si="89"/>
        <v>0</v>
      </c>
      <c r="AV156" s="188">
        <f t="shared" si="90"/>
        <v>0</v>
      </c>
      <c r="AW156" s="188">
        <f t="shared" si="91"/>
        <v>0</v>
      </c>
      <c r="AX156" s="188">
        <f t="shared" si="92"/>
        <v>0</v>
      </c>
      <c r="AY156" s="188">
        <f t="shared" si="93"/>
        <v>0</v>
      </c>
      <c r="AZ156" s="188">
        <f t="shared" si="94"/>
        <v>0</v>
      </c>
      <c r="BA156" s="188">
        <f t="shared" si="95"/>
        <v>0</v>
      </c>
      <c r="BB156" s="188">
        <f t="shared" si="96"/>
        <v>0</v>
      </c>
      <c r="BC156" s="188">
        <f t="shared" si="97"/>
        <v>0</v>
      </c>
      <c r="BD156" s="188">
        <f t="shared" si="98"/>
        <v>0</v>
      </c>
      <c r="BE156" s="188">
        <f t="shared" si="99"/>
        <v>0</v>
      </c>
      <c r="BF156" s="188">
        <f t="shared" si="100"/>
        <v>0</v>
      </c>
      <c r="BG156" s="188">
        <f t="shared" si="101"/>
        <v>0</v>
      </c>
      <c r="BH156" s="188">
        <f t="shared" si="102"/>
        <v>0</v>
      </c>
      <c r="BI156" s="188">
        <f t="shared" si="103"/>
        <v>0</v>
      </c>
      <c r="BJ156" s="188">
        <f t="shared" si="104"/>
        <v>0</v>
      </c>
      <c r="BK156" s="188">
        <f t="shared" si="105"/>
        <v>0</v>
      </c>
      <c r="BL156" s="188">
        <f t="shared" si="106"/>
        <v>0</v>
      </c>
      <c r="BM156" s="188">
        <f t="shared" si="107"/>
        <v>0</v>
      </c>
    </row>
    <row r="157" spans="3:65">
      <c r="C157" s="193" t="s">
        <v>1485</v>
      </c>
      <c r="D157" s="193">
        <v>4</v>
      </c>
      <c r="E157" s="194" t="s">
        <v>1113</v>
      </c>
      <c r="F157" s="195" t="s">
        <v>1202</v>
      </c>
      <c r="G157" s="195" t="s">
        <v>1703</v>
      </c>
      <c r="H157" s="256">
        <v>0</v>
      </c>
      <c r="I157" s="264">
        <v>3683</v>
      </c>
      <c r="J157" s="264">
        <v>31683</v>
      </c>
      <c r="K157" s="264">
        <v>0</v>
      </c>
      <c r="L157" s="270">
        <f t="shared" si="76"/>
        <v>35366</v>
      </c>
      <c r="M157" s="213"/>
      <c r="N157" s="221" t="str">
        <f>"0"&amp;TEXT(ROWS(C$2:C153),"00")&amp;"B"</f>
        <v>0152B</v>
      </c>
      <c r="O157" s="297"/>
      <c r="P157" s="351">
        <f t="shared" si="108"/>
        <v>0</v>
      </c>
      <c r="R157" s="221" t="str">
        <f>"1"&amp;TEXT(ROWS(F$2:F153),"00")&amp;"B"</f>
        <v>1152B</v>
      </c>
      <c r="S157" s="297"/>
      <c r="T157" s="351">
        <f t="shared" si="109"/>
        <v>0</v>
      </c>
      <c r="V157" s="221" t="str">
        <f>"2"&amp;TEXT(ROWS(I$2:I153),"00")&amp;"B"</f>
        <v>2152B</v>
      </c>
      <c r="W157" s="297"/>
      <c r="X157" s="351">
        <f t="shared" si="110"/>
        <v>0</v>
      </c>
      <c r="Z157" s="221" t="str">
        <f>"3"&amp;TEXT(ROWS(L$2:L153),"00")&amp;"B"</f>
        <v>3152B</v>
      </c>
      <c r="AA157" s="297"/>
      <c r="AB157" s="351">
        <f t="shared" si="111"/>
        <v>0</v>
      </c>
      <c r="AD157" s="221" t="str">
        <f>"4"&amp;TEXT(ROWS(O$2:O153),"00")&amp;"B"</f>
        <v>4152B</v>
      </c>
      <c r="AE157" s="297"/>
      <c r="AF157" s="351">
        <f t="shared" si="112"/>
        <v>0</v>
      </c>
      <c r="AH157" s="188">
        <f t="shared" si="77"/>
        <v>0</v>
      </c>
      <c r="AI157" s="188">
        <f t="shared" si="78"/>
        <v>0</v>
      </c>
      <c r="AJ157" s="188">
        <f t="shared" si="79"/>
        <v>0</v>
      </c>
      <c r="AK157" s="188">
        <f t="shared" si="80"/>
        <v>0</v>
      </c>
      <c r="AL157" s="188">
        <f t="shared" si="81"/>
        <v>0</v>
      </c>
      <c r="AN157" s="188">
        <f t="shared" si="82"/>
        <v>0</v>
      </c>
      <c r="AO157" s="188">
        <f t="shared" si="83"/>
        <v>0</v>
      </c>
      <c r="AP157" s="188">
        <f t="shared" si="84"/>
        <v>0</v>
      </c>
      <c r="AQ157" s="188">
        <f t="shared" si="85"/>
        <v>0</v>
      </c>
      <c r="AR157" s="188">
        <f t="shared" si="86"/>
        <v>0</v>
      </c>
      <c r="AS157" s="188">
        <f t="shared" si="87"/>
        <v>0</v>
      </c>
      <c r="AT157" s="188">
        <f t="shared" si="88"/>
        <v>0</v>
      </c>
      <c r="AU157" s="188">
        <f t="shared" si="89"/>
        <v>0</v>
      </c>
      <c r="AV157" s="188">
        <f t="shared" si="90"/>
        <v>0</v>
      </c>
      <c r="AW157" s="188">
        <f t="shared" si="91"/>
        <v>0</v>
      </c>
      <c r="AX157" s="188">
        <f t="shared" si="92"/>
        <v>0</v>
      </c>
      <c r="AY157" s="188">
        <f t="shared" si="93"/>
        <v>0</v>
      </c>
      <c r="AZ157" s="188">
        <f t="shared" si="94"/>
        <v>0</v>
      </c>
      <c r="BA157" s="188">
        <f t="shared" si="95"/>
        <v>0</v>
      </c>
      <c r="BB157" s="188">
        <f t="shared" si="96"/>
        <v>0</v>
      </c>
      <c r="BC157" s="188">
        <f t="shared" si="97"/>
        <v>0</v>
      </c>
      <c r="BD157" s="188">
        <f t="shared" si="98"/>
        <v>0</v>
      </c>
      <c r="BE157" s="188">
        <f t="shared" si="99"/>
        <v>0</v>
      </c>
      <c r="BF157" s="188">
        <f t="shared" si="100"/>
        <v>0</v>
      </c>
      <c r="BG157" s="188">
        <f t="shared" si="101"/>
        <v>0</v>
      </c>
      <c r="BH157" s="188">
        <f t="shared" si="102"/>
        <v>0</v>
      </c>
      <c r="BI157" s="188">
        <f t="shared" si="103"/>
        <v>0</v>
      </c>
      <c r="BJ157" s="188">
        <f t="shared" si="104"/>
        <v>0</v>
      </c>
      <c r="BK157" s="188">
        <f t="shared" si="105"/>
        <v>0</v>
      </c>
      <c r="BL157" s="188">
        <f t="shared" si="106"/>
        <v>0</v>
      </c>
      <c r="BM157" s="188">
        <f t="shared" si="107"/>
        <v>0</v>
      </c>
    </row>
    <row r="158" spans="3:65">
      <c r="C158" s="193" t="s">
        <v>1486</v>
      </c>
      <c r="D158" s="193">
        <v>4</v>
      </c>
      <c r="E158" s="194" t="s">
        <v>1113</v>
      </c>
      <c r="F158" s="195" t="s">
        <v>1704</v>
      </c>
      <c r="G158" s="195" t="s">
        <v>1705</v>
      </c>
      <c r="H158" s="256">
        <v>0</v>
      </c>
      <c r="I158" s="264">
        <v>5379</v>
      </c>
      <c r="J158" s="264">
        <v>7928</v>
      </c>
      <c r="K158" s="264">
        <v>0</v>
      </c>
      <c r="L158" s="270">
        <f t="shared" si="76"/>
        <v>13307</v>
      </c>
      <c r="M158" s="213"/>
      <c r="N158" s="221" t="str">
        <f>"0"&amp;TEXT(ROWS(C$2:C154),"00")&amp;"B"</f>
        <v>0153B</v>
      </c>
      <c r="O158" s="297"/>
      <c r="P158" s="351">
        <f t="shared" si="108"/>
        <v>0</v>
      </c>
      <c r="R158" s="221" t="str">
        <f>"1"&amp;TEXT(ROWS(F$2:F154),"00")&amp;"B"</f>
        <v>1153B</v>
      </c>
      <c r="S158" s="297"/>
      <c r="T158" s="351">
        <f t="shared" si="109"/>
        <v>0</v>
      </c>
      <c r="V158" s="221" t="str">
        <f>"2"&amp;TEXT(ROWS(I$2:I154),"00")&amp;"B"</f>
        <v>2153B</v>
      </c>
      <c r="W158" s="297"/>
      <c r="X158" s="351">
        <f t="shared" si="110"/>
        <v>0</v>
      </c>
      <c r="Z158" s="221" t="str">
        <f>"3"&amp;TEXT(ROWS(L$2:L154),"00")&amp;"B"</f>
        <v>3153B</v>
      </c>
      <c r="AA158" s="297"/>
      <c r="AB158" s="351">
        <f t="shared" si="111"/>
        <v>0</v>
      </c>
      <c r="AD158" s="221" t="str">
        <f>"4"&amp;TEXT(ROWS(O$2:O154),"00")&amp;"B"</f>
        <v>4153B</v>
      </c>
      <c r="AE158" s="297"/>
      <c r="AF158" s="351">
        <f t="shared" si="112"/>
        <v>0</v>
      </c>
      <c r="AH158" s="188">
        <f t="shared" si="77"/>
        <v>0</v>
      </c>
      <c r="AI158" s="188">
        <f t="shared" si="78"/>
        <v>0</v>
      </c>
      <c r="AJ158" s="188">
        <f t="shared" si="79"/>
        <v>0</v>
      </c>
      <c r="AK158" s="188">
        <f t="shared" si="80"/>
        <v>0</v>
      </c>
      <c r="AL158" s="188">
        <f t="shared" si="81"/>
        <v>0</v>
      </c>
      <c r="AN158" s="188">
        <f t="shared" si="82"/>
        <v>0</v>
      </c>
      <c r="AO158" s="188">
        <f t="shared" si="83"/>
        <v>0</v>
      </c>
      <c r="AP158" s="188">
        <f t="shared" si="84"/>
        <v>0</v>
      </c>
      <c r="AQ158" s="188">
        <f t="shared" si="85"/>
        <v>0</v>
      </c>
      <c r="AR158" s="188">
        <f t="shared" si="86"/>
        <v>0</v>
      </c>
      <c r="AS158" s="188">
        <f t="shared" si="87"/>
        <v>0</v>
      </c>
      <c r="AT158" s="188">
        <f t="shared" si="88"/>
        <v>0</v>
      </c>
      <c r="AU158" s="188">
        <f t="shared" si="89"/>
        <v>0</v>
      </c>
      <c r="AV158" s="188">
        <f t="shared" si="90"/>
        <v>0</v>
      </c>
      <c r="AW158" s="188">
        <f t="shared" si="91"/>
        <v>0</v>
      </c>
      <c r="AX158" s="188">
        <f t="shared" si="92"/>
        <v>0</v>
      </c>
      <c r="AY158" s="188">
        <f t="shared" si="93"/>
        <v>0</v>
      </c>
      <c r="AZ158" s="188">
        <f t="shared" si="94"/>
        <v>0</v>
      </c>
      <c r="BA158" s="188">
        <f t="shared" si="95"/>
        <v>0</v>
      </c>
      <c r="BB158" s="188">
        <f t="shared" si="96"/>
        <v>0</v>
      </c>
      <c r="BC158" s="188">
        <f t="shared" si="97"/>
        <v>0</v>
      </c>
      <c r="BD158" s="188">
        <f t="shared" si="98"/>
        <v>0</v>
      </c>
      <c r="BE158" s="188">
        <f t="shared" si="99"/>
        <v>0</v>
      </c>
      <c r="BF158" s="188">
        <f t="shared" si="100"/>
        <v>0</v>
      </c>
      <c r="BG158" s="188">
        <f t="shared" si="101"/>
        <v>0</v>
      </c>
      <c r="BH158" s="188">
        <f t="shared" si="102"/>
        <v>0</v>
      </c>
      <c r="BI158" s="188">
        <f t="shared" si="103"/>
        <v>0</v>
      </c>
      <c r="BJ158" s="188">
        <f t="shared" si="104"/>
        <v>0</v>
      </c>
      <c r="BK158" s="188">
        <f t="shared" si="105"/>
        <v>0</v>
      </c>
      <c r="BL158" s="188">
        <f t="shared" si="106"/>
        <v>0</v>
      </c>
      <c r="BM158" s="188">
        <f t="shared" si="107"/>
        <v>0</v>
      </c>
    </row>
    <row r="159" spans="3:65">
      <c r="C159" s="193" t="s">
        <v>1487</v>
      </c>
      <c r="D159" s="193">
        <v>4</v>
      </c>
      <c r="E159" s="194" t="s">
        <v>1113</v>
      </c>
      <c r="F159" s="195" t="s">
        <v>1706</v>
      </c>
      <c r="G159" s="195" t="s">
        <v>1707</v>
      </c>
      <c r="H159" s="256">
        <v>0</v>
      </c>
      <c r="I159" s="264">
        <v>3074</v>
      </c>
      <c r="J159" s="264">
        <v>8760</v>
      </c>
      <c r="K159" s="264">
        <v>0</v>
      </c>
      <c r="L159" s="270">
        <f t="shared" si="76"/>
        <v>11834</v>
      </c>
      <c r="M159" s="213"/>
      <c r="N159" s="221" t="str">
        <f>"0"&amp;TEXT(ROWS(C$2:C155),"00")&amp;"B"</f>
        <v>0154B</v>
      </c>
      <c r="O159" s="297"/>
      <c r="P159" s="351">
        <f t="shared" si="108"/>
        <v>0</v>
      </c>
      <c r="R159" s="221" t="str">
        <f>"1"&amp;TEXT(ROWS(F$2:F155),"00")&amp;"B"</f>
        <v>1154B</v>
      </c>
      <c r="S159" s="297"/>
      <c r="T159" s="351">
        <f t="shared" si="109"/>
        <v>0</v>
      </c>
      <c r="V159" s="221" t="str">
        <f>"2"&amp;TEXT(ROWS(I$2:I155),"00")&amp;"B"</f>
        <v>2154B</v>
      </c>
      <c r="W159" s="297"/>
      <c r="X159" s="351">
        <f t="shared" si="110"/>
        <v>0</v>
      </c>
      <c r="Z159" s="221" t="str">
        <f>"3"&amp;TEXT(ROWS(L$2:L155),"00")&amp;"B"</f>
        <v>3154B</v>
      </c>
      <c r="AA159" s="297"/>
      <c r="AB159" s="351">
        <f t="shared" si="111"/>
        <v>0</v>
      </c>
      <c r="AD159" s="221" t="str">
        <f>"4"&amp;TEXT(ROWS(O$2:O155),"00")&amp;"B"</f>
        <v>4154B</v>
      </c>
      <c r="AE159" s="297"/>
      <c r="AF159" s="351">
        <f t="shared" si="112"/>
        <v>0</v>
      </c>
      <c r="AH159" s="188">
        <f t="shared" si="77"/>
        <v>0</v>
      </c>
      <c r="AI159" s="188">
        <f t="shared" si="78"/>
        <v>0</v>
      </c>
      <c r="AJ159" s="188">
        <f t="shared" si="79"/>
        <v>0</v>
      </c>
      <c r="AK159" s="188">
        <f t="shared" si="80"/>
        <v>0</v>
      </c>
      <c r="AL159" s="188">
        <f t="shared" si="81"/>
        <v>0</v>
      </c>
      <c r="AN159" s="188">
        <f t="shared" si="82"/>
        <v>0</v>
      </c>
      <c r="AO159" s="188">
        <f t="shared" si="83"/>
        <v>0</v>
      </c>
      <c r="AP159" s="188">
        <f t="shared" si="84"/>
        <v>0</v>
      </c>
      <c r="AQ159" s="188">
        <f t="shared" si="85"/>
        <v>0</v>
      </c>
      <c r="AR159" s="188">
        <f t="shared" si="86"/>
        <v>0</v>
      </c>
      <c r="AS159" s="188">
        <f t="shared" si="87"/>
        <v>0</v>
      </c>
      <c r="AT159" s="188">
        <f t="shared" si="88"/>
        <v>0</v>
      </c>
      <c r="AU159" s="188">
        <f t="shared" si="89"/>
        <v>0</v>
      </c>
      <c r="AV159" s="188">
        <f t="shared" si="90"/>
        <v>0</v>
      </c>
      <c r="AW159" s="188">
        <f t="shared" si="91"/>
        <v>0</v>
      </c>
      <c r="AX159" s="188">
        <f t="shared" si="92"/>
        <v>0</v>
      </c>
      <c r="AY159" s="188">
        <f t="shared" si="93"/>
        <v>0</v>
      </c>
      <c r="AZ159" s="188">
        <f t="shared" si="94"/>
        <v>0</v>
      </c>
      <c r="BA159" s="188">
        <f t="shared" si="95"/>
        <v>0</v>
      </c>
      <c r="BB159" s="188">
        <f t="shared" si="96"/>
        <v>0</v>
      </c>
      <c r="BC159" s="188">
        <f t="shared" si="97"/>
        <v>0</v>
      </c>
      <c r="BD159" s="188">
        <f t="shared" si="98"/>
        <v>0</v>
      </c>
      <c r="BE159" s="188">
        <f t="shared" si="99"/>
        <v>0</v>
      </c>
      <c r="BF159" s="188">
        <f t="shared" si="100"/>
        <v>0</v>
      </c>
      <c r="BG159" s="188">
        <f t="shared" si="101"/>
        <v>0</v>
      </c>
      <c r="BH159" s="188">
        <f t="shared" si="102"/>
        <v>0</v>
      </c>
      <c r="BI159" s="188">
        <f t="shared" si="103"/>
        <v>0</v>
      </c>
      <c r="BJ159" s="188">
        <f t="shared" si="104"/>
        <v>0</v>
      </c>
      <c r="BK159" s="188">
        <f t="shared" si="105"/>
        <v>0</v>
      </c>
      <c r="BL159" s="188">
        <f t="shared" si="106"/>
        <v>0</v>
      </c>
      <c r="BM159" s="188">
        <f t="shared" si="107"/>
        <v>0</v>
      </c>
    </row>
    <row r="160" spans="3:65">
      <c r="C160" s="193" t="s">
        <v>1488</v>
      </c>
      <c r="D160" s="193">
        <v>4</v>
      </c>
      <c r="E160" s="194" t="s">
        <v>1125</v>
      </c>
      <c r="F160" s="195" t="s">
        <v>1708</v>
      </c>
      <c r="G160" s="195" t="s">
        <v>1709</v>
      </c>
      <c r="H160" s="256">
        <v>0</v>
      </c>
      <c r="I160" s="264">
        <v>12369</v>
      </c>
      <c r="J160" s="264">
        <v>66845</v>
      </c>
      <c r="K160" s="264">
        <v>24971</v>
      </c>
      <c r="L160" s="270">
        <f t="shared" si="76"/>
        <v>104185</v>
      </c>
      <c r="M160" s="213"/>
      <c r="N160" s="221" t="str">
        <f>"0"&amp;TEXT(ROWS(C$2:C156),"00")&amp;"B"</f>
        <v>0155B</v>
      </c>
      <c r="O160" s="297"/>
      <c r="P160" s="351">
        <f t="shared" si="108"/>
        <v>0</v>
      </c>
      <c r="R160" s="221" t="str">
        <f>"1"&amp;TEXT(ROWS(F$2:F156),"00")&amp;"B"</f>
        <v>1155B</v>
      </c>
      <c r="S160" s="297"/>
      <c r="T160" s="351">
        <f t="shared" si="109"/>
        <v>0</v>
      </c>
      <c r="V160" s="221" t="str">
        <f>"2"&amp;TEXT(ROWS(I$2:I156),"00")&amp;"B"</f>
        <v>2155B</v>
      </c>
      <c r="W160" s="297"/>
      <c r="X160" s="351">
        <f t="shared" si="110"/>
        <v>0</v>
      </c>
      <c r="Z160" s="221" t="str">
        <f>"3"&amp;TEXT(ROWS(L$2:L156),"00")&amp;"B"</f>
        <v>3155B</v>
      </c>
      <c r="AA160" s="297"/>
      <c r="AB160" s="351">
        <f t="shared" si="111"/>
        <v>0</v>
      </c>
      <c r="AD160" s="221" t="str">
        <f>"4"&amp;TEXT(ROWS(O$2:O156),"00")&amp;"B"</f>
        <v>4155B</v>
      </c>
      <c r="AE160" s="297"/>
      <c r="AF160" s="351">
        <f t="shared" si="112"/>
        <v>0</v>
      </c>
      <c r="AH160" s="188">
        <f t="shared" si="77"/>
        <v>0</v>
      </c>
      <c r="AI160" s="188">
        <f t="shared" si="78"/>
        <v>0</v>
      </c>
      <c r="AJ160" s="188">
        <f t="shared" si="79"/>
        <v>0</v>
      </c>
      <c r="AK160" s="188">
        <f t="shared" si="80"/>
        <v>0</v>
      </c>
      <c r="AL160" s="188">
        <f t="shared" si="81"/>
        <v>0</v>
      </c>
      <c r="AN160" s="188">
        <f t="shared" si="82"/>
        <v>0</v>
      </c>
      <c r="AO160" s="188">
        <f t="shared" si="83"/>
        <v>0</v>
      </c>
      <c r="AP160" s="188">
        <f t="shared" si="84"/>
        <v>0</v>
      </c>
      <c r="AQ160" s="188">
        <f t="shared" si="85"/>
        <v>0</v>
      </c>
      <c r="AR160" s="188">
        <f t="shared" si="86"/>
        <v>0</v>
      </c>
      <c r="AS160" s="188">
        <f t="shared" si="87"/>
        <v>0</v>
      </c>
      <c r="AT160" s="188">
        <f t="shared" si="88"/>
        <v>0</v>
      </c>
      <c r="AU160" s="188">
        <f t="shared" si="89"/>
        <v>0</v>
      </c>
      <c r="AV160" s="188">
        <f t="shared" si="90"/>
        <v>0</v>
      </c>
      <c r="AW160" s="188">
        <f t="shared" si="91"/>
        <v>0</v>
      </c>
      <c r="AX160" s="188">
        <f t="shared" si="92"/>
        <v>0</v>
      </c>
      <c r="AY160" s="188">
        <f t="shared" si="93"/>
        <v>0</v>
      </c>
      <c r="AZ160" s="188">
        <f t="shared" si="94"/>
        <v>0</v>
      </c>
      <c r="BA160" s="188">
        <f t="shared" si="95"/>
        <v>0</v>
      </c>
      <c r="BB160" s="188">
        <f t="shared" si="96"/>
        <v>0</v>
      </c>
      <c r="BC160" s="188">
        <f t="shared" si="97"/>
        <v>0</v>
      </c>
      <c r="BD160" s="188">
        <f t="shared" si="98"/>
        <v>0</v>
      </c>
      <c r="BE160" s="188">
        <f t="shared" si="99"/>
        <v>0</v>
      </c>
      <c r="BF160" s="188">
        <f t="shared" si="100"/>
        <v>0</v>
      </c>
      <c r="BG160" s="188">
        <f t="shared" si="101"/>
        <v>0</v>
      </c>
      <c r="BH160" s="188">
        <f t="shared" si="102"/>
        <v>0</v>
      </c>
      <c r="BI160" s="188">
        <f t="shared" si="103"/>
        <v>0</v>
      </c>
      <c r="BJ160" s="188">
        <f t="shared" si="104"/>
        <v>0</v>
      </c>
      <c r="BK160" s="188">
        <f t="shared" si="105"/>
        <v>0</v>
      </c>
      <c r="BL160" s="188">
        <f t="shared" si="106"/>
        <v>0</v>
      </c>
      <c r="BM160" s="188">
        <f t="shared" si="107"/>
        <v>0</v>
      </c>
    </row>
    <row r="161" spans="3:65">
      <c r="C161" s="193" t="s">
        <v>1489</v>
      </c>
      <c r="D161" s="193">
        <v>4</v>
      </c>
      <c r="E161" s="194" t="s">
        <v>1113</v>
      </c>
      <c r="F161" s="195" t="s">
        <v>1710</v>
      </c>
      <c r="G161" s="195" t="s">
        <v>1081</v>
      </c>
      <c r="H161" s="256">
        <v>0</v>
      </c>
      <c r="I161" s="264">
        <v>950</v>
      </c>
      <c r="J161" s="264">
        <v>5404</v>
      </c>
      <c r="K161" s="264">
        <v>0</v>
      </c>
      <c r="L161" s="270">
        <f t="shared" si="76"/>
        <v>6354</v>
      </c>
      <c r="M161" s="213"/>
      <c r="N161" s="221" t="str">
        <f>"0"&amp;TEXT(ROWS(C$2:C157),"00")&amp;"B"</f>
        <v>0156B</v>
      </c>
      <c r="O161" s="297"/>
      <c r="P161" s="351">
        <f t="shared" si="108"/>
        <v>0</v>
      </c>
      <c r="R161" s="221" t="str">
        <f>"1"&amp;TEXT(ROWS(F$2:F157),"00")&amp;"B"</f>
        <v>1156B</v>
      </c>
      <c r="S161" s="297"/>
      <c r="T161" s="351">
        <f t="shared" si="109"/>
        <v>0</v>
      </c>
      <c r="V161" s="221" t="str">
        <f>"2"&amp;TEXT(ROWS(I$2:I157),"00")&amp;"B"</f>
        <v>2156B</v>
      </c>
      <c r="W161" s="297"/>
      <c r="X161" s="351">
        <f t="shared" si="110"/>
        <v>0</v>
      </c>
      <c r="Z161" s="221" t="str">
        <f>"3"&amp;TEXT(ROWS(L$2:L157),"00")&amp;"B"</f>
        <v>3156B</v>
      </c>
      <c r="AA161" s="297"/>
      <c r="AB161" s="351">
        <f t="shared" si="111"/>
        <v>0</v>
      </c>
      <c r="AD161" s="221" t="str">
        <f>"4"&amp;TEXT(ROWS(O$2:O157),"00")&amp;"B"</f>
        <v>4156B</v>
      </c>
      <c r="AE161" s="297"/>
      <c r="AF161" s="351">
        <f t="shared" si="112"/>
        <v>0</v>
      </c>
      <c r="AH161" s="188">
        <f t="shared" si="77"/>
        <v>0</v>
      </c>
      <c r="AI161" s="188">
        <f t="shared" si="78"/>
        <v>0</v>
      </c>
      <c r="AJ161" s="188">
        <f t="shared" si="79"/>
        <v>0</v>
      </c>
      <c r="AK161" s="188">
        <f t="shared" si="80"/>
        <v>0</v>
      </c>
      <c r="AL161" s="188">
        <f t="shared" si="81"/>
        <v>0</v>
      </c>
      <c r="AN161" s="188">
        <f t="shared" si="82"/>
        <v>0</v>
      </c>
      <c r="AO161" s="188">
        <f t="shared" si="83"/>
        <v>0</v>
      </c>
      <c r="AP161" s="188">
        <f t="shared" si="84"/>
        <v>0</v>
      </c>
      <c r="AQ161" s="188">
        <f t="shared" si="85"/>
        <v>0</v>
      </c>
      <c r="AR161" s="188">
        <f t="shared" si="86"/>
        <v>0</v>
      </c>
      <c r="AS161" s="188">
        <f t="shared" si="87"/>
        <v>0</v>
      </c>
      <c r="AT161" s="188">
        <f t="shared" si="88"/>
        <v>0</v>
      </c>
      <c r="AU161" s="188">
        <f t="shared" si="89"/>
        <v>0</v>
      </c>
      <c r="AV161" s="188">
        <f t="shared" si="90"/>
        <v>0</v>
      </c>
      <c r="AW161" s="188">
        <f t="shared" si="91"/>
        <v>0</v>
      </c>
      <c r="AX161" s="188">
        <f t="shared" si="92"/>
        <v>0</v>
      </c>
      <c r="AY161" s="188">
        <f t="shared" si="93"/>
        <v>0</v>
      </c>
      <c r="AZ161" s="188">
        <f t="shared" si="94"/>
        <v>0</v>
      </c>
      <c r="BA161" s="188">
        <f t="shared" si="95"/>
        <v>0</v>
      </c>
      <c r="BB161" s="188">
        <f t="shared" si="96"/>
        <v>0</v>
      </c>
      <c r="BC161" s="188">
        <f t="shared" si="97"/>
        <v>0</v>
      </c>
      <c r="BD161" s="188">
        <f t="shared" si="98"/>
        <v>0</v>
      </c>
      <c r="BE161" s="188">
        <f t="shared" si="99"/>
        <v>0</v>
      </c>
      <c r="BF161" s="188">
        <f t="shared" si="100"/>
        <v>0</v>
      </c>
      <c r="BG161" s="188">
        <f t="shared" si="101"/>
        <v>0</v>
      </c>
      <c r="BH161" s="188">
        <f t="shared" si="102"/>
        <v>0</v>
      </c>
      <c r="BI161" s="188">
        <f t="shared" si="103"/>
        <v>0</v>
      </c>
      <c r="BJ161" s="188">
        <f t="shared" si="104"/>
        <v>0</v>
      </c>
      <c r="BK161" s="188">
        <f t="shared" si="105"/>
        <v>0</v>
      </c>
      <c r="BL161" s="188">
        <f t="shared" si="106"/>
        <v>0</v>
      </c>
      <c r="BM161" s="188">
        <f t="shared" si="107"/>
        <v>0</v>
      </c>
    </row>
    <row r="162" spans="3:65">
      <c r="C162" s="193" t="s">
        <v>1490</v>
      </c>
      <c r="D162" s="193">
        <v>4</v>
      </c>
      <c r="E162" s="194" t="s">
        <v>1135</v>
      </c>
      <c r="F162" s="195" t="s">
        <v>1711</v>
      </c>
      <c r="G162" s="195" t="s">
        <v>1712</v>
      </c>
      <c r="H162" s="256">
        <v>56192.4</v>
      </c>
      <c r="I162" s="264">
        <v>22443</v>
      </c>
      <c r="J162" s="264">
        <v>164711</v>
      </c>
      <c r="K162" s="264">
        <v>19376</v>
      </c>
      <c r="L162" s="270">
        <f t="shared" si="76"/>
        <v>262722.40000000002</v>
      </c>
      <c r="M162" s="213"/>
      <c r="N162" s="221" t="str">
        <f>"0"&amp;TEXT(ROWS(C$2:C158),"00")&amp;"B"</f>
        <v>0157B</v>
      </c>
      <c r="O162" s="297"/>
      <c r="P162" s="351">
        <f t="shared" si="108"/>
        <v>0</v>
      </c>
      <c r="R162" s="221" t="str">
        <f>"1"&amp;TEXT(ROWS(F$2:F158),"00")&amp;"B"</f>
        <v>1157B</v>
      </c>
      <c r="S162" s="297"/>
      <c r="T162" s="351">
        <f t="shared" si="109"/>
        <v>0</v>
      </c>
      <c r="V162" s="221" t="str">
        <f>"2"&amp;TEXT(ROWS(I$2:I158),"00")&amp;"B"</f>
        <v>2157B</v>
      </c>
      <c r="W162" s="297"/>
      <c r="X162" s="351">
        <f t="shared" si="110"/>
        <v>0</v>
      </c>
      <c r="Z162" s="221" t="str">
        <f>"3"&amp;TEXT(ROWS(L$2:L158),"00")&amp;"B"</f>
        <v>3157B</v>
      </c>
      <c r="AA162" s="297"/>
      <c r="AB162" s="351">
        <f t="shared" si="111"/>
        <v>0</v>
      </c>
      <c r="AD162" s="221" t="str">
        <f>"4"&amp;TEXT(ROWS(O$2:O158),"00")&amp;"B"</f>
        <v>4157B</v>
      </c>
      <c r="AE162" s="297"/>
      <c r="AF162" s="351">
        <f t="shared" si="112"/>
        <v>0</v>
      </c>
      <c r="AH162" s="188">
        <f t="shared" si="77"/>
        <v>0</v>
      </c>
      <c r="AI162" s="188">
        <f t="shared" si="78"/>
        <v>0</v>
      </c>
      <c r="AJ162" s="188">
        <f t="shared" si="79"/>
        <v>0</v>
      </c>
      <c r="AK162" s="188">
        <f t="shared" si="80"/>
        <v>0</v>
      </c>
      <c r="AL162" s="188">
        <f t="shared" si="81"/>
        <v>0</v>
      </c>
      <c r="AN162" s="188">
        <f t="shared" si="82"/>
        <v>0</v>
      </c>
      <c r="AO162" s="188">
        <f t="shared" si="83"/>
        <v>0</v>
      </c>
      <c r="AP162" s="188">
        <f t="shared" si="84"/>
        <v>0</v>
      </c>
      <c r="AQ162" s="188">
        <f t="shared" si="85"/>
        <v>0</v>
      </c>
      <c r="AR162" s="188">
        <f t="shared" si="86"/>
        <v>0</v>
      </c>
      <c r="AS162" s="188">
        <f t="shared" si="87"/>
        <v>0</v>
      </c>
      <c r="AT162" s="188">
        <f t="shared" si="88"/>
        <v>0</v>
      </c>
      <c r="AU162" s="188">
        <f t="shared" si="89"/>
        <v>0</v>
      </c>
      <c r="AV162" s="188">
        <f t="shared" si="90"/>
        <v>0</v>
      </c>
      <c r="AW162" s="188">
        <f t="shared" si="91"/>
        <v>0</v>
      </c>
      <c r="AX162" s="188">
        <f t="shared" si="92"/>
        <v>0</v>
      </c>
      <c r="AY162" s="188">
        <f t="shared" si="93"/>
        <v>0</v>
      </c>
      <c r="AZ162" s="188">
        <f t="shared" si="94"/>
        <v>0</v>
      </c>
      <c r="BA162" s="188">
        <f t="shared" si="95"/>
        <v>0</v>
      </c>
      <c r="BB162" s="188">
        <f t="shared" si="96"/>
        <v>0</v>
      </c>
      <c r="BC162" s="188">
        <f t="shared" si="97"/>
        <v>0</v>
      </c>
      <c r="BD162" s="188">
        <f t="shared" si="98"/>
        <v>0</v>
      </c>
      <c r="BE162" s="188">
        <f t="shared" si="99"/>
        <v>0</v>
      </c>
      <c r="BF162" s="188">
        <f t="shared" si="100"/>
        <v>0</v>
      </c>
      <c r="BG162" s="188">
        <f t="shared" si="101"/>
        <v>0</v>
      </c>
      <c r="BH162" s="188">
        <f t="shared" si="102"/>
        <v>0</v>
      </c>
      <c r="BI162" s="188">
        <f t="shared" si="103"/>
        <v>0</v>
      </c>
      <c r="BJ162" s="188">
        <f t="shared" si="104"/>
        <v>0</v>
      </c>
      <c r="BK162" s="188">
        <f t="shared" si="105"/>
        <v>0</v>
      </c>
      <c r="BL162" s="188">
        <f t="shared" si="106"/>
        <v>0</v>
      </c>
      <c r="BM162" s="188">
        <f t="shared" si="107"/>
        <v>0</v>
      </c>
    </row>
    <row r="163" spans="3:65">
      <c r="C163" s="193" t="s">
        <v>1491</v>
      </c>
      <c r="D163" s="193">
        <v>4</v>
      </c>
      <c r="E163" s="194" t="s">
        <v>1113</v>
      </c>
      <c r="F163" s="195" t="s">
        <v>1713</v>
      </c>
      <c r="G163" s="195" t="s">
        <v>1713</v>
      </c>
      <c r="H163" s="256">
        <v>0</v>
      </c>
      <c r="I163" s="256">
        <v>0</v>
      </c>
      <c r="J163" s="264">
        <v>600</v>
      </c>
      <c r="K163" s="264">
        <v>0</v>
      </c>
      <c r="L163" s="270">
        <f t="shared" si="76"/>
        <v>600</v>
      </c>
      <c r="M163" s="213"/>
      <c r="N163" s="221" t="str">
        <f>"0"&amp;TEXT(ROWS(C$2:C159),"00")&amp;"B"</f>
        <v>0158B</v>
      </c>
      <c r="O163" s="297"/>
      <c r="P163" s="351">
        <f t="shared" si="108"/>
        <v>0</v>
      </c>
      <c r="R163" s="221" t="str">
        <f>"1"&amp;TEXT(ROWS(F$2:F159),"00")&amp;"B"</f>
        <v>1158B</v>
      </c>
      <c r="S163" s="297"/>
      <c r="T163" s="351">
        <f t="shared" si="109"/>
        <v>0</v>
      </c>
      <c r="V163" s="221" t="str">
        <f>"2"&amp;TEXT(ROWS(I$2:I159),"00")&amp;"B"</f>
        <v>2158B</v>
      </c>
      <c r="W163" s="297"/>
      <c r="X163" s="351">
        <f t="shared" si="110"/>
        <v>0</v>
      </c>
      <c r="Z163" s="221" t="str">
        <f>"3"&amp;TEXT(ROWS(L$2:L159),"00")&amp;"B"</f>
        <v>3158B</v>
      </c>
      <c r="AA163" s="297"/>
      <c r="AB163" s="351">
        <f t="shared" si="111"/>
        <v>0</v>
      </c>
      <c r="AD163" s="221" t="str">
        <f>"4"&amp;TEXT(ROWS(O$2:O159),"00")&amp;"B"</f>
        <v>4158B</v>
      </c>
      <c r="AE163" s="297"/>
      <c r="AF163" s="351">
        <f t="shared" si="112"/>
        <v>0</v>
      </c>
      <c r="AH163" s="188">
        <f t="shared" si="77"/>
        <v>0</v>
      </c>
      <c r="AI163" s="188">
        <f t="shared" si="78"/>
        <v>0</v>
      </c>
      <c r="AJ163" s="188">
        <f t="shared" si="79"/>
        <v>0</v>
      </c>
      <c r="AK163" s="188">
        <f t="shared" si="80"/>
        <v>0</v>
      </c>
      <c r="AL163" s="188">
        <f t="shared" si="81"/>
        <v>0</v>
      </c>
      <c r="AN163" s="188">
        <f t="shared" si="82"/>
        <v>0</v>
      </c>
      <c r="AO163" s="188">
        <f t="shared" si="83"/>
        <v>0</v>
      </c>
      <c r="AP163" s="188">
        <f t="shared" si="84"/>
        <v>0</v>
      </c>
      <c r="AQ163" s="188">
        <f t="shared" si="85"/>
        <v>0</v>
      </c>
      <c r="AR163" s="188">
        <f t="shared" si="86"/>
        <v>0</v>
      </c>
      <c r="AS163" s="188">
        <f t="shared" si="87"/>
        <v>0</v>
      </c>
      <c r="AT163" s="188">
        <f t="shared" si="88"/>
        <v>0</v>
      </c>
      <c r="AU163" s="188">
        <f t="shared" si="89"/>
        <v>0</v>
      </c>
      <c r="AV163" s="188">
        <f t="shared" si="90"/>
        <v>0</v>
      </c>
      <c r="AW163" s="188">
        <f t="shared" si="91"/>
        <v>0</v>
      </c>
      <c r="AX163" s="188">
        <f t="shared" si="92"/>
        <v>0</v>
      </c>
      <c r="AY163" s="188">
        <f t="shared" si="93"/>
        <v>0</v>
      </c>
      <c r="AZ163" s="188">
        <f t="shared" si="94"/>
        <v>0</v>
      </c>
      <c r="BA163" s="188">
        <f t="shared" si="95"/>
        <v>0</v>
      </c>
      <c r="BB163" s="188">
        <f t="shared" si="96"/>
        <v>0</v>
      </c>
      <c r="BC163" s="188">
        <f t="shared" si="97"/>
        <v>0</v>
      </c>
      <c r="BD163" s="188">
        <f t="shared" si="98"/>
        <v>0</v>
      </c>
      <c r="BE163" s="188">
        <f t="shared" si="99"/>
        <v>0</v>
      </c>
      <c r="BF163" s="188">
        <f t="shared" si="100"/>
        <v>0</v>
      </c>
      <c r="BG163" s="188">
        <f t="shared" si="101"/>
        <v>0</v>
      </c>
      <c r="BH163" s="188">
        <f t="shared" si="102"/>
        <v>0</v>
      </c>
      <c r="BI163" s="188">
        <f t="shared" si="103"/>
        <v>0</v>
      </c>
      <c r="BJ163" s="188">
        <f t="shared" si="104"/>
        <v>0</v>
      </c>
      <c r="BK163" s="188">
        <f t="shared" si="105"/>
        <v>0</v>
      </c>
      <c r="BL163" s="188">
        <f t="shared" si="106"/>
        <v>0</v>
      </c>
      <c r="BM163" s="188">
        <f t="shared" si="107"/>
        <v>0</v>
      </c>
    </row>
    <row r="164" spans="3:65">
      <c r="C164" s="193" t="s">
        <v>1492</v>
      </c>
      <c r="D164" s="193">
        <v>4</v>
      </c>
      <c r="E164" s="194" t="s">
        <v>1113</v>
      </c>
      <c r="F164" s="195" t="s">
        <v>1714</v>
      </c>
      <c r="G164" s="195" t="s">
        <v>1714</v>
      </c>
      <c r="H164" s="256">
        <v>0</v>
      </c>
      <c r="I164" s="256">
        <v>0</v>
      </c>
      <c r="J164" s="264">
        <v>2000</v>
      </c>
      <c r="K164" s="264">
        <v>0</v>
      </c>
      <c r="L164" s="270">
        <f t="shared" si="76"/>
        <v>2000</v>
      </c>
      <c r="M164" s="213"/>
      <c r="N164" s="221" t="str">
        <f>"0"&amp;TEXT(ROWS(C$2:C160),"00")&amp;"B"</f>
        <v>0159B</v>
      </c>
      <c r="O164" s="297"/>
      <c r="P164" s="351">
        <f t="shared" si="108"/>
        <v>0</v>
      </c>
      <c r="R164" s="221" t="str">
        <f>"1"&amp;TEXT(ROWS(F$2:F160),"00")&amp;"B"</f>
        <v>1159B</v>
      </c>
      <c r="S164" s="297"/>
      <c r="T164" s="351">
        <f t="shared" si="109"/>
        <v>0</v>
      </c>
      <c r="V164" s="221" t="str">
        <f>"2"&amp;TEXT(ROWS(I$2:I160),"00")&amp;"B"</f>
        <v>2159B</v>
      </c>
      <c r="W164" s="297"/>
      <c r="X164" s="351">
        <f t="shared" si="110"/>
        <v>0</v>
      </c>
      <c r="Z164" s="221" t="str">
        <f>"3"&amp;TEXT(ROWS(L$2:L160),"00")&amp;"B"</f>
        <v>3159B</v>
      </c>
      <c r="AA164" s="297"/>
      <c r="AB164" s="351">
        <f t="shared" si="111"/>
        <v>0</v>
      </c>
      <c r="AD164" s="221" t="str">
        <f>"4"&amp;TEXT(ROWS(O$2:O160),"00")&amp;"B"</f>
        <v>4159B</v>
      </c>
      <c r="AE164" s="297"/>
      <c r="AF164" s="351">
        <f t="shared" si="112"/>
        <v>0</v>
      </c>
      <c r="AH164" s="188">
        <f t="shared" si="77"/>
        <v>0</v>
      </c>
      <c r="AI164" s="188">
        <f t="shared" si="78"/>
        <v>0</v>
      </c>
      <c r="AJ164" s="188">
        <f t="shared" si="79"/>
        <v>0</v>
      </c>
      <c r="AK164" s="188">
        <f t="shared" si="80"/>
        <v>0</v>
      </c>
      <c r="AL164" s="188">
        <f t="shared" si="81"/>
        <v>0</v>
      </c>
      <c r="AN164" s="188">
        <f t="shared" si="82"/>
        <v>0</v>
      </c>
      <c r="AO164" s="188">
        <f t="shared" si="83"/>
        <v>0</v>
      </c>
      <c r="AP164" s="188">
        <f t="shared" si="84"/>
        <v>0</v>
      </c>
      <c r="AQ164" s="188">
        <f t="shared" si="85"/>
        <v>0</v>
      </c>
      <c r="AR164" s="188">
        <f t="shared" si="86"/>
        <v>0</v>
      </c>
      <c r="AS164" s="188">
        <f t="shared" si="87"/>
        <v>0</v>
      </c>
      <c r="AT164" s="188">
        <f t="shared" si="88"/>
        <v>0</v>
      </c>
      <c r="AU164" s="188">
        <f t="shared" si="89"/>
        <v>0</v>
      </c>
      <c r="AV164" s="188">
        <f t="shared" si="90"/>
        <v>0</v>
      </c>
      <c r="AW164" s="188">
        <f t="shared" si="91"/>
        <v>0</v>
      </c>
      <c r="AX164" s="188">
        <f t="shared" si="92"/>
        <v>0</v>
      </c>
      <c r="AY164" s="188">
        <f t="shared" si="93"/>
        <v>0</v>
      </c>
      <c r="AZ164" s="188">
        <f t="shared" si="94"/>
        <v>0</v>
      </c>
      <c r="BA164" s="188">
        <f t="shared" si="95"/>
        <v>0</v>
      </c>
      <c r="BB164" s="188">
        <f t="shared" si="96"/>
        <v>0</v>
      </c>
      <c r="BC164" s="188">
        <f t="shared" si="97"/>
        <v>0</v>
      </c>
      <c r="BD164" s="188">
        <f t="shared" si="98"/>
        <v>0</v>
      </c>
      <c r="BE164" s="188">
        <f t="shared" si="99"/>
        <v>0</v>
      </c>
      <c r="BF164" s="188">
        <f t="shared" si="100"/>
        <v>0</v>
      </c>
      <c r="BG164" s="188">
        <f t="shared" si="101"/>
        <v>0</v>
      </c>
      <c r="BH164" s="188">
        <f t="shared" si="102"/>
        <v>0</v>
      </c>
      <c r="BI164" s="188">
        <f t="shared" si="103"/>
        <v>0</v>
      </c>
      <c r="BJ164" s="188">
        <f t="shared" si="104"/>
        <v>0</v>
      </c>
      <c r="BK164" s="188">
        <f t="shared" si="105"/>
        <v>0</v>
      </c>
      <c r="BL164" s="188">
        <f t="shared" si="106"/>
        <v>0</v>
      </c>
      <c r="BM164" s="188">
        <f t="shared" si="107"/>
        <v>0</v>
      </c>
    </row>
    <row r="165" spans="3:65">
      <c r="C165" s="193" t="s">
        <v>1493</v>
      </c>
      <c r="D165" s="193">
        <v>4</v>
      </c>
      <c r="E165" s="194" t="s">
        <v>1125</v>
      </c>
      <c r="F165" s="195" t="s">
        <v>1715</v>
      </c>
      <c r="G165" s="195" t="s">
        <v>1716</v>
      </c>
      <c r="H165" s="256">
        <v>0</v>
      </c>
      <c r="I165" s="264">
        <v>13746</v>
      </c>
      <c r="J165" s="264">
        <v>283406</v>
      </c>
      <c r="K165" s="264">
        <v>27882</v>
      </c>
      <c r="L165" s="270">
        <f t="shared" si="76"/>
        <v>325034</v>
      </c>
      <c r="M165" s="213"/>
      <c r="N165" s="221" t="str">
        <f>"0"&amp;TEXT(ROWS(C$2:C161),"00")&amp;"B"</f>
        <v>0160B</v>
      </c>
      <c r="O165" s="297"/>
      <c r="P165" s="351">
        <f t="shared" si="108"/>
        <v>0</v>
      </c>
      <c r="R165" s="221" t="str">
        <f>"1"&amp;TEXT(ROWS(F$2:F161),"00")&amp;"B"</f>
        <v>1160B</v>
      </c>
      <c r="S165" s="297"/>
      <c r="T165" s="351">
        <f t="shared" si="109"/>
        <v>0</v>
      </c>
      <c r="V165" s="221" t="str">
        <f>"2"&amp;TEXT(ROWS(I$2:I161),"00")&amp;"B"</f>
        <v>2160B</v>
      </c>
      <c r="W165" s="297"/>
      <c r="X165" s="351">
        <f t="shared" si="110"/>
        <v>0</v>
      </c>
      <c r="Z165" s="221" t="str">
        <f>"3"&amp;TEXT(ROWS(L$2:L161),"00")&amp;"B"</f>
        <v>3160B</v>
      </c>
      <c r="AA165" s="297"/>
      <c r="AB165" s="351">
        <f t="shared" si="111"/>
        <v>0</v>
      </c>
      <c r="AD165" s="221" t="str">
        <f>"4"&amp;TEXT(ROWS(O$2:O161),"00")&amp;"B"</f>
        <v>4160B</v>
      </c>
      <c r="AE165" s="297"/>
      <c r="AF165" s="351">
        <f t="shared" si="112"/>
        <v>0</v>
      </c>
      <c r="AH165" s="188">
        <f t="shared" si="77"/>
        <v>0</v>
      </c>
      <c r="AI165" s="188">
        <f t="shared" si="78"/>
        <v>0</v>
      </c>
      <c r="AJ165" s="188">
        <f t="shared" si="79"/>
        <v>0</v>
      </c>
      <c r="AK165" s="188">
        <f t="shared" si="80"/>
        <v>0</v>
      </c>
      <c r="AL165" s="188">
        <f t="shared" si="81"/>
        <v>0</v>
      </c>
      <c r="AN165" s="188">
        <f t="shared" si="82"/>
        <v>0</v>
      </c>
      <c r="AO165" s="188">
        <f t="shared" si="83"/>
        <v>0</v>
      </c>
      <c r="AP165" s="188">
        <f t="shared" si="84"/>
        <v>0</v>
      </c>
      <c r="AQ165" s="188">
        <f t="shared" si="85"/>
        <v>0</v>
      </c>
      <c r="AR165" s="188">
        <f t="shared" si="86"/>
        <v>0</v>
      </c>
      <c r="AS165" s="188">
        <f t="shared" si="87"/>
        <v>0</v>
      </c>
      <c r="AT165" s="188">
        <f t="shared" si="88"/>
        <v>0</v>
      </c>
      <c r="AU165" s="188">
        <f t="shared" si="89"/>
        <v>0</v>
      </c>
      <c r="AV165" s="188">
        <f t="shared" si="90"/>
        <v>0</v>
      </c>
      <c r="AW165" s="188">
        <f t="shared" si="91"/>
        <v>0</v>
      </c>
      <c r="AX165" s="188">
        <f t="shared" si="92"/>
        <v>0</v>
      </c>
      <c r="AY165" s="188">
        <f t="shared" si="93"/>
        <v>0</v>
      </c>
      <c r="AZ165" s="188">
        <f t="shared" si="94"/>
        <v>0</v>
      </c>
      <c r="BA165" s="188">
        <f t="shared" si="95"/>
        <v>0</v>
      </c>
      <c r="BB165" s="188">
        <f t="shared" si="96"/>
        <v>0</v>
      </c>
      <c r="BC165" s="188">
        <f t="shared" si="97"/>
        <v>0</v>
      </c>
      <c r="BD165" s="188">
        <f t="shared" si="98"/>
        <v>0</v>
      </c>
      <c r="BE165" s="188">
        <f t="shared" si="99"/>
        <v>0</v>
      </c>
      <c r="BF165" s="188">
        <f t="shared" si="100"/>
        <v>0</v>
      </c>
      <c r="BG165" s="188">
        <f t="shared" si="101"/>
        <v>0</v>
      </c>
      <c r="BH165" s="188">
        <f t="shared" si="102"/>
        <v>0</v>
      </c>
      <c r="BI165" s="188">
        <f t="shared" si="103"/>
        <v>0</v>
      </c>
      <c r="BJ165" s="188">
        <f t="shared" si="104"/>
        <v>0</v>
      </c>
      <c r="BK165" s="188">
        <f t="shared" si="105"/>
        <v>0</v>
      </c>
      <c r="BL165" s="188">
        <f t="shared" si="106"/>
        <v>0</v>
      </c>
      <c r="BM165" s="188">
        <f t="shared" si="107"/>
        <v>0</v>
      </c>
    </row>
    <row r="166" spans="3:65">
      <c r="C166" s="193" t="s">
        <v>1494</v>
      </c>
      <c r="D166" s="193">
        <v>4</v>
      </c>
      <c r="E166" s="194" t="s">
        <v>1125</v>
      </c>
      <c r="F166" s="195" t="s">
        <v>1717</v>
      </c>
      <c r="G166" s="195" t="s">
        <v>1718</v>
      </c>
      <c r="H166" s="256">
        <v>0</v>
      </c>
      <c r="I166" s="264">
        <v>18089</v>
      </c>
      <c r="J166" s="264">
        <v>74275</v>
      </c>
      <c r="K166" s="264">
        <v>14478</v>
      </c>
      <c r="L166" s="270">
        <f t="shared" ref="L166:L169" si="113">SUM(H166:K166)</f>
        <v>106842</v>
      </c>
      <c r="M166" s="213"/>
      <c r="N166" s="221" t="str">
        <f>"0"&amp;TEXT(ROWS(C$2:C162),"00")&amp;"B"</f>
        <v>0161B</v>
      </c>
      <c r="O166" s="297"/>
      <c r="P166" s="351">
        <f t="shared" si="108"/>
        <v>0</v>
      </c>
      <c r="R166" s="221" t="str">
        <f>"1"&amp;TEXT(ROWS(F$2:F162),"00")&amp;"B"</f>
        <v>1161B</v>
      </c>
      <c r="S166" s="297"/>
      <c r="T166" s="351">
        <f t="shared" si="109"/>
        <v>0</v>
      </c>
      <c r="V166" s="221" t="str">
        <f>"2"&amp;TEXT(ROWS(I$2:I162),"00")&amp;"B"</f>
        <v>2161B</v>
      </c>
      <c r="W166" s="297"/>
      <c r="X166" s="351">
        <f t="shared" si="110"/>
        <v>0</v>
      </c>
      <c r="Z166" s="221" t="str">
        <f>"3"&amp;TEXT(ROWS(L$2:L162),"00")&amp;"B"</f>
        <v>3161B</v>
      </c>
      <c r="AA166" s="297"/>
      <c r="AB166" s="351">
        <f t="shared" si="111"/>
        <v>0</v>
      </c>
      <c r="AD166" s="221" t="str">
        <f>"4"&amp;TEXT(ROWS(O$2:O162),"00")&amp;"B"</f>
        <v>4161B</v>
      </c>
      <c r="AE166" s="297"/>
      <c r="AF166" s="351">
        <f t="shared" si="112"/>
        <v>0</v>
      </c>
      <c r="AH166" s="188">
        <f t="shared" si="77"/>
        <v>0</v>
      </c>
      <c r="AI166" s="188">
        <f t="shared" si="78"/>
        <v>0</v>
      </c>
      <c r="AJ166" s="188">
        <f t="shared" si="79"/>
        <v>0</v>
      </c>
      <c r="AK166" s="188">
        <f t="shared" si="80"/>
        <v>0</v>
      </c>
      <c r="AL166" s="188">
        <f t="shared" si="81"/>
        <v>0</v>
      </c>
      <c r="AN166" s="188">
        <f t="shared" si="82"/>
        <v>0</v>
      </c>
      <c r="AO166" s="188">
        <f t="shared" si="83"/>
        <v>0</v>
      </c>
      <c r="AP166" s="188">
        <f t="shared" si="84"/>
        <v>0</v>
      </c>
      <c r="AQ166" s="188">
        <f t="shared" si="85"/>
        <v>0</v>
      </c>
      <c r="AR166" s="188">
        <f t="shared" si="86"/>
        <v>0</v>
      </c>
      <c r="AS166" s="188">
        <f t="shared" si="87"/>
        <v>0</v>
      </c>
      <c r="AT166" s="188">
        <f t="shared" si="88"/>
        <v>0</v>
      </c>
      <c r="AU166" s="188">
        <f t="shared" si="89"/>
        <v>0</v>
      </c>
      <c r="AV166" s="188">
        <f t="shared" si="90"/>
        <v>0</v>
      </c>
      <c r="AW166" s="188">
        <f t="shared" si="91"/>
        <v>0</v>
      </c>
      <c r="AX166" s="188">
        <f t="shared" si="92"/>
        <v>0</v>
      </c>
      <c r="AY166" s="188">
        <f t="shared" si="93"/>
        <v>0</v>
      </c>
      <c r="AZ166" s="188">
        <f t="shared" si="94"/>
        <v>0</v>
      </c>
      <c r="BA166" s="188">
        <f t="shared" si="95"/>
        <v>0</v>
      </c>
      <c r="BB166" s="188">
        <f t="shared" si="96"/>
        <v>0</v>
      </c>
      <c r="BC166" s="188">
        <f t="shared" si="97"/>
        <v>0</v>
      </c>
      <c r="BD166" s="188">
        <f t="shared" si="98"/>
        <v>0</v>
      </c>
      <c r="BE166" s="188">
        <f t="shared" si="99"/>
        <v>0</v>
      </c>
      <c r="BF166" s="188">
        <f t="shared" si="100"/>
        <v>0</v>
      </c>
      <c r="BG166" s="188">
        <f t="shared" si="101"/>
        <v>0</v>
      </c>
      <c r="BH166" s="188">
        <f t="shared" si="102"/>
        <v>0</v>
      </c>
      <c r="BI166" s="188">
        <f t="shared" si="103"/>
        <v>0</v>
      </c>
      <c r="BJ166" s="188">
        <f t="shared" si="104"/>
        <v>0</v>
      </c>
      <c r="BK166" s="188">
        <f t="shared" si="105"/>
        <v>0</v>
      </c>
      <c r="BL166" s="188">
        <f t="shared" si="106"/>
        <v>0</v>
      </c>
      <c r="BM166" s="188">
        <f t="shared" si="107"/>
        <v>0</v>
      </c>
    </row>
    <row r="167" spans="3:65">
      <c r="C167" s="193" t="s">
        <v>1495</v>
      </c>
      <c r="D167" s="193">
        <v>4</v>
      </c>
      <c r="E167" s="194" t="s">
        <v>1125</v>
      </c>
      <c r="F167" s="195" t="s">
        <v>1719</v>
      </c>
      <c r="G167" s="195" t="s">
        <v>1720</v>
      </c>
      <c r="H167" s="256">
        <v>0</v>
      </c>
      <c r="I167" s="264">
        <v>10034</v>
      </c>
      <c r="J167" s="264">
        <v>46155</v>
      </c>
      <c r="K167" s="264">
        <v>9031</v>
      </c>
      <c r="L167" s="270">
        <f t="shared" si="113"/>
        <v>65220</v>
      </c>
      <c r="M167" s="213"/>
      <c r="N167" s="221" t="str">
        <f>"0"&amp;TEXT(ROWS(C$2:C163),"00")&amp;"B"</f>
        <v>0162B</v>
      </c>
      <c r="O167" s="297"/>
      <c r="P167" s="351">
        <f t="shared" si="108"/>
        <v>0</v>
      </c>
      <c r="R167" s="221" t="str">
        <f>"1"&amp;TEXT(ROWS(F$2:F163),"00")&amp;"B"</f>
        <v>1162B</v>
      </c>
      <c r="S167" s="297"/>
      <c r="T167" s="351">
        <f t="shared" si="109"/>
        <v>0</v>
      </c>
      <c r="V167" s="221" t="str">
        <f>"2"&amp;TEXT(ROWS(I$2:I163),"00")&amp;"B"</f>
        <v>2162B</v>
      </c>
      <c r="W167" s="297"/>
      <c r="X167" s="351">
        <f t="shared" si="110"/>
        <v>0</v>
      </c>
      <c r="Z167" s="221" t="str">
        <f>"3"&amp;TEXT(ROWS(L$2:L163),"00")&amp;"B"</f>
        <v>3162B</v>
      </c>
      <c r="AA167" s="297"/>
      <c r="AB167" s="351">
        <f t="shared" si="111"/>
        <v>0</v>
      </c>
      <c r="AD167" s="221" t="str">
        <f>"4"&amp;TEXT(ROWS(O$2:O163),"00")&amp;"B"</f>
        <v>4162B</v>
      </c>
      <c r="AE167" s="297"/>
      <c r="AF167" s="351">
        <f t="shared" si="112"/>
        <v>0</v>
      </c>
      <c r="AH167" s="188">
        <f t="shared" si="77"/>
        <v>0</v>
      </c>
      <c r="AI167" s="188">
        <f t="shared" si="78"/>
        <v>0</v>
      </c>
      <c r="AJ167" s="188">
        <f t="shared" si="79"/>
        <v>0</v>
      </c>
      <c r="AK167" s="188">
        <f t="shared" si="80"/>
        <v>0</v>
      </c>
      <c r="AL167" s="188">
        <f t="shared" si="81"/>
        <v>0</v>
      </c>
      <c r="AN167" s="188">
        <f t="shared" si="82"/>
        <v>0</v>
      </c>
      <c r="AO167" s="188">
        <f t="shared" si="83"/>
        <v>0</v>
      </c>
      <c r="AP167" s="188">
        <f t="shared" si="84"/>
        <v>0</v>
      </c>
      <c r="AQ167" s="188">
        <f t="shared" si="85"/>
        <v>0</v>
      </c>
      <c r="AR167" s="188">
        <f t="shared" si="86"/>
        <v>0</v>
      </c>
      <c r="AS167" s="188">
        <f t="shared" si="87"/>
        <v>0</v>
      </c>
      <c r="AT167" s="188">
        <f t="shared" si="88"/>
        <v>0</v>
      </c>
      <c r="AU167" s="188">
        <f t="shared" si="89"/>
        <v>0</v>
      </c>
      <c r="AV167" s="188">
        <f t="shared" si="90"/>
        <v>0</v>
      </c>
      <c r="AW167" s="188">
        <f t="shared" si="91"/>
        <v>0</v>
      </c>
      <c r="AX167" s="188">
        <f t="shared" si="92"/>
        <v>0</v>
      </c>
      <c r="AY167" s="188">
        <f t="shared" si="93"/>
        <v>0</v>
      </c>
      <c r="AZ167" s="188">
        <f t="shared" si="94"/>
        <v>0</v>
      </c>
      <c r="BA167" s="188">
        <f t="shared" si="95"/>
        <v>0</v>
      </c>
      <c r="BB167" s="188">
        <f t="shared" si="96"/>
        <v>0</v>
      </c>
      <c r="BC167" s="188">
        <f t="shared" si="97"/>
        <v>0</v>
      </c>
      <c r="BD167" s="188">
        <f t="shared" si="98"/>
        <v>0</v>
      </c>
      <c r="BE167" s="188">
        <f t="shared" si="99"/>
        <v>0</v>
      </c>
      <c r="BF167" s="188">
        <f t="shared" si="100"/>
        <v>0</v>
      </c>
      <c r="BG167" s="188">
        <f t="shared" si="101"/>
        <v>0</v>
      </c>
      <c r="BH167" s="188">
        <f t="shared" si="102"/>
        <v>0</v>
      </c>
      <c r="BI167" s="188">
        <f t="shared" si="103"/>
        <v>0</v>
      </c>
      <c r="BJ167" s="188">
        <f t="shared" si="104"/>
        <v>0</v>
      </c>
      <c r="BK167" s="188">
        <f t="shared" si="105"/>
        <v>0</v>
      </c>
      <c r="BL167" s="188">
        <f t="shared" si="106"/>
        <v>0</v>
      </c>
      <c r="BM167" s="188">
        <f t="shared" si="107"/>
        <v>0</v>
      </c>
    </row>
    <row r="168" spans="3:65">
      <c r="C168" s="193" t="s">
        <v>1496</v>
      </c>
      <c r="D168" s="193">
        <v>4</v>
      </c>
      <c r="E168" s="194" t="s">
        <v>1125</v>
      </c>
      <c r="F168" s="195" t="s">
        <v>1721</v>
      </c>
      <c r="G168" s="195" t="s">
        <v>1722</v>
      </c>
      <c r="H168" s="256">
        <v>0</v>
      </c>
      <c r="I168" s="264">
        <v>21666</v>
      </c>
      <c r="J168" s="264">
        <v>59581</v>
      </c>
      <c r="K168" s="264">
        <v>0</v>
      </c>
      <c r="L168" s="270">
        <f t="shared" si="113"/>
        <v>81247</v>
      </c>
      <c r="M168" s="213"/>
      <c r="N168" s="221" t="str">
        <f>"0"&amp;TEXT(ROWS(C$2:C164),"00")&amp;"B"</f>
        <v>0163B</v>
      </c>
      <c r="O168" s="297"/>
      <c r="P168" s="351">
        <f t="shared" si="108"/>
        <v>0</v>
      </c>
      <c r="R168" s="221" t="str">
        <f>"1"&amp;TEXT(ROWS(F$2:F164),"00")&amp;"B"</f>
        <v>1163B</v>
      </c>
      <c r="S168" s="297"/>
      <c r="T168" s="351">
        <f t="shared" si="109"/>
        <v>0</v>
      </c>
      <c r="V168" s="221" t="str">
        <f>"2"&amp;TEXT(ROWS(I$2:I164),"00")&amp;"B"</f>
        <v>2163B</v>
      </c>
      <c r="W168" s="297"/>
      <c r="X168" s="351">
        <f t="shared" si="110"/>
        <v>0</v>
      </c>
      <c r="Z168" s="221" t="str">
        <f>"3"&amp;TEXT(ROWS(L$2:L164),"00")&amp;"B"</f>
        <v>3163B</v>
      </c>
      <c r="AA168" s="297"/>
      <c r="AB168" s="351">
        <f t="shared" si="111"/>
        <v>0</v>
      </c>
      <c r="AD168" s="221" t="str">
        <f>"4"&amp;TEXT(ROWS(O$2:O164),"00")&amp;"B"</f>
        <v>4163B</v>
      </c>
      <c r="AE168" s="297"/>
      <c r="AF168" s="351">
        <f t="shared" si="112"/>
        <v>0</v>
      </c>
      <c r="AH168" s="188">
        <f t="shared" si="77"/>
        <v>0</v>
      </c>
      <c r="AI168" s="188">
        <f t="shared" si="78"/>
        <v>0</v>
      </c>
      <c r="AJ168" s="188">
        <f t="shared" si="79"/>
        <v>0</v>
      </c>
      <c r="AK168" s="188">
        <f t="shared" si="80"/>
        <v>0</v>
      </c>
      <c r="AL168" s="188">
        <f t="shared" si="81"/>
        <v>0</v>
      </c>
      <c r="AN168" s="188">
        <f t="shared" si="82"/>
        <v>0</v>
      </c>
      <c r="AO168" s="188">
        <f t="shared" si="83"/>
        <v>0</v>
      </c>
      <c r="AP168" s="188">
        <f t="shared" si="84"/>
        <v>0</v>
      </c>
      <c r="AQ168" s="188">
        <f t="shared" si="85"/>
        <v>0</v>
      </c>
      <c r="AR168" s="188">
        <f t="shared" si="86"/>
        <v>0</v>
      </c>
      <c r="AS168" s="188">
        <f t="shared" si="87"/>
        <v>0</v>
      </c>
      <c r="AT168" s="188">
        <f t="shared" si="88"/>
        <v>0</v>
      </c>
      <c r="AU168" s="188">
        <f t="shared" si="89"/>
        <v>0</v>
      </c>
      <c r="AV168" s="188">
        <f t="shared" si="90"/>
        <v>0</v>
      </c>
      <c r="AW168" s="188">
        <f t="shared" si="91"/>
        <v>0</v>
      </c>
      <c r="AX168" s="188">
        <f t="shared" si="92"/>
        <v>0</v>
      </c>
      <c r="AY168" s="188">
        <f t="shared" si="93"/>
        <v>0</v>
      </c>
      <c r="AZ168" s="188">
        <f t="shared" si="94"/>
        <v>0</v>
      </c>
      <c r="BA168" s="188">
        <f t="shared" si="95"/>
        <v>0</v>
      </c>
      <c r="BB168" s="188">
        <f t="shared" si="96"/>
        <v>0</v>
      </c>
      <c r="BC168" s="188">
        <f t="shared" si="97"/>
        <v>0</v>
      </c>
      <c r="BD168" s="188">
        <f t="shared" si="98"/>
        <v>0</v>
      </c>
      <c r="BE168" s="188">
        <f t="shared" si="99"/>
        <v>0</v>
      </c>
      <c r="BF168" s="188">
        <f t="shared" si="100"/>
        <v>0</v>
      </c>
      <c r="BG168" s="188">
        <f t="shared" si="101"/>
        <v>0</v>
      </c>
      <c r="BH168" s="188">
        <f t="shared" si="102"/>
        <v>0</v>
      </c>
      <c r="BI168" s="188">
        <f t="shared" si="103"/>
        <v>0</v>
      </c>
      <c r="BJ168" s="188">
        <f t="shared" si="104"/>
        <v>0</v>
      </c>
      <c r="BK168" s="188">
        <f t="shared" si="105"/>
        <v>0</v>
      </c>
      <c r="BL168" s="188">
        <f t="shared" si="106"/>
        <v>0</v>
      </c>
      <c r="BM168" s="188">
        <f t="shared" si="107"/>
        <v>0</v>
      </c>
    </row>
    <row r="169" spans="3:65" ht="16.5" thickBot="1">
      <c r="C169" s="193" t="s">
        <v>1497</v>
      </c>
      <c r="D169" s="193">
        <v>4</v>
      </c>
      <c r="E169" s="194" t="s">
        <v>1113</v>
      </c>
      <c r="F169" s="195" t="s">
        <v>897</v>
      </c>
      <c r="G169" s="195" t="s">
        <v>898</v>
      </c>
      <c r="H169" s="256">
        <v>0</v>
      </c>
      <c r="I169" s="264">
        <v>1982</v>
      </c>
      <c r="J169" s="264">
        <v>7161</v>
      </c>
      <c r="K169" s="264">
        <v>13731</v>
      </c>
      <c r="L169" s="270">
        <f t="shared" si="113"/>
        <v>22874</v>
      </c>
      <c r="M169" s="213"/>
      <c r="N169" s="222" t="str">
        <f>"0"&amp;TEXT(ROWS(C$2:C165),"00")&amp;"B"</f>
        <v>0164B</v>
      </c>
      <c r="O169" s="299"/>
      <c r="P169" s="351">
        <f t="shared" si="108"/>
        <v>0</v>
      </c>
      <c r="R169" s="222" t="str">
        <f>"1"&amp;TEXT(ROWS(F$2:F165),"00")&amp;"B"</f>
        <v>1164B</v>
      </c>
      <c r="S169" s="299"/>
      <c r="T169" s="351">
        <f t="shared" si="109"/>
        <v>0</v>
      </c>
      <c r="V169" s="222" t="str">
        <f>"2"&amp;TEXT(ROWS(I$2:I165),"00")&amp;"B"</f>
        <v>2164B</v>
      </c>
      <c r="W169" s="299"/>
      <c r="X169" s="351">
        <f t="shared" si="110"/>
        <v>0</v>
      </c>
      <c r="Z169" s="222" t="str">
        <f>"3"&amp;TEXT(ROWS(L$2:L165),"00")&amp;"B"</f>
        <v>3164B</v>
      </c>
      <c r="AA169" s="299"/>
      <c r="AB169" s="351">
        <f t="shared" si="111"/>
        <v>0</v>
      </c>
      <c r="AD169" s="222" t="str">
        <f>"4"&amp;TEXT(ROWS(O$2:O165),"00")&amp;"B"</f>
        <v>4164B</v>
      </c>
      <c r="AE169" s="299"/>
      <c r="AF169" s="351">
        <f t="shared" si="112"/>
        <v>0</v>
      </c>
      <c r="AH169" s="188">
        <f t="shared" si="77"/>
        <v>0</v>
      </c>
      <c r="AI169" s="188">
        <f t="shared" si="78"/>
        <v>0</v>
      </c>
      <c r="AJ169" s="188">
        <f t="shared" si="79"/>
        <v>0</v>
      </c>
      <c r="AK169" s="188">
        <f t="shared" si="80"/>
        <v>0</v>
      </c>
      <c r="AL169" s="188">
        <f t="shared" si="81"/>
        <v>0</v>
      </c>
      <c r="AN169" s="188">
        <f t="shared" si="82"/>
        <v>0</v>
      </c>
      <c r="AO169" s="188">
        <f t="shared" si="83"/>
        <v>0</v>
      </c>
      <c r="AP169" s="188">
        <f t="shared" si="84"/>
        <v>0</v>
      </c>
      <c r="AQ169" s="188">
        <f t="shared" si="85"/>
        <v>0</v>
      </c>
      <c r="AR169" s="188">
        <f t="shared" si="86"/>
        <v>0</v>
      </c>
      <c r="AS169" s="188">
        <f t="shared" si="87"/>
        <v>0</v>
      </c>
      <c r="AT169" s="188">
        <f t="shared" si="88"/>
        <v>0</v>
      </c>
      <c r="AU169" s="188">
        <f t="shared" si="89"/>
        <v>0</v>
      </c>
      <c r="AV169" s="188">
        <f t="shared" si="90"/>
        <v>0</v>
      </c>
      <c r="AW169" s="188">
        <f t="shared" si="91"/>
        <v>0</v>
      </c>
      <c r="AX169" s="188">
        <f t="shared" si="92"/>
        <v>0</v>
      </c>
      <c r="AY169" s="188">
        <f t="shared" si="93"/>
        <v>0</v>
      </c>
      <c r="AZ169" s="188">
        <f t="shared" si="94"/>
        <v>0</v>
      </c>
      <c r="BA169" s="188">
        <f t="shared" si="95"/>
        <v>0</v>
      </c>
      <c r="BB169" s="188">
        <f t="shared" si="96"/>
        <v>0</v>
      </c>
      <c r="BC169" s="188">
        <f t="shared" si="97"/>
        <v>0</v>
      </c>
      <c r="BD169" s="188">
        <f t="shared" si="98"/>
        <v>0</v>
      </c>
      <c r="BE169" s="188">
        <f t="shared" si="99"/>
        <v>0</v>
      </c>
      <c r="BF169" s="188">
        <f t="shared" si="100"/>
        <v>0</v>
      </c>
      <c r="BG169" s="188">
        <f t="shared" si="101"/>
        <v>0</v>
      </c>
      <c r="BH169" s="188">
        <f t="shared" si="102"/>
        <v>0</v>
      </c>
      <c r="BI169" s="188">
        <f t="shared" si="103"/>
        <v>0</v>
      </c>
      <c r="BJ169" s="188">
        <f t="shared" si="104"/>
        <v>0</v>
      </c>
      <c r="BK169" s="188">
        <f t="shared" si="105"/>
        <v>0</v>
      </c>
      <c r="BL169" s="188">
        <f t="shared" si="106"/>
        <v>0</v>
      </c>
      <c r="BM169" s="188">
        <f t="shared" si="107"/>
        <v>0</v>
      </c>
    </row>
    <row r="170" spans="3:65" ht="16.5" thickBot="1">
      <c r="C170" s="243" t="s">
        <v>2572</v>
      </c>
      <c r="D170" s="200">
        <f>COUNTA(C6:C169)</f>
        <v>164</v>
      </c>
      <c r="E170" s="240"/>
      <c r="F170" s="241"/>
      <c r="G170" s="241"/>
      <c r="H170" s="242">
        <f>SUM(H6:H169)</f>
        <v>813265.2</v>
      </c>
      <c r="I170" s="242">
        <f t="shared" ref="I170:L170" si="114">SUM(I6:I169)</f>
        <v>1018834</v>
      </c>
      <c r="J170" s="242">
        <f t="shared" si="114"/>
        <v>7393600</v>
      </c>
      <c r="K170" s="242">
        <f t="shared" si="114"/>
        <v>765246</v>
      </c>
      <c r="L170" s="242">
        <f t="shared" si="114"/>
        <v>9990945.2000000011</v>
      </c>
      <c r="O170" s="288">
        <f>SUM(O6:O169)</f>
        <v>0</v>
      </c>
      <c r="P170" s="303">
        <f>AVERAGE(P6:P169)</f>
        <v>0</v>
      </c>
      <c r="Q170" s="304" t="s">
        <v>2633</v>
      </c>
      <c r="S170" s="288">
        <f>SUM(S6:S169)</f>
        <v>0</v>
      </c>
      <c r="T170" s="303">
        <f>AVERAGE(T6:T169)</f>
        <v>0</v>
      </c>
      <c r="U170" s="304" t="s">
        <v>2633</v>
      </c>
      <c r="W170" s="288">
        <f>SUM(W6:W169)</f>
        <v>0</v>
      </c>
      <c r="X170" s="303">
        <f>AVERAGE(X6:X169)</f>
        <v>0</v>
      </c>
      <c r="Y170" s="304" t="s">
        <v>2633</v>
      </c>
      <c r="AA170" s="288">
        <f>SUM(AA6:AA169)</f>
        <v>0</v>
      </c>
      <c r="AB170" s="303">
        <v>0.15052553054644222</v>
      </c>
      <c r="AC170" s="304" t="s">
        <v>2633</v>
      </c>
      <c r="AE170" s="288">
        <f>SUM(AE6:AE169)</f>
        <v>0</v>
      </c>
      <c r="AF170" s="303">
        <v>0.15052553054644222</v>
      </c>
      <c r="AG170" s="304" t="s">
        <v>2633</v>
      </c>
      <c r="AH170" s="202">
        <f>SUM(AH6:AH169)</f>
        <v>0</v>
      </c>
      <c r="AI170" s="202">
        <f t="shared" ref="AI170:AL170" si="115">SUM(AI6:AI169)</f>
        <v>0</v>
      </c>
      <c r="AJ170" s="202">
        <f t="shared" si="115"/>
        <v>0</v>
      </c>
      <c r="AK170" s="202">
        <f t="shared" si="115"/>
        <v>0</v>
      </c>
      <c r="AL170" s="202">
        <f t="shared" si="115"/>
        <v>0</v>
      </c>
      <c r="AN170" s="202">
        <f t="shared" ref="AN170:BM170" si="116">SUM(AN6:AN169)</f>
        <v>0</v>
      </c>
      <c r="AO170" s="202">
        <f t="shared" si="116"/>
        <v>0</v>
      </c>
      <c r="AP170" s="202">
        <f t="shared" si="116"/>
        <v>0</v>
      </c>
      <c r="AQ170" s="202">
        <f t="shared" si="116"/>
        <v>0</v>
      </c>
      <c r="AR170" s="202">
        <f t="shared" si="116"/>
        <v>0</v>
      </c>
      <c r="AS170" s="202">
        <f t="shared" si="116"/>
        <v>0</v>
      </c>
      <c r="AT170" s="202">
        <f t="shared" si="116"/>
        <v>0</v>
      </c>
      <c r="AU170" s="202">
        <f t="shared" si="116"/>
        <v>0</v>
      </c>
      <c r="AV170" s="202">
        <f t="shared" si="116"/>
        <v>0</v>
      </c>
      <c r="AW170" s="202">
        <f t="shared" si="116"/>
        <v>0</v>
      </c>
      <c r="AX170" s="202">
        <f t="shared" si="116"/>
        <v>0</v>
      </c>
      <c r="AY170" s="202">
        <f t="shared" si="116"/>
        <v>0</v>
      </c>
      <c r="AZ170" s="202">
        <f t="shared" si="116"/>
        <v>0</v>
      </c>
      <c r="BA170" s="202">
        <f t="shared" si="116"/>
        <v>0</v>
      </c>
      <c r="BB170" s="202">
        <f t="shared" si="116"/>
        <v>0</v>
      </c>
      <c r="BC170" s="202">
        <f t="shared" si="116"/>
        <v>0</v>
      </c>
      <c r="BD170" s="202">
        <f t="shared" si="116"/>
        <v>0</v>
      </c>
      <c r="BE170" s="202">
        <f t="shared" si="116"/>
        <v>0</v>
      </c>
      <c r="BF170" s="202">
        <f t="shared" si="116"/>
        <v>0</v>
      </c>
      <c r="BG170" s="202">
        <f t="shared" si="116"/>
        <v>0</v>
      </c>
      <c r="BH170" s="202">
        <f t="shared" si="116"/>
        <v>0</v>
      </c>
      <c r="BI170" s="202">
        <f t="shared" si="116"/>
        <v>0</v>
      </c>
      <c r="BJ170" s="202">
        <f t="shared" si="116"/>
        <v>0</v>
      </c>
      <c r="BK170" s="202">
        <f t="shared" si="116"/>
        <v>0</v>
      </c>
      <c r="BL170" s="202">
        <f t="shared" si="116"/>
        <v>0</v>
      </c>
      <c r="BM170" s="202">
        <f t="shared" si="116"/>
        <v>0</v>
      </c>
    </row>
    <row r="171" spans="3:65" ht="16.5" thickTop="1"/>
    <row r="172" spans="3:65">
      <c r="C172" s="433" t="s">
        <v>2634</v>
      </c>
      <c r="D172" s="433"/>
      <c r="E172" s="433"/>
      <c r="F172" s="433"/>
      <c r="G172" s="433"/>
    </row>
  </sheetData>
  <sheetProtection algorithmName="SHA-512" hashValue="jV2DXA5bl/PjTXWIKBGBQLLQKYsKPWcIro0jn7SopLi+1OwmT1pUqJLWMzo7rfgnM2eZWJr/9dP16urAnwpS5w==" saltValue="CSxEUE4eMNIaTg7GfQq67w==" spinCount="100000" sheet="1" objects="1" scenarios="1" formatCells="0" formatColumns="0" formatRows="0" selectLockedCells="1"/>
  <autoFilter ref="C5:AE169"/>
  <mergeCells count="13">
    <mergeCell ref="C172:G172"/>
    <mergeCell ref="AH3:AL3"/>
    <mergeCell ref="AN3:BM3"/>
    <mergeCell ref="N2:AE2"/>
    <mergeCell ref="C3:L3"/>
    <mergeCell ref="N3:AE3"/>
    <mergeCell ref="H4:L4"/>
    <mergeCell ref="C2:E2"/>
    <mergeCell ref="N4:P4"/>
    <mergeCell ref="R4:T4"/>
    <mergeCell ref="V4:X4"/>
    <mergeCell ref="Z4:AB4"/>
    <mergeCell ref="AD4:AF4"/>
  </mergeCells>
  <conditionalFormatting sqref="J68:J70 G68:G70">
    <cfRule type="duplicateValues" dxfId="11" priority="1"/>
    <cfRule type="duplicateValues" dxfId="10" priority="2"/>
  </conditionalFormatting>
  <conditionalFormatting sqref="J88:J90 G88:G90">
    <cfRule type="duplicateValues" dxfId="9" priority="3"/>
    <cfRule type="duplicateValues" dxfId="8" priority="4"/>
  </conditionalFormatting>
  <printOptions horizontalCentered="1"/>
  <pageMargins left="0.2" right="0.2" top="0.25" bottom="0.5" header="0.3" footer="0.3"/>
  <pageSetup scale="29" orientation="landscape" horizontalDpi="1200" verticalDpi="1200" r:id="rId1"/>
  <headerFooter>
    <oddFooter>&amp;C&amp;F&amp;R&amp;A
Page &amp;N of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M192"/>
  <sheetViews>
    <sheetView showGridLines="0" view="pageBreakPreview" zoomScale="90" zoomScaleNormal="100" zoomScaleSheetLayoutView="90" workbookViewId="0">
      <pane xSplit="6" ySplit="5" topLeftCell="G60" activePane="bottomRight" state="frozen"/>
      <selection pane="topRight" activeCell="G1" sqref="G1"/>
      <selection pane="bottomLeft" activeCell="A5" sqref="A5"/>
      <selection pane="bottomRight" activeCell="O60" sqref="O60"/>
    </sheetView>
  </sheetViews>
  <sheetFormatPr defaultColWidth="9.140625" defaultRowHeight="15.75"/>
  <cols>
    <col min="1" max="2" width="3.28515625" style="170" customWidth="1"/>
    <col min="3" max="3" width="20" style="171" bestFit="1" customWidth="1"/>
    <col min="4" max="4" width="11.85546875" style="171" bestFit="1" customWidth="1"/>
    <col min="5" max="5" width="13.5703125" style="201" bestFit="1" customWidth="1"/>
    <col min="6" max="6" width="69.140625" style="172" customWidth="1"/>
    <col min="7" max="7" width="60.140625" style="172" bestFit="1" customWidth="1"/>
    <col min="8" max="11" width="13.7109375" style="167" bestFit="1" customWidth="1"/>
    <col min="12" max="12" width="14.85546875" style="231" bestFit="1" customWidth="1"/>
    <col min="13" max="13" width="3.28515625" style="210" customWidth="1"/>
    <col min="14" max="14" width="11.7109375" style="209" customWidth="1"/>
    <col min="15" max="15" width="12.5703125" style="286" bestFit="1" customWidth="1"/>
    <col min="16" max="16" width="11.7109375" style="286" customWidth="1"/>
    <col min="17" max="17" width="3.28515625" style="204" customWidth="1"/>
    <col min="18" max="18" width="11.7109375" style="203" customWidth="1"/>
    <col min="19" max="19" width="12.5703125" style="286" bestFit="1" customWidth="1"/>
    <col min="20" max="20" width="11.7109375" style="286" customWidth="1"/>
    <col min="21" max="21" width="3.28515625" style="204" customWidth="1"/>
    <col min="22" max="22" width="11.7109375" style="203" customWidth="1"/>
    <col min="23" max="23" width="12.5703125" style="286" bestFit="1" customWidth="1"/>
    <col min="24" max="24" width="11.7109375" style="286" customWidth="1"/>
    <col min="25" max="25" width="3.28515625" style="204" customWidth="1"/>
    <col min="26" max="26" width="11.7109375" style="203" customWidth="1"/>
    <col min="27" max="27" width="12.5703125" style="286" bestFit="1" customWidth="1"/>
    <col min="28" max="28" width="11.7109375" style="286" customWidth="1"/>
    <col min="29" max="29" width="3.28515625" style="204" customWidth="1"/>
    <col min="30" max="30" width="11.7109375" style="203" customWidth="1"/>
    <col min="31" max="31" width="12.5703125" style="286" bestFit="1" customWidth="1"/>
    <col min="32" max="32" width="11.7109375" style="286" customWidth="1"/>
    <col min="33" max="33" width="3.28515625" style="172" customWidth="1"/>
    <col min="34" max="38" width="15.7109375" style="172" hidden="1" customWidth="1"/>
    <col min="39" max="39" width="5.5703125" style="173" hidden="1" customWidth="1"/>
    <col min="40" max="56" width="14.85546875" style="172" hidden="1" customWidth="1"/>
    <col min="57" max="65" width="13.140625" style="172" hidden="1" customWidth="1"/>
    <col min="66" max="16384" width="9.140625" style="172"/>
  </cols>
  <sheetData>
    <row r="1" spans="1:65">
      <c r="E1" s="171"/>
    </row>
    <row r="2" spans="1:65" ht="29.25" thickBot="1">
      <c r="C2" s="429" t="str">
        <f>'PROPOSED PRICE SUMMARY'!O21</f>
        <v>TYPE COMPANY NAME HERE</v>
      </c>
      <c r="D2" s="429"/>
      <c r="E2" s="429"/>
      <c r="N2" s="423" t="s">
        <v>2591</v>
      </c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291"/>
    </row>
    <row r="3" spans="1:65" s="176" customFormat="1" ht="96.75" customHeight="1" thickBot="1">
      <c r="A3" s="174"/>
      <c r="B3" s="174"/>
      <c r="C3" s="434" t="s">
        <v>2586</v>
      </c>
      <c r="D3" s="434"/>
      <c r="E3" s="434"/>
      <c r="F3" s="434"/>
      <c r="G3" s="434"/>
      <c r="H3" s="434"/>
      <c r="I3" s="434"/>
      <c r="J3" s="434"/>
      <c r="K3" s="434"/>
      <c r="L3" s="434"/>
      <c r="M3" s="211"/>
      <c r="N3" s="435" t="s">
        <v>2583</v>
      </c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292"/>
      <c r="AH3" s="413" t="s">
        <v>2574</v>
      </c>
      <c r="AI3" s="413"/>
      <c r="AJ3" s="413"/>
      <c r="AK3" s="413"/>
      <c r="AL3" s="413"/>
      <c r="AM3" s="50"/>
      <c r="AN3" s="413" t="s">
        <v>1106</v>
      </c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</row>
    <row r="4" spans="1:65" s="176" customFormat="1" ht="23.25" customHeight="1">
      <c r="A4" s="174"/>
      <c r="B4" s="174"/>
      <c r="C4" s="293"/>
      <c r="D4" s="281"/>
      <c r="E4" s="281"/>
      <c r="F4" s="175"/>
      <c r="G4" s="175"/>
      <c r="H4" s="426" t="s">
        <v>2584</v>
      </c>
      <c r="I4" s="427"/>
      <c r="J4" s="427"/>
      <c r="K4" s="427"/>
      <c r="L4" s="428"/>
      <c r="M4" s="211"/>
      <c r="N4" s="430" t="s">
        <v>1332</v>
      </c>
      <c r="O4" s="431"/>
      <c r="P4" s="432"/>
      <c r="Q4" s="215"/>
      <c r="R4" s="430" t="s">
        <v>917</v>
      </c>
      <c r="S4" s="431"/>
      <c r="T4" s="432"/>
      <c r="U4" s="215"/>
      <c r="V4" s="430" t="s">
        <v>918</v>
      </c>
      <c r="W4" s="431"/>
      <c r="X4" s="432"/>
      <c r="Y4" s="215"/>
      <c r="Z4" s="430" t="s">
        <v>919</v>
      </c>
      <c r="AA4" s="431"/>
      <c r="AB4" s="432"/>
      <c r="AC4" s="215"/>
      <c r="AD4" s="430" t="s">
        <v>920</v>
      </c>
      <c r="AE4" s="431"/>
      <c r="AF4" s="432"/>
      <c r="AH4" s="177" t="s">
        <v>1332</v>
      </c>
      <c r="AI4" s="177" t="s">
        <v>917</v>
      </c>
      <c r="AJ4" s="177" t="s">
        <v>918</v>
      </c>
      <c r="AK4" s="177" t="s">
        <v>919</v>
      </c>
      <c r="AL4" s="177" t="s">
        <v>920</v>
      </c>
      <c r="AM4" s="178"/>
    </row>
    <row r="5" spans="1:65" s="176" customFormat="1" ht="39">
      <c r="A5" s="174"/>
      <c r="B5" s="174"/>
      <c r="C5" s="279" t="s">
        <v>1109</v>
      </c>
      <c r="D5" s="280" t="s">
        <v>0</v>
      </c>
      <c r="E5" s="280" t="s">
        <v>1101</v>
      </c>
      <c r="F5" s="179" t="s">
        <v>1105</v>
      </c>
      <c r="G5" s="232" t="s">
        <v>2</v>
      </c>
      <c r="H5" s="238" t="s">
        <v>2567</v>
      </c>
      <c r="I5" s="169" t="s">
        <v>1107</v>
      </c>
      <c r="J5" s="169" t="s">
        <v>2594</v>
      </c>
      <c r="K5" s="169" t="s">
        <v>1108</v>
      </c>
      <c r="L5" s="239" t="s">
        <v>1103</v>
      </c>
      <c r="M5" s="212"/>
      <c r="N5" s="223" t="s">
        <v>1333</v>
      </c>
      <c r="O5" s="295" t="s">
        <v>2630</v>
      </c>
      <c r="P5" s="298" t="s">
        <v>2632</v>
      </c>
      <c r="Q5" s="205"/>
      <c r="R5" s="219" t="s">
        <v>1333</v>
      </c>
      <c r="S5" s="295" t="s">
        <v>2630</v>
      </c>
      <c r="T5" s="298" t="s">
        <v>2632</v>
      </c>
      <c r="U5" s="205"/>
      <c r="V5" s="219" t="s">
        <v>1333</v>
      </c>
      <c r="W5" s="295" t="s">
        <v>2630</v>
      </c>
      <c r="X5" s="298" t="s">
        <v>2632</v>
      </c>
      <c r="Y5" s="205"/>
      <c r="Z5" s="219" t="s">
        <v>1333</v>
      </c>
      <c r="AA5" s="295" t="s">
        <v>2630</v>
      </c>
      <c r="AB5" s="298" t="s">
        <v>2632</v>
      </c>
      <c r="AC5" s="205"/>
      <c r="AD5" s="219" t="s">
        <v>1333</v>
      </c>
      <c r="AE5" s="295" t="s">
        <v>2630</v>
      </c>
      <c r="AF5" s="298" t="s">
        <v>2632</v>
      </c>
      <c r="AH5" s="180">
        <v>27</v>
      </c>
      <c r="AI5" s="180">
        <v>27</v>
      </c>
      <c r="AJ5" s="180">
        <v>27</v>
      </c>
      <c r="AK5" s="180">
        <v>27</v>
      </c>
      <c r="AL5" s="180">
        <v>27</v>
      </c>
      <c r="AM5" s="181"/>
      <c r="AN5" s="180">
        <v>26</v>
      </c>
      <c r="AO5" s="180">
        <v>25</v>
      </c>
      <c r="AP5" s="180">
        <v>24</v>
      </c>
      <c r="AQ5" s="180">
        <v>23</v>
      </c>
      <c r="AR5" s="180">
        <v>22</v>
      </c>
      <c r="AS5" s="180">
        <v>21</v>
      </c>
      <c r="AT5" s="180">
        <v>20</v>
      </c>
      <c r="AU5" s="180">
        <v>19</v>
      </c>
      <c r="AV5" s="180">
        <v>18</v>
      </c>
      <c r="AW5" s="180">
        <v>17</v>
      </c>
      <c r="AX5" s="180">
        <v>16</v>
      </c>
      <c r="AY5" s="180">
        <v>15</v>
      </c>
      <c r="AZ5" s="180">
        <v>14</v>
      </c>
      <c r="BA5" s="180">
        <v>13</v>
      </c>
      <c r="BB5" s="180">
        <v>12</v>
      </c>
      <c r="BC5" s="180">
        <v>11</v>
      </c>
      <c r="BD5" s="180">
        <v>10</v>
      </c>
      <c r="BE5" s="180">
        <v>9</v>
      </c>
      <c r="BF5" s="180">
        <v>8</v>
      </c>
      <c r="BG5" s="180">
        <v>7</v>
      </c>
      <c r="BH5" s="180">
        <v>6</v>
      </c>
      <c r="BI5" s="180">
        <v>5</v>
      </c>
      <c r="BJ5" s="180">
        <v>4</v>
      </c>
      <c r="BK5" s="180">
        <v>3</v>
      </c>
      <c r="BL5" s="180">
        <v>2</v>
      </c>
      <c r="BM5" s="180">
        <v>1</v>
      </c>
    </row>
    <row r="6" spans="1:65" s="187" customFormat="1">
      <c r="A6" s="182"/>
      <c r="B6" s="182"/>
      <c r="C6" s="193" t="s">
        <v>1874</v>
      </c>
      <c r="D6" s="193">
        <v>5</v>
      </c>
      <c r="E6" s="194" t="s">
        <v>1113</v>
      </c>
      <c r="F6" s="195" t="s">
        <v>2134</v>
      </c>
      <c r="G6" s="233" t="s">
        <v>2135</v>
      </c>
      <c r="H6" s="255"/>
      <c r="I6" s="264">
        <v>9691</v>
      </c>
      <c r="J6" s="264">
        <v>28483</v>
      </c>
      <c r="K6" s="264">
        <v>0</v>
      </c>
      <c r="L6" s="257">
        <f t="shared" ref="L6:L37" si="0">SUM(H6:K6)</f>
        <v>38174</v>
      </c>
      <c r="M6" s="213"/>
      <c r="N6" s="221" t="str">
        <f>"00"&amp;TEXT(ROWS(C$1:C1),"00")&amp;"C"</f>
        <v>0001C</v>
      </c>
      <c r="O6" s="297"/>
      <c r="P6" s="351">
        <f>O6/L6</f>
        <v>0</v>
      </c>
      <c r="Q6" s="204"/>
      <c r="R6" s="221" t="str">
        <f>"10"&amp;TEXT(ROWS(F$1:F1),"00")&amp;"C"</f>
        <v>1001C</v>
      </c>
      <c r="S6" s="297"/>
      <c r="T6" s="351">
        <f>S6/L6</f>
        <v>0</v>
      </c>
      <c r="U6" s="204"/>
      <c r="V6" s="221" t="str">
        <f>"20"&amp;TEXT(ROWS(I$1:I1),"00")&amp;"C"</f>
        <v>2001C</v>
      </c>
      <c r="W6" s="297"/>
      <c r="X6" s="351">
        <f>W6/L6</f>
        <v>0</v>
      </c>
      <c r="Y6" s="204"/>
      <c r="Z6" s="221" t="str">
        <f>"30"&amp;TEXT(ROWS(L$1:L1),"00")&amp;"C"</f>
        <v>3001C</v>
      </c>
      <c r="AA6" s="297"/>
      <c r="AB6" s="351">
        <f>AA6/L6</f>
        <v>0</v>
      </c>
      <c r="AC6" s="204"/>
      <c r="AD6" s="221" t="str">
        <f>"40"&amp;TEXT(ROWS(O$1:O1),"00")&amp;"C"</f>
        <v>4001C</v>
      </c>
      <c r="AE6" s="297"/>
      <c r="AF6" s="351">
        <f>AE6/L6</f>
        <v>0</v>
      </c>
      <c r="AH6" s="188">
        <f t="shared" ref="AH6:AH69" si="1">SUM($O6*$AH$5)</f>
        <v>0</v>
      </c>
      <c r="AI6" s="188">
        <f t="shared" ref="AI6" si="2">SUM(S6*$AI$5)</f>
        <v>0</v>
      </c>
      <c r="AJ6" s="188">
        <f t="shared" ref="AJ6" si="3">SUM(W6*$AJ$5)</f>
        <v>0</v>
      </c>
      <c r="AK6" s="188">
        <f t="shared" ref="AK6" si="4">SUM(AA6*$AK$5)</f>
        <v>0</v>
      </c>
      <c r="AL6" s="188">
        <f t="shared" ref="AL6" si="5">SUM(AE6*$AL$5)</f>
        <v>0</v>
      </c>
      <c r="AM6" s="189"/>
      <c r="AN6" s="188">
        <f t="shared" ref="AN6:AN69" si="6">SUM($O6*$AN$5)</f>
        <v>0</v>
      </c>
      <c r="AO6" s="188">
        <f t="shared" ref="AO6:AO69" si="7">SUM($O6*$AO$5)</f>
        <v>0</v>
      </c>
      <c r="AP6" s="188">
        <f t="shared" ref="AP6:AP69" si="8">SUM($O6*$AP$5)</f>
        <v>0</v>
      </c>
      <c r="AQ6" s="188">
        <f t="shared" ref="AQ6:AQ69" si="9">SUM($O6*$AQ$5)</f>
        <v>0</v>
      </c>
      <c r="AR6" s="188">
        <f t="shared" ref="AR6:AR69" si="10">SUM($O6*$AR$5)</f>
        <v>0</v>
      </c>
      <c r="AS6" s="188">
        <f t="shared" ref="AS6:AS69" si="11">SUM($O6*$AS$5)</f>
        <v>0</v>
      </c>
      <c r="AT6" s="188">
        <f t="shared" ref="AT6:AT69" si="12">SUM($O6*$AT$5)</f>
        <v>0</v>
      </c>
      <c r="AU6" s="188">
        <f t="shared" ref="AU6:AU69" si="13">SUM($O6*$AU$5)</f>
        <v>0</v>
      </c>
      <c r="AV6" s="188">
        <f t="shared" ref="AV6:AV69" si="14">SUM($O6*$AV$5)</f>
        <v>0</v>
      </c>
      <c r="AW6" s="188">
        <f t="shared" ref="AW6:AW69" si="15">SUM($O6*$AW$5)</f>
        <v>0</v>
      </c>
      <c r="AX6" s="188">
        <f t="shared" ref="AX6:AX69" si="16">SUM($O6*$AX$5)</f>
        <v>0</v>
      </c>
      <c r="AY6" s="188">
        <f t="shared" ref="AY6:AY69" si="17">SUM($O6*$AY$5)</f>
        <v>0</v>
      </c>
      <c r="AZ6" s="188">
        <f t="shared" ref="AZ6:AZ69" si="18">SUM($O6*$AZ$5)</f>
        <v>0</v>
      </c>
      <c r="BA6" s="188">
        <f t="shared" ref="BA6:BA69" si="19">SUM($O6*$BA$5)</f>
        <v>0</v>
      </c>
      <c r="BB6" s="188">
        <f t="shared" ref="BB6:BB69" si="20">SUM($O6*$BB$5)</f>
        <v>0</v>
      </c>
      <c r="BC6" s="188">
        <f t="shared" ref="BC6:BC69" si="21">SUM($O6*$BC$5)</f>
        <v>0</v>
      </c>
      <c r="BD6" s="188">
        <f t="shared" ref="BD6:BD69" si="22">SUM($O6*$BD$5)</f>
        <v>0</v>
      </c>
      <c r="BE6" s="188">
        <f t="shared" ref="BE6:BE69" si="23">SUM($O6*$BE$5)</f>
        <v>0</v>
      </c>
      <c r="BF6" s="188">
        <f t="shared" ref="BF6:BF69" si="24">SUM($O6*$BF$5)</f>
        <v>0</v>
      </c>
      <c r="BG6" s="188">
        <f t="shared" ref="BG6:BG69" si="25">SUM($O6*$BG$5)</f>
        <v>0</v>
      </c>
      <c r="BH6" s="188">
        <f t="shared" ref="BH6:BH69" si="26">SUM($O6*$BH$5)</f>
        <v>0</v>
      </c>
      <c r="BI6" s="188">
        <f t="shared" ref="BI6:BI69" si="27">SUM($O6*$BI$5)</f>
        <v>0</v>
      </c>
      <c r="BJ6" s="188">
        <f t="shared" ref="BJ6:BJ69" si="28">SUM($O6*$BJ$5)</f>
        <v>0</v>
      </c>
      <c r="BK6" s="188">
        <f t="shared" ref="BK6:BK69" si="29">SUM($O6*$BK$5)</f>
        <v>0</v>
      </c>
      <c r="BL6" s="188">
        <f t="shared" ref="BL6:BL69" si="30">SUM($O6*$BL$5)</f>
        <v>0</v>
      </c>
      <c r="BM6" s="188">
        <f t="shared" ref="BM6:BM69" si="31">SUM($O6*$BM$5)</f>
        <v>0</v>
      </c>
    </row>
    <row r="7" spans="1:65" s="187" customFormat="1">
      <c r="A7" s="182"/>
      <c r="B7" s="182"/>
      <c r="C7" s="193" t="s">
        <v>1905</v>
      </c>
      <c r="D7" s="193">
        <v>5</v>
      </c>
      <c r="E7" s="194" t="s">
        <v>2600</v>
      </c>
      <c r="F7" s="195" t="s">
        <v>2186</v>
      </c>
      <c r="G7" s="233" t="s">
        <v>1097</v>
      </c>
      <c r="H7" s="263"/>
      <c r="I7" s="264">
        <v>552</v>
      </c>
      <c r="J7" s="264">
        <v>32504</v>
      </c>
      <c r="K7" s="264">
        <v>36511</v>
      </c>
      <c r="L7" s="257">
        <f t="shared" si="0"/>
        <v>69567</v>
      </c>
      <c r="M7" s="210"/>
      <c r="N7" s="221" t="str">
        <f>"00"&amp;TEXT(ROWS(C$1:C3),"00")&amp;"C"</f>
        <v>0003C</v>
      </c>
      <c r="O7" s="297"/>
      <c r="P7" s="351">
        <f t="shared" ref="P7:P70" si="32">O7/L7</f>
        <v>0</v>
      </c>
      <c r="Q7" s="204"/>
      <c r="R7" s="221" t="str">
        <f>"10"&amp;TEXT(ROWS(F$1:F3),"00")&amp;"C"</f>
        <v>1003C</v>
      </c>
      <c r="S7" s="297"/>
      <c r="T7" s="351">
        <f t="shared" ref="T7:T70" si="33">S7/L7</f>
        <v>0</v>
      </c>
      <c r="U7" s="204"/>
      <c r="V7" s="221" t="str">
        <f>"20"&amp;TEXT(ROWS(I$1:I3),"00")&amp;"C"</f>
        <v>2003C</v>
      </c>
      <c r="W7" s="297"/>
      <c r="X7" s="351">
        <f t="shared" ref="X7:X70" si="34">W7/L7</f>
        <v>0</v>
      </c>
      <c r="Y7" s="204"/>
      <c r="Z7" s="221" t="str">
        <f>"30"&amp;TEXT(ROWS(L$1:L3),"00")&amp;"C"</f>
        <v>3003C</v>
      </c>
      <c r="AA7" s="297"/>
      <c r="AB7" s="351">
        <f t="shared" ref="AB7:AB70" si="35">AA7/L7</f>
        <v>0</v>
      </c>
      <c r="AC7" s="204"/>
      <c r="AD7" s="221" t="str">
        <f>"40"&amp;TEXT(ROWS(O$1:O3),"00")&amp;"C"</f>
        <v>4003C</v>
      </c>
      <c r="AE7" s="297"/>
      <c r="AF7" s="351">
        <f t="shared" ref="AF7:AF70" si="36">AE7/L7</f>
        <v>0</v>
      </c>
      <c r="AH7" s="188">
        <f t="shared" si="1"/>
        <v>0</v>
      </c>
      <c r="AI7" s="188">
        <f t="shared" ref="AI7:AI70" si="37">SUM(S7*$AI$5)</f>
        <v>0</v>
      </c>
      <c r="AJ7" s="188">
        <f t="shared" ref="AJ7:AJ70" si="38">SUM(W7*$AJ$5)</f>
        <v>0</v>
      </c>
      <c r="AK7" s="188">
        <f t="shared" ref="AK7:AK70" si="39">SUM(AA7*$AK$5)</f>
        <v>0</v>
      </c>
      <c r="AL7" s="188">
        <f t="shared" ref="AL7:AL70" si="40">SUM(AE7*$AL$5)</f>
        <v>0</v>
      </c>
      <c r="AM7" s="189"/>
      <c r="AN7" s="188">
        <f t="shared" si="6"/>
        <v>0</v>
      </c>
      <c r="AO7" s="188">
        <f t="shared" si="7"/>
        <v>0</v>
      </c>
      <c r="AP7" s="188">
        <f t="shared" si="8"/>
        <v>0</v>
      </c>
      <c r="AQ7" s="188">
        <f t="shared" si="9"/>
        <v>0</v>
      </c>
      <c r="AR7" s="188">
        <f t="shared" si="10"/>
        <v>0</v>
      </c>
      <c r="AS7" s="188">
        <f t="shared" si="11"/>
        <v>0</v>
      </c>
      <c r="AT7" s="188">
        <f t="shared" si="12"/>
        <v>0</v>
      </c>
      <c r="AU7" s="188">
        <f t="shared" si="13"/>
        <v>0</v>
      </c>
      <c r="AV7" s="188">
        <f t="shared" si="14"/>
        <v>0</v>
      </c>
      <c r="AW7" s="188">
        <f t="shared" si="15"/>
        <v>0</v>
      </c>
      <c r="AX7" s="188">
        <f t="shared" si="16"/>
        <v>0</v>
      </c>
      <c r="AY7" s="188">
        <f t="shared" si="17"/>
        <v>0</v>
      </c>
      <c r="AZ7" s="188">
        <f t="shared" si="18"/>
        <v>0</v>
      </c>
      <c r="BA7" s="188">
        <f t="shared" si="19"/>
        <v>0</v>
      </c>
      <c r="BB7" s="188">
        <f t="shared" si="20"/>
        <v>0</v>
      </c>
      <c r="BC7" s="188">
        <f t="shared" si="21"/>
        <v>0</v>
      </c>
      <c r="BD7" s="188">
        <f t="shared" si="22"/>
        <v>0</v>
      </c>
      <c r="BE7" s="188">
        <f t="shared" si="23"/>
        <v>0</v>
      </c>
      <c r="BF7" s="188">
        <f t="shared" si="24"/>
        <v>0</v>
      </c>
      <c r="BG7" s="188">
        <f t="shared" si="25"/>
        <v>0</v>
      </c>
      <c r="BH7" s="188">
        <f t="shared" si="26"/>
        <v>0</v>
      </c>
      <c r="BI7" s="188">
        <f t="shared" si="27"/>
        <v>0</v>
      </c>
      <c r="BJ7" s="188">
        <f t="shared" si="28"/>
        <v>0</v>
      </c>
      <c r="BK7" s="188">
        <f t="shared" si="29"/>
        <v>0</v>
      </c>
      <c r="BL7" s="188">
        <f t="shared" si="30"/>
        <v>0</v>
      </c>
      <c r="BM7" s="188">
        <f t="shared" si="31"/>
        <v>0</v>
      </c>
    </row>
    <row r="8" spans="1:65" s="187" customFormat="1">
      <c r="A8" s="182"/>
      <c r="B8" s="182"/>
      <c r="C8" s="193" t="s">
        <v>1896</v>
      </c>
      <c r="D8" s="193">
        <v>6</v>
      </c>
      <c r="E8" s="194" t="s">
        <v>1125</v>
      </c>
      <c r="F8" s="195" t="s">
        <v>2169</v>
      </c>
      <c r="G8" s="233" t="s">
        <v>2170</v>
      </c>
      <c r="H8" s="263"/>
      <c r="I8" s="264">
        <v>31677</v>
      </c>
      <c r="J8" s="264">
        <v>76202</v>
      </c>
      <c r="K8" s="264">
        <v>18381</v>
      </c>
      <c r="L8" s="257">
        <f t="shared" si="0"/>
        <v>126260</v>
      </c>
      <c r="M8" s="210"/>
      <c r="N8" s="221" t="str">
        <f>"00"&amp;TEXT(ROWS(C$1:C4),"00")&amp;"C"</f>
        <v>0004C</v>
      </c>
      <c r="O8" s="297"/>
      <c r="P8" s="351">
        <f t="shared" si="32"/>
        <v>0</v>
      </c>
      <c r="Q8" s="204"/>
      <c r="R8" s="221" t="str">
        <f>"10"&amp;TEXT(ROWS(F$1:F4),"00")&amp;"C"</f>
        <v>1004C</v>
      </c>
      <c r="S8" s="297"/>
      <c r="T8" s="351">
        <f t="shared" si="33"/>
        <v>0</v>
      </c>
      <c r="U8" s="204"/>
      <c r="V8" s="221" t="str">
        <f>"20"&amp;TEXT(ROWS(I$1:I4),"00")&amp;"C"</f>
        <v>2004C</v>
      </c>
      <c r="W8" s="297"/>
      <c r="X8" s="351">
        <f t="shared" si="34"/>
        <v>0</v>
      </c>
      <c r="Y8" s="204"/>
      <c r="Z8" s="221" t="str">
        <f>"30"&amp;TEXT(ROWS(L$1:L4),"00")&amp;"C"</f>
        <v>3004C</v>
      </c>
      <c r="AA8" s="297"/>
      <c r="AB8" s="351">
        <f t="shared" si="35"/>
        <v>0</v>
      </c>
      <c r="AC8" s="204"/>
      <c r="AD8" s="221" t="str">
        <f>"40"&amp;TEXT(ROWS(O$1:O4),"00")&amp;"C"</f>
        <v>4004C</v>
      </c>
      <c r="AE8" s="297"/>
      <c r="AF8" s="351">
        <f t="shared" si="36"/>
        <v>0</v>
      </c>
      <c r="AH8" s="188">
        <f t="shared" si="1"/>
        <v>0</v>
      </c>
      <c r="AI8" s="188">
        <f t="shared" si="37"/>
        <v>0</v>
      </c>
      <c r="AJ8" s="188">
        <f t="shared" si="38"/>
        <v>0</v>
      </c>
      <c r="AK8" s="188">
        <f t="shared" si="39"/>
        <v>0</v>
      </c>
      <c r="AL8" s="188">
        <f t="shared" si="40"/>
        <v>0</v>
      </c>
      <c r="AM8" s="189"/>
      <c r="AN8" s="188">
        <f t="shared" si="6"/>
        <v>0</v>
      </c>
      <c r="AO8" s="188">
        <f t="shared" si="7"/>
        <v>0</v>
      </c>
      <c r="AP8" s="188">
        <f t="shared" si="8"/>
        <v>0</v>
      </c>
      <c r="AQ8" s="188">
        <f t="shared" si="9"/>
        <v>0</v>
      </c>
      <c r="AR8" s="188">
        <f t="shared" si="10"/>
        <v>0</v>
      </c>
      <c r="AS8" s="188">
        <f t="shared" si="11"/>
        <v>0</v>
      </c>
      <c r="AT8" s="188">
        <f t="shared" si="12"/>
        <v>0</v>
      </c>
      <c r="AU8" s="188">
        <f t="shared" si="13"/>
        <v>0</v>
      </c>
      <c r="AV8" s="188">
        <f t="shared" si="14"/>
        <v>0</v>
      </c>
      <c r="AW8" s="188">
        <f t="shared" si="15"/>
        <v>0</v>
      </c>
      <c r="AX8" s="188">
        <f t="shared" si="16"/>
        <v>0</v>
      </c>
      <c r="AY8" s="188">
        <f t="shared" si="17"/>
        <v>0</v>
      </c>
      <c r="AZ8" s="188">
        <f t="shared" si="18"/>
        <v>0</v>
      </c>
      <c r="BA8" s="188">
        <f t="shared" si="19"/>
        <v>0</v>
      </c>
      <c r="BB8" s="188">
        <f t="shared" si="20"/>
        <v>0</v>
      </c>
      <c r="BC8" s="188">
        <f t="shared" si="21"/>
        <v>0</v>
      </c>
      <c r="BD8" s="188">
        <f t="shared" si="22"/>
        <v>0</v>
      </c>
      <c r="BE8" s="188">
        <f t="shared" si="23"/>
        <v>0</v>
      </c>
      <c r="BF8" s="188">
        <f t="shared" si="24"/>
        <v>0</v>
      </c>
      <c r="BG8" s="188">
        <f t="shared" si="25"/>
        <v>0</v>
      </c>
      <c r="BH8" s="188">
        <f t="shared" si="26"/>
        <v>0</v>
      </c>
      <c r="BI8" s="188">
        <f t="shared" si="27"/>
        <v>0</v>
      </c>
      <c r="BJ8" s="188">
        <f t="shared" si="28"/>
        <v>0</v>
      </c>
      <c r="BK8" s="188">
        <f t="shared" si="29"/>
        <v>0</v>
      </c>
      <c r="BL8" s="188">
        <f t="shared" si="30"/>
        <v>0</v>
      </c>
      <c r="BM8" s="188">
        <f t="shared" si="31"/>
        <v>0</v>
      </c>
    </row>
    <row r="9" spans="1:65" s="187" customFormat="1">
      <c r="A9" s="182"/>
      <c r="B9" s="182"/>
      <c r="C9" s="193" t="s">
        <v>1867</v>
      </c>
      <c r="D9" s="193">
        <v>5</v>
      </c>
      <c r="E9" s="194" t="s">
        <v>1125</v>
      </c>
      <c r="F9" s="195" t="s">
        <v>2121</v>
      </c>
      <c r="G9" s="233" t="s">
        <v>2122</v>
      </c>
      <c r="H9" s="255"/>
      <c r="I9" s="264">
        <v>4509</v>
      </c>
      <c r="J9" s="264">
        <v>9932</v>
      </c>
      <c r="K9" s="264">
        <v>11778</v>
      </c>
      <c r="L9" s="257">
        <f t="shared" si="0"/>
        <v>26219</v>
      </c>
      <c r="M9" s="213"/>
      <c r="N9" s="221" t="str">
        <f>"00"&amp;TEXT(ROWS(C$1:C5),"00")&amp;"C"</f>
        <v>0005C</v>
      </c>
      <c r="O9" s="297"/>
      <c r="P9" s="351">
        <f t="shared" si="32"/>
        <v>0</v>
      </c>
      <c r="Q9" s="204"/>
      <c r="R9" s="221" t="str">
        <f>"10"&amp;TEXT(ROWS(F$1:F5),"00")&amp;"C"</f>
        <v>1005C</v>
      </c>
      <c r="S9" s="297"/>
      <c r="T9" s="351">
        <f t="shared" si="33"/>
        <v>0</v>
      </c>
      <c r="U9" s="204"/>
      <c r="V9" s="221" t="str">
        <f>"20"&amp;TEXT(ROWS(I$1:I5),"00")&amp;"C"</f>
        <v>2005C</v>
      </c>
      <c r="W9" s="297"/>
      <c r="X9" s="351">
        <f t="shared" si="34"/>
        <v>0</v>
      </c>
      <c r="Y9" s="204"/>
      <c r="Z9" s="221" t="str">
        <f>"30"&amp;TEXT(ROWS(L$1:L5),"00")&amp;"C"</f>
        <v>3005C</v>
      </c>
      <c r="AA9" s="297"/>
      <c r="AB9" s="351">
        <f t="shared" si="35"/>
        <v>0</v>
      </c>
      <c r="AC9" s="204"/>
      <c r="AD9" s="221" t="str">
        <f>"40"&amp;TEXT(ROWS(O$1:O5),"00")&amp;"C"</f>
        <v>4005C</v>
      </c>
      <c r="AE9" s="297"/>
      <c r="AF9" s="351">
        <f t="shared" si="36"/>
        <v>0</v>
      </c>
      <c r="AH9" s="188">
        <f t="shared" si="1"/>
        <v>0</v>
      </c>
      <c r="AI9" s="188">
        <f t="shared" si="37"/>
        <v>0</v>
      </c>
      <c r="AJ9" s="188">
        <f t="shared" si="38"/>
        <v>0</v>
      </c>
      <c r="AK9" s="188">
        <f t="shared" si="39"/>
        <v>0</v>
      </c>
      <c r="AL9" s="188">
        <f t="shared" si="40"/>
        <v>0</v>
      </c>
      <c r="AM9" s="189"/>
      <c r="AN9" s="188">
        <f t="shared" si="6"/>
        <v>0</v>
      </c>
      <c r="AO9" s="188">
        <f t="shared" si="7"/>
        <v>0</v>
      </c>
      <c r="AP9" s="188">
        <f t="shared" si="8"/>
        <v>0</v>
      </c>
      <c r="AQ9" s="188">
        <f t="shared" si="9"/>
        <v>0</v>
      </c>
      <c r="AR9" s="188">
        <f t="shared" si="10"/>
        <v>0</v>
      </c>
      <c r="AS9" s="188">
        <f t="shared" si="11"/>
        <v>0</v>
      </c>
      <c r="AT9" s="188">
        <f t="shared" si="12"/>
        <v>0</v>
      </c>
      <c r="AU9" s="188">
        <f t="shared" si="13"/>
        <v>0</v>
      </c>
      <c r="AV9" s="188">
        <f t="shared" si="14"/>
        <v>0</v>
      </c>
      <c r="AW9" s="188">
        <f t="shared" si="15"/>
        <v>0</v>
      </c>
      <c r="AX9" s="188">
        <f t="shared" si="16"/>
        <v>0</v>
      </c>
      <c r="AY9" s="188">
        <f t="shared" si="17"/>
        <v>0</v>
      </c>
      <c r="AZ9" s="188">
        <f t="shared" si="18"/>
        <v>0</v>
      </c>
      <c r="BA9" s="188">
        <f t="shared" si="19"/>
        <v>0</v>
      </c>
      <c r="BB9" s="188">
        <f t="shared" si="20"/>
        <v>0</v>
      </c>
      <c r="BC9" s="188">
        <f t="shared" si="21"/>
        <v>0</v>
      </c>
      <c r="BD9" s="188">
        <f t="shared" si="22"/>
        <v>0</v>
      </c>
      <c r="BE9" s="188">
        <f t="shared" si="23"/>
        <v>0</v>
      </c>
      <c r="BF9" s="188">
        <f t="shared" si="24"/>
        <v>0</v>
      </c>
      <c r="BG9" s="188">
        <f t="shared" si="25"/>
        <v>0</v>
      </c>
      <c r="BH9" s="188">
        <f t="shared" si="26"/>
        <v>0</v>
      </c>
      <c r="BI9" s="188">
        <f t="shared" si="27"/>
        <v>0</v>
      </c>
      <c r="BJ9" s="188">
        <f t="shared" si="28"/>
        <v>0</v>
      </c>
      <c r="BK9" s="188">
        <f t="shared" si="29"/>
        <v>0</v>
      </c>
      <c r="BL9" s="188">
        <f t="shared" si="30"/>
        <v>0</v>
      </c>
      <c r="BM9" s="188">
        <f t="shared" si="31"/>
        <v>0</v>
      </c>
    </row>
    <row r="10" spans="1:65" s="187" customFormat="1">
      <c r="A10" s="182"/>
      <c r="B10" s="182"/>
      <c r="C10" s="193" t="s">
        <v>1825</v>
      </c>
      <c r="D10" s="193">
        <v>6</v>
      </c>
      <c r="E10" s="194" t="s">
        <v>1102</v>
      </c>
      <c r="F10" s="195" t="s">
        <v>2040</v>
      </c>
      <c r="G10" s="233" t="s">
        <v>2041</v>
      </c>
      <c r="H10" s="255"/>
      <c r="I10" s="264">
        <v>12276</v>
      </c>
      <c r="J10" s="264">
        <v>27881</v>
      </c>
      <c r="K10" s="264">
        <v>63256</v>
      </c>
      <c r="L10" s="257">
        <f t="shared" si="0"/>
        <v>103413</v>
      </c>
      <c r="M10" s="213"/>
      <c r="N10" s="221" t="str">
        <f>"00"&amp;TEXT(ROWS(C$1:C6),"00")&amp;"C"</f>
        <v>0006C</v>
      </c>
      <c r="O10" s="297"/>
      <c r="P10" s="351">
        <f t="shared" si="32"/>
        <v>0</v>
      </c>
      <c r="Q10" s="204"/>
      <c r="R10" s="221" t="str">
        <f>"10"&amp;TEXT(ROWS(F$1:F6),"00")&amp;"C"</f>
        <v>1006C</v>
      </c>
      <c r="S10" s="297"/>
      <c r="T10" s="351">
        <f t="shared" si="33"/>
        <v>0</v>
      </c>
      <c r="U10" s="204"/>
      <c r="V10" s="221" t="str">
        <f>"20"&amp;TEXT(ROWS(I$1:I6),"00")&amp;"C"</f>
        <v>2006C</v>
      </c>
      <c r="W10" s="297"/>
      <c r="X10" s="351">
        <f t="shared" si="34"/>
        <v>0</v>
      </c>
      <c r="Y10" s="204"/>
      <c r="Z10" s="221" t="str">
        <f>"30"&amp;TEXT(ROWS(L$1:L6),"00")&amp;"C"</f>
        <v>3006C</v>
      </c>
      <c r="AA10" s="297"/>
      <c r="AB10" s="351">
        <f t="shared" si="35"/>
        <v>0</v>
      </c>
      <c r="AC10" s="204"/>
      <c r="AD10" s="221" t="str">
        <f>"40"&amp;TEXT(ROWS(O$1:O6),"00")&amp;"C"</f>
        <v>4006C</v>
      </c>
      <c r="AE10" s="297"/>
      <c r="AF10" s="351">
        <f t="shared" si="36"/>
        <v>0</v>
      </c>
      <c r="AH10" s="188">
        <f t="shared" si="1"/>
        <v>0</v>
      </c>
      <c r="AI10" s="188">
        <f t="shared" si="37"/>
        <v>0</v>
      </c>
      <c r="AJ10" s="188">
        <f t="shared" si="38"/>
        <v>0</v>
      </c>
      <c r="AK10" s="188">
        <f t="shared" si="39"/>
        <v>0</v>
      </c>
      <c r="AL10" s="188">
        <f t="shared" si="40"/>
        <v>0</v>
      </c>
      <c r="AM10" s="189"/>
      <c r="AN10" s="188">
        <f t="shared" si="6"/>
        <v>0</v>
      </c>
      <c r="AO10" s="188">
        <f t="shared" si="7"/>
        <v>0</v>
      </c>
      <c r="AP10" s="188">
        <f t="shared" si="8"/>
        <v>0</v>
      </c>
      <c r="AQ10" s="188">
        <f t="shared" si="9"/>
        <v>0</v>
      </c>
      <c r="AR10" s="188">
        <f t="shared" si="10"/>
        <v>0</v>
      </c>
      <c r="AS10" s="188">
        <f t="shared" si="11"/>
        <v>0</v>
      </c>
      <c r="AT10" s="188">
        <f t="shared" si="12"/>
        <v>0</v>
      </c>
      <c r="AU10" s="188">
        <f t="shared" si="13"/>
        <v>0</v>
      </c>
      <c r="AV10" s="188">
        <f t="shared" si="14"/>
        <v>0</v>
      </c>
      <c r="AW10" s="188">
        <f t="shared" si="15"/>
        <v>0</v>
      </c>
      <c r="AX10" s="188">
        <f t="shared" si="16"/>
        <v>0</v>
      </c>
      <c r="AY10" s="188">
        <f t="shared" si="17"/>
        <v>0</v>
      </c>
      <c r="AZ10" s="188">
        <f t="shared" si="18"/>
        <v>0</v>
      </c>
      <c r="BA10" s="188">
        <f t="shared" si="19"/>
        <v>0</v>
      </c>
      <c r="BB10" s="188">
        <f t="shared" si="20"/>
        <v>0</v>
      </c>
      <c r="BC10" s="188">
        <f t="shared" si="21"/>
        <v>0</v>
      </c>
      <c r="BD10" s="188">
        <f t="shared" si="22"/>
        <v>0</v>
      </c>
      <c r="BE10" s="188">
        <f t="shared" si="23"/>
        <v>0</v>
      </c>
      <c r="BF10" s="188">
        <f t="shared" si="24"/>
        <v>0</v>
      </c>
      <c r="BG10" s="188">
        <f t="shared" si="25"/>
        <v>0</v>
      </c>
      <c r="BH10" s="188">
        <f t="shared" si="26"/>
        <v>0</v>
      </c>
      <c r="BI10" s="188">
        <f t="shared" si="27"/>
        <v>0</v>
      </c>
      <c r="BJ10" s="188">
        <f t="shared" si="28"/>
        <v>0</v>
      </c>
      <c r="BK10" s="188">
        <f t="shared" si="29"/>
        <v>0</v>
      </c>
      <c r="BL10" s="188">
        <f t="shared" si="30"/>
        <v>0</v>
      </c>
      <c r="BM10" s="188">
        <f t="shared" si="31"/>
        <v>0</v>
      </c>
    </row>
    <row r="11" spans="1:65" s="187" customFormat="1">
      <c r="A11" s="182"/>
      <c r="B11" s="182"/>
      <c r="C11" s="193" t="s">
        <v>1860</v>
      </c>
      <c r="D11" s="193">
        <v>5</v>
      </c>
      <c r="E11" s="194" t="s">
        <v>1125</v>
      </c>
      <c r="F11" s="195" t="s">
        <v>2107</v>
      </c>
      <c r="G11" s="233" t="s">
        <v>2108</v>
      </c>
      <c r="H11" s="255"/>
      <c r="I11" s="264">
        <v>12321</v>
      </c>
      <c r="J11" s="264">
        <v>12056</v>
      </c>
      <c r="K11" s="264">
        <v>15904</v>
      </c>
      <c r="L11" s="257">
        <f t="shared" si="0"/>
        <v>40281</v>
      </c>
      <c r="M11" s="213"/>
      <c r="N11" s="221" t="str">
        <f>"00"&amp;TEXT(ROWS(C$1:C7),"00")&amp;"C"</f>
        <v>0007C</v>
      </c>
      <c r="O11" s="297"/>
      <c r="P11" s="351">
        <f t="shared" si="32"/>
        <v>0</v>
      </c>
      <c r="Q11" s="204"/>
      <c r="R11" s="221" t="str">
        <f>"10"&amp;TEXT(ROWS(F$1:F7),"00")&amp;"C"</f>
        <v>1007C</v>
      </c>
      <c r="S11" s="297"/>
      <c r="T11" s="351">
        <f t="shared" si="33"/>
        <v>0</v>
      </c>
      <c r="U11" s="204"/>
      <c r="V11" s="221" t="str">
        <f>"20"&amp;TEXT(ROWS(I$1:I7),"00")&amp;"C"</f>
        <v>2007C</v>
      </c>
      <c r="W11" s="297"/>
      <c r="X11" s="351">
        <f t="shared" si="34"/>
        <v>0</v>
      </c>
      <c r="Y11" s="204"/>
      <c r="Z11" s="221" t="str">
        <f>"30"&amp;TEXT(ROWS(L$1:L7),"00")&amp;"C"</f>
        <v>3007C</v>
      </c>
      <c r="AA11" s="297"/>
      <c r="AB11" s="351">
        <f t="shared" si="35"/>
        <v>0</v>
      </c>
      <c r="AC11" s="204"/>
      <c r="AD11" s="221" t="str">
        <f>"40"&amp;TEXT(ROWS(O$1:O7),"00")&amp;"C"</f>
        <v>4007C</v>
      </c>
      <c r="AE11" s="297"/>
      <c r="AF11" s="351">
        <f t="shared" si="36"/>
        <v>0</v>
      </c>
      <c r="AH11" s="188">
        <f t="shared" si="1"/>
        <v>0</v>
      </c>
      <c r="AI11" s="188">
        <f t="shared" si="37"/>
        <v>0</v>
      </c>
      <c r="AJ11" s="188">
        <f t="shared" si="38"/>
        <v>0</v>
      </c>
      <c r="AK11" s="188">
        <f t="shared" si="39"/>
        <v>0</v>
      </c>
      <c r="AL11" s="188">
        <f t="shared" si="40"/>
        <v>0</v>
      </c>
      <c r="AM11" s="189"/>
      <c r="AN11" s="188">
        <f t="shared" si="6"/>
        <v>0</v>
      </c>
      <c r="AO11" s="188">
        <f t="shared" si="7"/>
        <v>0</v>
      </c>
      <c r="AP11" s="188">
        <f t="shared" si="8"/>
        <v>0</v>
      </c>
      <c r="AQ11" s="188">
        <f t="shared" si="9"/>
        <v>0</v>
      </c>
      <c r="AR11" s="188">
        <f t="shared" si="10"/>
        <v>0</v>
      </c>
      <c r="AS11" s="188">
        <f t="shared" si="11"/>
        <v>0</v>
      </c>
      <c r="AT11" s="188">
        <f t="shared" si="12"/>
        <v>0</v>
      </c>
      <c r="AU11" s="188">
        <f t="shared" si="13"/>
        <v>0</v>
      </c>
      <c r="AV11" s="188">
        <f t="shared" si="14"/>
        <v>0</v>
      </c>
      <c r="AW11" s="188">
        <f t="shared" si="15"/>
        <v>0</v>
      </c>
      <c r="AX11" s="188">
        <f t="shared" si="16"/>
        <v>0</v>
      </c>
      <c r="AY11" s="188">
        <f t="shared" si="17"/>
        <v>0</v>
      </c>
      <c r="AZ11" s="188">
        <f t="shared" si="18"/>
        <v>0</v>
      </c>
      <c r="BA11" s="188">
        <f t="shared" si="19"/>
        <v>0</v>
      </c>
      <c r="BB11" s="188">
        <f t="shared" si="20"/>
        <v>0</v>
      </c>
      <c r="BC11" s="188">
        <f t="shared" si="21"/>
        <v>0</v>
      </c>
      <c r="BD11" s="188">
        <f t="shared" si="22"/>
        <v>0</v>
      </c>
      <c r="BE11" s="188">
        <f t="shared" si="23"/>
        <v>0</v>
      </c>
      <c r="BF11" s="188">
        <f t="shared" si="24"/>
        <v>0</v>
      </c>
      <c r="BG11" s="188">
        <f t="shared" si="25"/>
        <v>0</v>
      </c>
      <c r="BH11" s="188">
        <f t="shared" si="26"/>
        <v>0</v>
      </c>
      <c r="BI11" s="188">
        <f t="shared" si="27"/>
        <v>0</v>
      </c>
      <c r="BJ11" s="188">
        <f t="shared" si="28"/>
        <v>0</v>
      </c>
      <c r="BK11" s="188">
        <f t="shared" si="29"/>
        <v>0</v>
      </c>
      <c r="BL11" s="188">
        <f t="shared" si="30"/>
        <v>0</v>
      </c>
      <c r="BM11" s="188">
        <f t="shared" si="31"/>
        <v>0</v>
      </c>
    </row>
    <row r="12" spans="1:65" s="187" customFormat="1">
      <c r="A12" s="182"/>
      <c r="B12" s="182"/>
      <c r="C12" s="183" t="s">
        <v>1752</v>
      </c>
      <c r="D12" s="184">
        <v>5</v>
      </c>
      <c r="E12" s="185" t="s">
        <v>1113</v>
      </c>
      <c r="F12" s="186" t="s">
        <v>1202</v>
      </c>
      <c r="G12" s="234" t="s">
        <v>1951</v>
      </c>
      <c r="H12" s="255"/>
      <c r="I12" s="256">
        <v>1146</v>
      </c>
      <c r="J12" s="256">
        <v>2684</v>
      </c>
      <c r="K12" s="256">
        <v>0</v>
      </c>
      <c r="L12" s="257">
        <f t="shared" si="0"/>
        <v>3830</v>
      </c>
      <c r="M12" s="213"/>
      <c r="N12" s="221" t="str">
        <f>"00"&amp;TEXT(ROWS(C$1:C8),"00")&amp;"C"</f>
        <v>0008C</v>
      </c>
      <c r="O12" s="297"/>
      <c r="P12" s="351">
        <f t="shared" si="32"/>
        <v>0</v>
      </c>
      <c r="Q12" s="206"/>
      <c r="R12" s="221" t="str">
        <f>"10"&amp;TEXT(ROWS(F$1:F8),"00")&amp;"C"</f>
        <v>1008C</v>
      </c>
      <c r="S12" s="297"/>
      <c r="T12" s="351">
        <f t="shared" si="33"/>
        <v>0</v>
      </c>
      <c r="U12" s="206"/>
      <c r="V12" s="221" t="str">
        <f>"20"&amp;TEXT(ROWS(I$1:I8),"00")&amp;"C"</f>
        <v>2008C</v>
      </c>
      <c r="W12" s="297"/>
      <c r="X12" s="351">
        <f t="shared" si="34"/>
        <v>0</v>
      </c>
      <c r="Y12" s="206"/>
      <c r="Z12" s="221" t="str">
        <f>"30"&amp;TEXT(ROWS(L$1:L8),"00")&amp;"C"</f>
        <v>3008C</v>
      </c>
      <c r="AA12" s="297"/>
      <c r="AB12" s="351">
        <f t="shared" si="35"/>
        <v>0</v>
      </c>
      <c r="AC12" s="206"/>
      <c r="AD12" s="221" t="str">
        <f>"40"&amp;TEXT(ROWS(O$1:O8),"00")&amp;"C"</f>
        <v>4008C</v>
      </c>
      <c r="AE12" s="297"/>
      <c r="AF12" s="351">
        <f t="shared" si="36"/>
        <v>0</v>
      </c>
      <c r="AH12" s="188">
        <f t="shared" si="1"/>
        <v>0</v>
      </c>
      <c r="AI12" s="188">
        <f t="shared" si="37"/>
        <v>0</v>
      </c>
      <c r="AJ12" s="188">
        <f t="shared" si="38"/>
        <v>0</v>
      </c>
      <c r="AK12" s="188">
        <f t="shared" si="39"/>
        <v>0</v>
      </c>
      <c r="AL12" s="188">
        <f t="shared" si="40"/>
        <v>0</v>
      </c>
      <c r="AM12" s="189"/>
      <c r="AN12" s="188">
        <f t="shared" si="6"/>
        <v>0</v>
      </c>
      <c r="AO12" s="188">
        <f t="shared" si="7"/>
        <v>0</v>
      </c>
      <c r="AP12" s="188">
        <f t="shared" si="8"/>
        <v>0</v>
      </c>
      <c r="AQ12" s="188">
        <f t="shared" si="9"/>
        <v>0</v>
      </c>
      <c r="AR12" s="188">
        <f t="shared" si="10"/>
        <v>0</v>
      </c>
      <c r="AS12" s="188">
        <f t="shared" si="11"/>
        <v>0</v>
      </c>
      <c r="AT12" s="188">
        <f t="shared" si="12"/>
        <v>0</v>
      </c>
      <c r="AU12" s="188">
        <f t="shared" si="13"/>
        <v>0</v>
      </c>
      <c r="AV12" s="188">
        <f t="shared" si="14"/>
        <v>0</v>
      </c>
      <c r="AW12" s="188">
        <f t="shared" si="15"/>
        <v>0</v>
      </c>
      <c r="AX12" s="188">
        <f t="shared" si="16"/>
        <v>0</v>
      </c>
      <c r="AY12" s="188">
        <f t="shared" si="17"/>
        <v>0</v>
      </c>
      <c r="AZ12" s="188">
        <f t="shared" si="18"/>
        <v>0</v>
      </c>
      <c r="BA12" s="188">
        <f t="shared" si="19"/>
        <v>0</v>
      </c>
      <c r="BB12" s="188">
        <f t="shared" si="20"/>
        <v>0</v>
      </c>
      <c r="BC12" s="188">
        <f t="shared" si="21"/>
        <v>0</v>
      </c>
      <c r="BD12" s="188">
        <f t="shared" si="22"/>
        <v>0</v>
      </c>
      <c r="BE12" s="188">
        <f t="shared" si="23"/>
        <v>0</v>
      </c>
      <c r="BF12" s="188">
        <f t="shared" si="24"/>
        <v>0</v>
      </c>
      <c r="BG12" s="188">
        <f t="shared" si="25"/>
        <v>0</v>
      </c>
      <c r="BH12" s="188">
        <f t="shared" si="26"/>
        <v>0</v>
      </c>
      <c r="BI12" s="188">
        <f t="shared" si="27"/>
        <v>0</v>
      </c>
      <c r="BJ12" s="188">
        <f t="shared" si="28"/>
        <v>0</v>
      </c>
      <c r="BK12" s="188">
        <f t="shared" si="29"/>
        <v>0</v>
      </c>
      <c r="BL12" s="188">
        <f t="shared" si="30"/>
        <v>0</v>
      </c>
      <c r="BM12" s="188">
        <f t="shared" si="31"/>
        <v>0</v>
      </c>
    </row>
    <row r="13" spans="1:65" s="187" customFormat="1">
      <c r="A13" s="182"/>
      <c r="B13" s="182"/>
      <c r="C13" s="193" t="s">
        <v>1822</v>
      </c>
      <c r="D13" s="193">
        <v>5</v>
      </c>
      <c r="E13" s="194" t="s">
        <v>1135</v>
      </c>
      <c r="F13" s="195" t="s">
        <v>2034</v>
      </c>
      <c r="G13" s="233" t="s">
        <v>2035</v>
      </c>
      <c r="H13" s="255">
        <v>142005.6</v>
      </c>
      <c r="I13" s="264">
        <v>26458</v>
      </c>
      <c r="J13" s="264">
        <v>276757</v>
      </c>
      <c r="K13" s="264">
        <v>31252</v>
      </c>
      <c r="L13" s="257">
        <f t="shared" si="0"/>
        <v>476472.6</v>
      </c>
      <c r="M13" s="213"/>
      <c r="N13" s="221" t="str">
        <f>"00"&amp;TEXT(ROWS(C$1:C9),"00")&amp;"C"</f>
        <v>0009C</v>
      </c>
      <c r="O13" s="297"/>
      <c r="P13" s="351">
        <f t="shared" si="32"/>
        <v>0</v>
      </c>
      <c r="Q13" s="204"/>
      <c r="R13" s="221" t="str">
        <f>"10"&amp;TEXT(ROWS(F$1:F9),"00")&amp;"C"</f>
        <v>1009C</v>
      </c>
      <c r="S13" s="297"/>
      <c r="T13" s="351">
        <f t="shared" si="33"/>
        <v>0</v>
      </c>
      <c r="U13" s="204"/>
      <c r="V13" s="221" t="str">
        <f>"20"&amp;TEXT(ROWS(I$1:I9),"00")&amp;"C"</f>
        <v>2009C</v>
      </c>
      <c r="W13" s="297"/>
      <c r="X13" s="351">
        <f t="shared" si="34"/>
        <v>0</v>
      </c>
      <c r="Y13" s="204"/>
      <c r="Z13" s="221" t="str">
        <f>"30"&amp;TEXT(ROWS(L$1:L9),"00")&amp;"C"</f>
        <v>3009C</v>
      </c>
      <c r="AA13" s="297"/>
      <c r="AB13" s="351">
        <f t="shared" si="35"/>
        <v>0</v>
      </c>
      <c r="AC13" s="204"/>
      <c r="AD13" s="221" t="str">
        <f>"40"&amp;TEXT(ROWS(O$1:O9),"00")&amp;"C"</f>
        <v>4009C</v>
      </c>
      <c r="AE13" s="297"/>
      <c r="AF13" s="351">
        <f t="shared" si="36"/>
        <v>0</v>
      </c>
      <c r="AH13" s="188">
        <f t="shared" si="1"/>
        <v>0</v>
      </c>
      <c r="AI13" s="188">
        <f t="shared" si="37"/>
        <v>0</v>
      </c>
      <c r="AJ13" s="188">
        <f t="shared" si="38"/>
        <v>0</v>
      </c>
      <c r="AK13" s="188">
        <f t="shared" si="39"/>
        <v>0</v>
      </c>
      <c r="AL13" s="188">
        <f t="shared" si="40"/>
        <v>0</v>
      </c>
      <c r="AM13" s="189"/>
      <c r="AN13" s="188">
        <f t="shared" si="6"/>
        <v>0</v>
      </c>
      <c r="AO13" s="188">
        <f t="shared" si="7"/>
        <v>0</v>
      </c>
      <c r="AP13" s="188">
        <f t="shared" si="8"/>
        <v>0</v>
      </c>
      <c r="AQ13" s="188">
        <f t="shared" si="9"/>
        <v>0</v>
      </c>
      <c r="AR13" s="188">
        <f t="shared" si="10"/>
        <v>0</v>
      </c>
      <c r="AS13" s="188">
        <f t="shared" si="11"/>
        <v>0</v>
      </c>
      <c r="AT13" s="188">
        <f t="shared" si="12"/>
        <v>0</v>
      </c>
      <c r="AU13" s="188">
        <f t="shared" si="13"/>
        <v>0</v>
      </c>
      <c r="AV13" s="188">
        <f t="shared" si="14"/>
        <v>0</v>
      </c>
      <c r="AW13" s="188">
        <f t="shared" si="15"/>
        <v>0</v>
      </c>
      <c r="AX13" s="188">
        <f t="shared" si="16"/>
        <v>0</v>
      </c>
      <c r="AY13" s="188">
        <f t="shared" si="17"/>
        <v>0</v>
      </c>
      <c r="AZ13" s="188">
        <f t="shared" si="18"/>
        <v>0</v>
      </c>
      <c r="BA13" s="188">
        <f t="shared" si="19"/>
        <v>0</v>
      </c>
      <c r="BB13" s="188">
        <f t="shared" si="20"/>
        <v>0</v>
      </c>
      <c r="BC13" s="188">
        <f t="shared" si="21"/>
        <v>0</v>
      </c>
      <c r="BD13" s="188">
        <f t="shared" si="22"/>
        <v>0</v>
      </c>
      <c r="BE13" s="188">
        <f t="shared" si="23"/>
        <v>0</v>
      </c>
      <c r="BF13" s="188">
        <f t="shared" si="24"/>
        <v>0</v>
      </c>
      <c r="BG13" s="188">
        <f t="shared" si="25"/>
        <v>0</v>
      </c>
      <c r="BH13" s="188">
        <f t="shared" si="26"/>
        <v>0</v>
      </c>
      <c r="BI13" s="188">
        <f t="shared" si="27"/>
        <v>0</v>
      </c>
      <c r="BJ13" s="188">
        <f t="shared" si="28"/>
        <v>0</v>
      </c>
      <c r="BK13" s="188">
        <f t="shared" si="29"/>
        <v>0</v>
      </c>
      <c r="BL13" s="188">
        <f t="shared" si="30"/>
        <v>0</v>
      </c>
      <c r="BM13" s="188">
        <f t="shared" si="31"/>
        <v>0</v>
      </c>
    </row>
    <row r="14" spans="1:65" s="187" customFormat="1">
      <c r="A14" s="182"/>
      <c r="B14" s="182"/>
      <c r="C14" s="183" t="s">
        <v>1725</v>
      </c>
      <c r="D14" s="184">
        <v>6</v>
      </c>
      <c r="E14" s="185" t="s">
        <v>2189</v>
      </c>
      <c r="F14" s="186" t="s">
        <v>1910</v>
      </c>
      <c r="G14" s="234" t="s">
        <v>1911</v>
      </c>
      <c r="H14" s="255"/>
      <c r="I14" s="256">
        <v>4664</v>
      </c>
      <c r="J14" s="256">
        <v>0</v>
      </c>
      <c r="K14" s="256">
        <v>959</v>
      </c>
      <c r="L14" s="257">
        <f t="shared" si="0"/>
        <v>5623</v>
      </c>
      <c r="M14" s="213"/>
      <c r="N14" s="221" t="str">
        <f>"00"&amp;TEXT(ROWS(C$1:C10),"00")&amp;"C"</f>
        <v>0010C</v>
      </c>
      <c r="O14" s="297"/>
      <c r="P14" s="351">
        <f t="shared" si="32"/>
        <v>0</v>
      </c>
      <c r="Q14" s="206"/>
      <c r="R14" s="221" t="str">
        <f>"10"&amp;TEXT(ROWS(F$1:F10),"00")&amp;"C"</f>
        <v>1010C</v>
      </c>
      <c r="S14" s="297"/>
      <c r="T14" s="351">
        <f t="shared" si="33"/>
        <v>0</v>
      </c>
      <c r="U14" s="206"/>
      <c r="V14" s="221" t="str">
        <f>"20"&amp;TEXT(ROWS(I$1:I10),"00")&amp;"C"</f>
        <v>2010C</v>
      </c>
      <c r="W14" s="297"/>
      <c r="X14" s="351">
        <f t="shared" si="34"/>
        <v>0</v>
      </c>
      <c r="Y14" s="206"/>
      <c r="Z14" s="221" t="str">
        <f>"30"&amp;TEXT(ROWS(L$1:L10),"00")&amp;"C"</f>
        <v>3010C</v>
      </c>
      <c r="AA14" s="297"/>
      <c r="AB14" s="351">
        <f t="shared" si="35"/>
        <v>0</v>
      </c>
      <c r="AC14" s="206"/>
      <c r="AD14" s="221" t="str">
        <f>"40"&amp;TEXT(ROWS(O$1:O10),"00")&amp;"C"</f>
        <v>4010C</v>
      </c>
      <c r="AE14" s="297"/>
      <c r="AF14" s="351">
        <f t="shared" si="36"/>
        <v>0</v>
      </c>
      <c r="AH14" s="188">
        <f t="shared" si="1"/>
        <v>0</v>
      </c>
      <c r="AI14" s="188">
        <f t="shared" si="37"/>
        <v>0</v>
      </c>
      <c r="AJ14" s="188">
        <f t="shared" si="38"/>
        <v>0</v>
      </c>
      <c r="AK14" s="188">
        <f t="shared" si="39"/>
        <v>0</v>
      </c>
      <c r="AL14" s="188">
        <f t="shared" si="40"/>
        <v>0</v>
      </c>
      <c r="AM14" s="189"/>
      <c r="AN14" s="188">
        <f t="shared" si="6"/>
        <v>0</v>
      </c>
      <c r="AO14" s="188">
        <f t="shared" si="7"/>
        <v>0</v>
      </c>
      <c r="AP14" s="188">
        <f t="shared" si="8"/>
        <v>0</v>
      </c>
      <c r="AQ14" s="188">
        <f t="shared" si="9"/>
        <v>0</v>
      </c>
      <c r="AR14" s="188">
        <f t="shared" si="10"/>
        <v>0</v>
      </c>
      <c r="AS14" s="188">
        <f t="shared" si="11"/>
        <v>0</v>
      </c>
      <c r="AT14" s="188">
        <f t="shared" si="12"/>
        <v>0</v>
      </c>
      <c r="AU14" s="188">
        <f t="shared" si="13"/>
        <v>0</v>
      </c>
      <c r="AV14" s="188">
        <f t="shared" si="14"/>
        <v>0</v>
      </c>
      <c r="AW14" s="188">
        <f t="shared" si="15"/>
        <v>0</v>
      </c>
      <c r="AX14" s="188">
        <f t="shared" si="16"/>
        <v>0</v>
      </c>
      <c r="AY14" s="188">
        <f t="shared" si="17"/>
        <v>0</v>
      </c>
      <c r="AZ14" s="188">
        <f t="shared" si="18"/>
        <v>0</v>
      </c>
      <c r="BA14" s="188">
        <f t="shared" si="19"/>
        <v>0</v>
      </c>
      <c r="BB14" s="188">
        <f t="shared" si="20"/>
        <v>0</v>
      </c>
      <c r="BC14" s="188">
        <f t="shared" si="21"/>
        <v>0</v>
      </c>
      <c r="BD14" s="188">
        <f t="shared" si="22"/>
        <v>0</v>
      </c>
      <c r="BE14" s="188">
        <f t="shared" si="23"/>
        <v>0</v>
      </c>
      <c r="BF14" s="188">
        <f t="shared" si="24"/>
        <v>0</v>
      </c>
      <c r="BG14" s="188">
        <f t="shared" si="25"/>
        <v>0</v>
      </c>
      <c r="BH14" s="188">
        <f t="shared" si="26"/>
        <v>0</v>
      </c>
      <c r="BI14" s="188">
        <f t="shared" si="27"/>
        <v>0</v>
      </c>
      <c r="BJ14" s="188">
        <f t="shared" si="28"/>
        <v>0</v>
      </c>
      <c r="BK14" s="188">
        <f t="shared" si="29"/>
        <v>0</v>
      </c>
      <c r="BL14" s="188">
        <f t="shared" si="30"/>
        <v>0</v>
      </c>
      <c r="BM14" s="188">
        <f t="shared" si="31"/>
        <v>0</v>
      </c>
    </row>
    <row r="15" spans="1:65" s="187" customFormat="1">
      <c r="A15" s="182"/>
      <c r="B15" s="182"/>
      <c r="C15" s="193" t="s">
        <v>1900</v>
      </c>
      <c r="D15" s="193">
        <v>6</v>
      </c>
      <c r="E15" s="194" t="s">
        <v>1125</v>
      </c>
      <c r="F15" s="195" t="s">
        <v>2177</v>
      </c>
      <c r="G15" s="381" t="s">
        <v>2662</v>
      </c>
      <c r="H15" s="263"/>
      <c r="I15" s="264">
        <v>43706</v>
      </c>
      <c r="J15" s="264">
        <v>64875</v>
      </c>
      <c r="K15" s="264">
        <v>9072</v>
      </c>
      <c r="L15" s="257">
        <f t="shared" si="0"/>
        <v>117653</v>
      </c>
      <c r="M15" s="210"/>
      <c r="N15" s="221" t="str">
        <f>"00"&amp;TEXT(ROWS(C$1:C11),"00")&amp;"C"</f>
        <v>0011C</v>
      </c>
      <c r="O15" s="297"/>
      <c r="P15" s="351">
        <f t="shared" si="32"/>
        <v>0</v>
      </c>
      <c r="Q15" s="204"/>
      <c r="R15" s="221" t="str">
        <f>"10"&amp;TEXT(ROWS(F$1:F11),"00")&amp;"C"</f>
        <v>1011C</v>
      </c>
      <c r="S15" s="297"/>
      <c r="T15" s="351">
        <f t="shared" si="33"/>
        <v>0</v>
      </c>
      <c r="U15" s="204"/>
      <c r="V15" s="221" t="str">
        <f>"20"&amp;TEXT(ROWS(I$1:I11),"00")&amp;"C"</f>
        <v>2011C</v>
      </c>
      <c r="W15" s="297"/>
      <c r="X15" s="351">
        <f t="shared" si="34"/>
        <v>0</v>
      </c>
      <c r="Y15" s="204"/>
      <c r="Z15" s="221" t="str">
        <f>"30"&amp;TEXT(ROWS(L$1:L11),"00")&amp;"C"</f>
        <v>3011C</v>
      </c>
      <c r="AA15" s="297"/>
      <c r="AB15" s="351">
        <f t="shared" si="35"/>
        <v>0</v>
      </c>
      <c r="AC15" s="204"/>
      <c r="AD15" s="221" t="str">
        <f>"40"&amp;TEXT(ROWS(O$1:O11),"00")&amp;"C"</f>
        <v>4011C</v>
      </c>
      <c r="AE15" s="297"/>
      <c r="AF15" s="351">
        <f t="shared" si="36"/>
        <v>0</v>
      </c>
      <c r="AH15" s="188">
        <f t="shared" si="1"/>
        <v>0</v>
      </c>
      <c r="AI15" s="188">
        <f t="shared" si="37"/>
        <v>0</v>
      </c>
      <c r="AJ15" s="188">
        <f t="shared" si="38"/>
        <v>0</v>
      </c>
      <c r="AK15" s="188">
        <f t="shared" si="39"/>
        <v>0</v>
      </c>
      <c r="AL15" s="188">
        <f t="shared" si="40"/>
        <v>0</v>
      </c>
      <c r="AM15" s="189"/>
      <c r="AN15" s="188">
        <f t="shared" si="6"/>
        <v>0</v>
      </c>
      <c r="AO15" s="188">
        <f t="shared" si="7"/>
        <v>0</v>
      </c>
      <c r="AP15" s="188">
        <f t="shared" si="8"/>
        <v>0</v>
      </c>
      <c r="AQ15" s="188">
        <f t="shared" si="9"/>
        <v>0</v>
      </c>
      <c r="AR15" s="188">
        <f t="shared" si="10"/>
        <v>0</v>
      </c>
      <c r="AS15" s="188">
        <f t="shared" si="11"/>
        <v>0</v>
      </c>
      <c r="AT15" s="188">
        <f t="shared" si="12"/>
        <v>0</v>
      </c>
      <c r="AU15" s="188">
        <f t="shared" si="13"/>
        <v>0</v>
      </c>
      <c r="AV15" s="188">
        <f t="shared" si="14"/>
        <v>0</v>
      </c>
      <c r="AW15" s="188">
        <f t="shared" si="15"/>
        <v>0</v>
      </c>
      <c r="AX15" s="188">
        <f t="shared" si="16"/>
        <v>0</v>
      </c>
      <c r="AY15" s="188">
        <f t="shared" si="17"/>
        <v>0</v>
      </c>
      <c r="AZ15" s="188">
        <f t="shared" si="18"/>
        <v>0</v>
      </c>
      <c r="BA15" s="188">
        <f t="shared" si="19"/>
        <v>0</v>
      </c>
      <c r="BB15" s="188">
        <f t="shared" si="20"/>
        <v>0</v>
      </c>
      <c r="BC15" s="188">
        <f t="shared" si="21"/>
        <v>0</v>
      </c>
      <c r="BD15" s="188">
        <f t="shared" si="22"/>
        <v>0</v>
      </c>
      <c r="BE15" s="188">
        <f t="shared" si="23"/>
        <v>0</v>
      </c>
      <c r="BF15" s="188">
        <f t="shared" si="24"/>
        <v>0</v>
      </c>
      <c r="BG15" s="188">
        <f t="shared" si="25"/>
        <v>0</v>
      </c>
      <c r="BH15" s="188">
        <f t="shared" si="26"/>
        <v>0</v>
      </c>
      <c r="BI15" s="188">
        <f t="shared" si="27"/>
        <v>0</v>
      </c>
      <c r="BJ15" s="188">
        <f t="shared" si="28"/>
        <v>0</v>
      </c>
      <c r="BK15" s="188">
        <f t="shared" si="29"/>
        <v>0</v>
      </c>
      <c r="BL15" s="188">
        <f t="shared" si="30"/>
        <v>0</v>
      </c>
      <c r="BM15" s="188">
        <f t="shared" si="31"/>
        <v>0</v>
      </c>
    </row>
    <row r="16" spans="1:65" s="187" customFormat="1">
      <c r="A16" s="182"/>
      <c r="B16" s="182"/>
      <c r="C16" s="193" t="s">
        <v>1898</v>
      </c>
      <c r="D16" s="193">
        <v>6</v>
      </c>
      <c r="E16" s="194" t="s">
        <v>1125</v>
      </c>
      <c r="F16" s="195" t="s">
        <v>2173</v>
      </c>
      <c r="G16" s="233" t="s">
        <v>2174</v>
      </c>
      <c r="H16" s="263"/>
      <c r="I16" s="264">
        <v>11961</v>
      </c>
      <c r="J16" s="264">
        <v>20399</v>
      </c>
      <c r="K16" s="264">
        <v>10980</v>
      </c>
      <c r="L16" s="257">
        <f t="shared" si="0"/>
        <v>43340</v>
      </c>
      <c r="M16" s="210"/>
      <c r="N16" s="221" t="str">
        <f>"00"&amp;TEXT(ROWS(C$1:C12),"00")&amp;"C"</f>
        <v>0012C</v>
      </c>
      <c r="O16" s="297"/>
      <c r="P16" s="351">
        <f t="shared" si="32"/>
        <v>0</v>
      </c>
      <c r="Q16" s="204"/>
      <c r="R16" s="221" t="str">
        <f>"10"&amp;TEXT(ROWS(F$1:F12),"00")&amp;"C"</f>
        <v>1012C</v>
      </c>
      <c r="S16" s="297"/>
      <c r="T16" s="351">
        <f t="shared" si="33"/>
        <v>0</v>
      </c>
      <c r="U16" s="204"/>
      <c r="V16" s="221" t="str">
        <f>"20"&amp;TEXT(ROWS(I$1:I12),"00")&amp;"C"</f>
        <v>2012C</v>
      </c>
      <c r="W16" s="297"/>
      <c r="X16" s="351">
        <f t="shared" si="34"/>
        <v>0</v>
      </c>
      <c r="Y16" s="204"/>
      <c r="Z16" s="221" t="str">
        <f>"30"&amp;TEXT(ROWS(L$1:L12),"00")&amp;"C"</f>
        <v>3012C</v>
      </c>
      <c r="AA16" s="297"/>
      <c r="AB16" s="351">
        <f t="shared" si="35"/>
        <v>0</v>
      </c>
      <c r="AC16" s="204"/>
      <c r="AD16" s="221" t="str">
        <f>"40"&amp;TEXT(ROWS(O$1:O12),"00")&amp;"C"</f>
        <v>4012C</v>
      </c>
      <c r="AE16" s="297"/>
      <c r="AF16" s="351">
        <f t="shared" si="36"/>
        <v>0</v>
      </c>
      <c r="AH16" s="188">
        <f t="shared" si="1"/>
        <v>0</v>
      </c>
      <c r="AI16" s="188">
        <f t="shared" si="37"/>
        <v>0</v>
      </c>
      <c r="AJ16" s="188">
        <f t="shared" si="38"/>
        <v>0</v>
      </c>
      <c r="AK16" s="188">
        <f t="shared" si="39"/>
        <v>0</v>
      </c>
      <c r="AL16" s="188">
        <f t="shared" si="40"/>
        <v>0</v>
      </c>
      <c r="AM16" s="189"/>
      <c r="AN16" s="188">
        <f t="shared" si="6"/>
        <v>0</v>
      </c>
      <c r="AO16" s="188">
        <f t="shared" si="7"/>
        <v>0</v>
      </c>
      <c r="AP16" s="188">
        <f t="shared" si="8"/>
        <v>0</v>
      </c>
      <c r="AQ16" s="188">
        <f t="shared" si="9"/>
        <v>0</v>
      </c>
      <c r="AR16" s="188">
        <f t="shared" si="10"/>
        <v>0</v>
      </c>
      <c r="AS16" s="188">
        <f t="shared" si="11"/>
        <v>0</v>
      </c>
      <c r="AT16" s="188">
        <f t="shared" si="12"/>
        <v>0</v>
      </c>
      <c r="AU16" s="188">
        <f t="shared" si="13"/>
        <v>0</v>
      </c>
      <c r="AV16" s="188">
        <f t="shared" si="14"/>
        <v>0</v>
      </c>
      <c r="AW16" s="188">
        <f t="shared" si="15"/>
        <v>0</v>
      </c>
      <c r="AX16" s="188">
        <f t="shared" si="16"/>
        <v>0</v>
      </c>
      <c r="AY16" s="188">
        <f t="shared" si="17"/>
        <v>0</v>
      </c>
      <c r="AZ16" s="188">
        <f t="shared" si="18"/>
        <v>0</v>
      </c>
      <c r="BA16" s="188">
        <f t="shared" si="19"/>
        <v>0</v>
      </c>
      <c r="BB16" s="188">
        <f t="shared" si="20"/>
        <v>0</v>
      </c>
      <c r="BC16" s="188">
        <f t="shared" si="21"/>
        <v>0</v>
      </c>
      <c r="BD16" s="188">
        <f t="shared" si="22"/>
        <v>0</v>
      </c>
      <c r="BE16" s="188">
        <f t="shared" si="23"/>
        <v>0</v>
      </c>
      <c r="BF16" s="188">
        <f t="shared" si="24"/>
        <v>0</v>
      </c>
      <c r="BG16" s="188">
        <f t="shared" si="25"/>
        <v>0</v>
      </c>
      <c r="BH16" s="188">
        <f t="shared" si="26"/>
        <v>0</v>
      </c>
      <c r="BI16" s="188">
        <f t="shared" si="27"/>
        <v>0</v>
      </c>
      <c r="BJ16" s="188">
        <f t="shared" si="28"/>
        <v>0</v>
      </c>
      <c r="BK16" s="188">
        <f t="shared" si="29"/>
        <v>0</v>
      </c>
      <c r="BL16" s="188">
        <f t="shared" si="30"/>
        <v>0</v>
      </c>
      <c r="BM16" s="188">
        <f t="shared" si="31"/>
        <v>0</v>
      </c>
    </row>
    <row r="17" spans="1:65" s="187" customFormat="1">
      <c r="A17" s="182"/>
      <c r="B17" s="182"/>
      <c r="C17" s="193" t="s">
        <v>1901</v>
      </c>
      <c r="D17" s="193">
        <v>5</v>
      </c>
      <c r="E17" s="194" t="s">
        <v>2601</v>
      </c>
      <c r="F17" s="195" t="s">
        <v>2178</v>
      </c>
      <c r="G17" s="233" t="s">
        <v>2179</v>
      </c>
      <c r="H17" s="263"/>
      <c r="I17" s="264">
        <v>797</v>
      </c>
      <c r="J17" s="264">
        <v>29787</v>
      </c>
      <c r="K17" s="264">
        <v>24389</v>
      </c>
      <c r="L17" s="257">
        <f t="shared" si="0"/>
        <v>54973</v>
      </c>
      <c r="M17" s="210"/>
      <c r="N17" s="221" t="str">
        <f>"00"&amp;TEXT(ROWS(C$1:C13),"00")&amp;"C"</f>
        <v>0013C</v>
      </c>
      <c r="O17" s="297"/>
      <c r="P17" s="351">
        <f t="shared" si="32"/>
        <v>0</v>
      </c>
      <c r="Q17" s="204"/>
      <c r="R17" s="221" t="str">
        <f>"10"&amp;TEXT(ROWS(F$1:F13),"00")&amp;"C"</f>
        <v>1013C</v>
      </c>
      <c r="S17" s="297"/>
      <c r="T17" s="351">
        <f t="shared" si="33"/>
        <v>0</v>
      </c>
      <c r="U17" s="204"/>
      <c r="V17" s="221" t="str">
        <f>"20"&amp;TEXT(ROWS(I$1:I13),"00")&amp;"C"</f>
        <v>2013C</v>
      </c>
      <c r="W17" s="297"/>
      <c r="X17" s="351">
        <f t="shared" si="34"/>
        <v>0</v>
      </c>
      <c r="Y17" s="204"/>
      <c r="Z17" s="221" t="str">
        <f>"30"&amp;TEXT(ROWS(L$1:L13),"00")&amp;"C"</f>
        <v>3013C</v>
      </c>
      <c r="AA17" s="297"/>
      <c r="AB17" s="351">
        <f t="shared" si="35"/>
        <v>0</v>
      </c>
      <c r="AC17" s="204"/>
      <c r="AD17" s="221" t="str">
        <f>"40"&amp;TEXT(ROWS(O$1:O13),"00")&amp;"C"</f>
        <v>4013C</v>
      </c>
      <c r="AE17" s="297"/>
      <c r="AF17" s="351">
        <f t="shared" si="36"/>
        <v>0</v>
      </c>
      <c r="AH17" s="188">
        <f t="shared" si="1"/>
        <v>0</v>
      </c>
      <c r="AI17" s="188">
        <f t="shared" si="37"/>
        <v>0</v>
      </c>
      <c r="AJ17" s="188">
        <f t="shared" si="38"/>
        <v>0</v>
      </c>
      <c r="AK17" s="188">
        <f t="shared" si="39"/>
        <v>0</v>
      </c>
      <c r="AL17" s="188">
        <f t="shared" si="40"/>
        <v>0</v>
      </c>
      <c r="AM17" s="189"/>
      <c r="AN17" s="188">
        <f t="shared" si="6"/>
        <v>0</v>
      </c>
      <c r="AO17" s="188">
        <f t="shared" si="7"/>
        <v>0</v>
      </c>
      <c r="AP17" s="188">
        <f t="shared" si="8"/>
        <v>0</v>
      </c>
      <c r="AQ17" s="188">
        <f t="shared" si="9"/>
        <v>0</v>
      </c>
      <c r="AR17" s="188">
        <f t="shared" si="10"/>
        <v>0</v>
      </c>
      <c r="AS17" s="188">
        <f t="shared" si="11"/>
        <v>0</v>
      </c>
      <c r="AT17" s="188">
        <f t="shared" si="12"/>
        <v>0</v>
      </c>
      <c r="AU17" s="188">
        <f t="shared" si="13"/>
        <v>0</v>
      </c>
      <c r="AV17" s="188">
        <f t="shared" si="14"/>
        <v>0</v>
      </c>
      <c r="AW17" s="188">
        <f t="shared" si="15"/>
        <v>0</v>
      </c>
      <c r="AX17" s="188">
        <f t="shared" si="16"/>
        <v>0</v>
      </c>
      <c r="AY17" s="188">
        <f t="shared" si="17"/>
        <v>0</v>
      </c>
      <c r="AZ17" s="188">
        <f t="shared" si="18"/>
        <v>0</v>
      </c>
      <c r="BA17" s="188">
        <f t="shared" si="19"/>
        <v>0</v>
      </c>
      <c r="BB17" s="188">
        <f t="shared" si="20"/>
        <v>0</v>
      </c>
      <c r="BC17" s="188">
        <f t="shared" si="21"/>
        <v>0</v>
      </c>
      <c r="BD17" s="188">
        <f t="shared" si="22"/>
        <v>0</v>
      </c>
      <c r="BE17" s="188">
        <f t="shared" si="23"/>
        <v>0</v>
      </c>
      <c r="BF17" s="188">
        <f t="shared" si="24"/>
        <v>0</v>
      </c>
      <c r="BG17" s="188">
        <f t="shared" si="25"/>
        <v>0</v>
      </c>
      <c r="BH17" s="188">
        <f t="shared" si="26"/>
        <v>0</v>
      </c>
      <c r="BI17" s="188">
        <f t="shared" si="27"/>
        <v>0</v>
      </c>
      <c r="BJ17" s="188">
        <f t="shared" si="28"/>
        <v>0</v>
      </c>
      <c r="BK17" s="188">
        <f t="shared" si="29"/>
        <v>0</v>
      </c>
      <c r="BL17" s="188">
        <f t="shared" si="30"/>
        <v>0</v>
      </c>
      <c r="BM17" s="188">
        <f t="shared" si="31"/>
        <v>0</v>
      </c>
    </row>
    <row r="18" spans="1:65" s="187" customFormat="1">
      <c r="A18" s="182"/>
      <c r="B18" s="182"/>
      <c r="C18" s="183" t="s">
        <v>1730</v>
      </c>
      <c r="D18" s="184">
        <v>5</v>
      </c>
      <c r="E18" s="185" t="s">
        <v>2189</v>
      </c>
      <c r="F18" s="186" t="s">
        <v>1918</v>
      </c>
      <c r="G18" s="234" t="s">
        <v>1919</v>
      </c>
      <c r="H18" s="255"/>
      <c r="I18" s="259">
        <v>985</v>
      </c>
      <c r="J18" s="256">
        <v>450</v>
      </c>
      <c r="K18" s="259">
        <v>2542</v>
      </c>
      <c r="L18" s="257">
        <f t="shared" si="0"/>
        <v>3977</v>
      </c>
      <c r="M18" s="213"/>
      <c r="N18" s="221" t="str">
        <f>"00"&amp;TEXT(ROWS(C$1:C14),"00")&amp;"C"</f>
        <v>0014C</v>
      </c>
      <c r="O18" s="297"/>
      <c r="P18" s="351">
        <f t="shared" si="32"/>
        <v>0</v>
      </c>
      <c r="Q18" s="206"/>
      <c r="R18" s="221" t="str">
        <f>"10"&amp;TEXT(ROWS(F$1:F14),"00")&amp;"C"</f>
        <v>1014C</v>
      </c>
      <c r="S18" s="297"/>
      <c r="T18" s="351">
        <f t="shared" si="33"/>
        <v>0</v>
      </c>
      <c r="U18" s="206"/>
      <c r="V18" s="221" t="str">
        <f>"20"&amp;TEXT(ROWS(I$1:I14),"00")&amp;"C"</f>
        <v>2014C</v>
      </c>
      <c r="W18" s="297"/>
      <c r="X18" s="351">
        <f t="shared" si="34"/>
        <v>0</v>
      </c>
      <c r="Y18" s="206"/>
      <c r="Z18" s="221" t="str">
        <f>"30"&amp;TEXT(ROWS(L$1:L14),"00")&amp;"C"</f>
        <v>3014C</v>
      </c>
      <c r="AA18" s="297"/>
      <c r="AB18" s="351">
        <f t="shared" si="35"/>
        <v>0</v>
      </c>
      <c r="AC18" s="206"/>
      <c r="AD18" s="221" t="str">
        <f>"40"&amp;TEXT(ROWS(O$1:O14),"00")&amp;"C"</f>
        <v>4014C</v>
      </c>
      <c r="AE18" s="297"/>
      <c r="AF18" s="351">
        <f t="shared" si="36"/>
        <v>0</v>
      </c>
      <c r="AH18" s="188">
        <f t="shared" si="1"/>
        <v>0</v>
      </c>
      <c r="AI18" s="188">
        <f t="shared" si="37"/>
        <v>0</v>
      </c>
      <c r="AJ18" s="188">
        <f t="shared" si="38"/>
        <v>0</v>
      </c>
      <c r="AK18" s="188">
        <f t="shared" si="39"/>
        <v>0</v>
      </c>
      <c r="AL18" s="188">
        <f t="shared" si="40"/>
        <v>0</v>
      </c>
      <c r="AM18" s="189"/>
      <c r="AN18" s="188">
        <f t="shared" si="6"/>
        <v>0</v>
      </c>
      <c r="AO18" s="188">
        <f t="shared" si="7"/>
        <v>0</v>
      </c>
      <c r="AP18" s="188">
        <f t="shared" si="8"/>
        <v>0</v>
      </c>
      <c r="AQ18" s="188">
        <f t="shared" si="9"/>
        <v>0</v>
      </c>
      <c r="AR18" s="188">
        <f t="shared" si="10"/>
        <v>0</v>
      </c>
      <c r="AS18" s="188">
        <f t="shared" si="11"/>
        <v>0</v>
      </c>
      <c r="AT18" s="188">
        <f t="shared" si="12"/>
        <v>0</v>
      </c>
      <c r="AU18" s="188">
        <f t="shared" si="13"/>
        <v>0</v>
      </c>
      <c r="AV18" s="188">
        <f t="shared" si="14"/>
        <v>0</v>
      </c>
      <c r="AW18" s="188">
        <f t="shared" si="15"/>
        <v>0</v>
      </c>
      <c r="AX18" s="188">
        <f t="shared" si="16"/>
        <v>0</v>
      </c>
      <c r="AY18" s="188">
        <f t="shared" si="17"/>
        <v>0</v>
      </c>
      <c r="AZ18" s="188">
        <f t="shared" si="18"/>
        <v>0</v>
      </c>
      <c r="BA18" s="188">
        <f t="shared" si="19"/>
        <v>0</v>
      </c>
      <c r="BB18" s="188">
        <f t="shared" si="20"/>
        <v>0</v>
      </c>
      <c r="BC18" s="188">
        <f t="shared" si="21"/>
        <v>0</v>
      </c>
      <c r="BD18" s="188">
        <f t="shared" si="22"/>
        <v>0</v>
      </c>
      <c r="BE18" s="188">
        <f t="shared" si="23"/>
        <v>0</v>
      </c>
      <c r="BF18" s="188">
        <f t="shared" si="24"/>
        <v>0</v>
      </c>
      <c r="BG18" s="188">
        <f t="shared" si="25"/>
        <v>0</v>
      </c>
      <c r="BH18" s="188">
        <f t="shared" si="26"/>
        <v>0</v>
      </c>
      <c r="BI18" s="188">
        <f t="shared" si="27"/>
        <v>0</v>
      </c>
      <c r="BJ18" s="188">
        <f t="shared" si="28"/>
        <v>0</v>
      </c>
      <c r="BK18" s="188">
        <f t="shared" si="29"/>
        <v>0</v>
      </c>
      <c r="BL18" s="188">
        <f t="shared" si="30"/>
        <v>0</v>
      </c>
      <c r="BM18" s="188">
        <f t="shared" si="31"/>
        <v>0</v>
      </c>
    </row>
    <row r="19" spans="1:65" s="187" customFormat="1">
      <c r="A19" s="182"/>
      <c r="B19" s="182"/>
      <c r="C19" s="193" t="s">
        <v>1868</v>
      </c>
      <c r="D19" s="193">
        <v>6</v>
      </c>
      <c r="E19" s="194" t="s">
        <v>1125</v>
      </c>
      <c r="F19" s="195" t="s">
        <v>2123</v>
      </c>
      <c r="G19" s="233" t="s">
        <v>2124</v>
      </c>
      <c r="H19" s="255"/>
      <c r="I19" s="264">
        <v>16920</v>
      </c>
      <c r="J19" s="264">
        <v>13730</v>
      </c>
      <c r="K19" s="264">
        <v>8263</v>
      </c>
      <c r="L19" s="257">
        <f t="shared" si="0"/>
        <v>38913</v>
      </c>
      <c r="M19" s="213"/>
      <c r="N19" s="221" t="str">
        <f>"00"&amp;TEXT(ROWS(C$1:C15),"00")&amp;"C"</f>
        <v>0015C</v>
      </c>
      <c r="O19" s="297"/>
      <c r="P19" s="351">
        <f t="shared" si="32"/>
        <v>0</v>
      </c>
      <c r="Q19" s="204"/>
      <c r="R19" s="221" t="str">
        <f>"10"&amp;TEXT(ROWS(F$1:F15),"00")&amp;"C"</f>
        <v>1015C</v>
      </c>
      <c r="S19" s="297"/>
      <c r="T19" s="351">
        <f t="shared" si="33"/>
        <v>0</v>
      </c>
      <c r="U19" s="204"/>
      <c r="V19" s="221" t="str">
        <f>"20"&amp;TEXT(ROWS(I$1:I15),"00")&amp;"C"</f>
        <v>2015C</v>
      </c>
      <c r="W19" s="297"/>
      <c r="X19" s="351">
        <f t="shared" si="34"/>
        <v>0</v>
      </c>
      <c r="Y19" s="204"/>
      <c r="Z19" s="221" t="str">
        <f>"30"&amp;TEXT(ROWS(L$1:L15),"00")&amp;"C"</f>
        <v>3015C</v>
      </c>
      <c r="AA19" s="297"/>
      <c r="AB19" s="351">
        <f t="shared" si="35"/>
        <v>0</v>
      </c>
      <c r="AC19" s="204"/>
      <c r="AD19" s="221" t="str">
        <f>"40"&amp;TEXT(ROWS(O$1:O15),"00")&amp;"C"</f>
        <v>4015C</v>
      </c>
      <c r="AE19" s="297"/>
      <c r="AF19" s="351">
        <f t="shared" si="36"/>
        <v>0</v>
      </c>
      <c r="AH19" s="188">
        <f t="shared" si="1"/>
        <v>0</v>
      </c>
      <c r="AI19" s="188">
        <f t="shared" si="37"/>
        <v>0</v>
      </c>
      <c r="AJ19" s="188">
        <f t="shared" si="38"/>
        <v>0</v>
      </c>
      <c r="AK19" s="188">
        <f t="shared" si="39"/>
        <v>0</v>
      </c>
      <c r="AL19" s="188">
        <f t="shared" si="40"/>
        <v>0</v>
      </c>
      <c r="AM19" s="189"/>
      <c r="AN19" s="188">
        <f t="shared" si="6"/>
        <v>0</v>
      </c>
      <c r="AO19" s="188">
        <f t="shared" si="7"/>
        <v>0</v>
      </c>
      <c r="AP19" s="188">
        <f t="shared" si="8"/>
        <v>0</v>
      </c>
      <c r="AQ19" s="188">
        <f t="shared" si="9"/>
        <v>0</v>
      </c>
      <c r="AR19" s="188">
        <f t="shared" si="10"/>
        <v>0</v>
      </c>
      <c r="AS19" s="188">
        <f t="shared" si="11"/>
        <v>0</v>
      </c>
      <c r="AT19" s="188">
        <f t="shared" si="12"/>
        <v>0</v>
      </c>
      <c r="AU19" s="188">
        <f t="shared" si="13"/>
        <v>0</v>
      </c>
      <c r="AV19" s="188">
        <f t="shared" si="14"/>
        <v>0</v>
      </c>
      <c r="AW19" s="188">
        <f t="shared" si="15"/>
        <v>0</v>
      </c>
      <c r="AX19" s="188">
        <f t="shared" si="16"/>
        <v>0</v>
      </c>
      <c r="AY19" s="188">
        <f t="shared" si="17"/>
        <v>0</v>
      </c>
      <c r="AZ19" s="188">
        <f t="shared" si="18"/>
        <v>0</v>
      </c>
      <c r="BA19" s="188">
        <f t="shared" si="19"/>
        <v>0</v>
      </c>
      <c r="BB19" s="188">
        <f t="shared" si="20"/>
        <v>0</v>
      </c>
      <c r="BC19" s="188">
        <f t="shared" si="21"/>
        <v>0</v>
      </c>
      <c r="BD19" s="188">
        <f t="shared" si="22"/>
        <v>0</v>
      </c>
      <c r="BE19" s="188">
        <f t="shared" si="23"/>
        <v>0</v>
      </c>
      <c r="BF19" s="188">
        <f t="shared" si="24"/>
        <v>0</v>
      </c>
      <c r="BG19" s="188">
        <f t="shared" si="25"/>
        <v>0</v>
      </c>
      <c r="BH19" s="188">
        <f t="shared" si="26"/>
        <v>0</v>
      </c>
      <c r="BI19" s="188">
        <f t="shared" si="27"/>
        <v>0</v>
      </c>
      <c r="BJ19" s="188">
        <f t="shared" si="28"/>
        <v>0</v>
      </c>
      <c r="BK19" s="188">
        <f t="shared" si="29"/>
        <v>0</v>
      </c>
      <c r="BL19" s="188">
        <f t="shared" si="30"/>
        <v>0</v>
      </c>
      <c r="BM19" s="188">
        <f t="shared" si="31"/>
        <v>0</v>
      </c>
    </row>
    <row r="20" spans="1:65" s="187" customFormat="1">
      <c r="A20" s="182"/>
      <c r="B20" s="182"/>
      <c r="C20" s="193" t="s">
        <v>1857</v>
      </c>
      <c r="D20" s="193">
        <v>5</v>
      </c>
      <c r="E20" s="194" t="s">
        <v>1135</v>
      </c>
      <c r="F20" s="195" t="s">
        <v>2102</v>
      </c>
      <c r="G20" s="233" t="s">
        <v>1096</v>
      </c>
      <c r="H20" s="255"/>
      <c r="I20" s="264">
        <v>22383</v>
      </c>
      <c r="J20" s="264">
        <v>42053</v>
      </c>
      <c r="K20" s="264">
        <v>0</v>
      </c>
      <c r="L20" s="257">
        <f t="shared" si="0"/>
        <v>64436</v>
      </c>
      <c r="M20" s="213"/>
      <c r="N20" s="221" t="str">
        <f>"00"&amp;TEXT(ROWS(C$1:C16),"00")&amp;"C"</f>
        <v>0016C</v>
      </c>
      <c r="O20" s="297"/>
      <c r="P20" s="351">
        <f t="shared" si="32"/>
        <v>0</v>
      </c>
      <c r="Q20" s="204"/>
      <c r="R20" s="221" t="str">
        <f>"10"&amp;TEXT(ROWS(F$1:F16),"00")&amp;"C"</f>
        <v>1016C</v>
      </c>
      <c r="S20" s="297"/>
      <c r="T20" s="351">
        <f t="shared" si="33"/>
        <v>0</v>
      </c>
      <c r="U20" s="204"/>
      <c r="V20" s="221" t="str">
        <f>"20"&amp;TEXT(ROWS(I$1:I16),"00")&amp;"C"</f>
        <v>2016C</v>
      </c>
      <c r="W20" s="297"/>
      <c r="X20" s="351">
        <f t="shared" si="34"/>
        <v>0</v>
      </c>
      <c r="Y20" s="204"/>
      <c r="Z20" s="221" t="str">
        <f>"30"&amp;TEXT(ROWS(L$1:L16),"00")&amp;"C"</f>
        <v>3016C</v>
      </c>
      <c r="AA20" s="297"/>
      <c r="AB20" s="351">
        <f t="shared" si="35"/>
        <v>0</v>
      </c>
      <c r="AC20" s="204"/>
      <c r="AD20" s="221" t="str">
        <f>"40"&amp;TEXT(ROWS(O$1:O16),"00")&amp;"C"</f>
        <v>4016C</v>
      </c>
      <c r="AE20" s="297"/>
      <c r="AF20" s="351">
        <f t="shared" si="36"/>
        <v>0</v>
      </c>
      <c r="AH20" s="188">
        <f t="shared" si="1"/>
        <v>0</v>
      </c>
      <c r="AI20" s="188">
        <f t="shared" si="37"/>
        <v>0</v>
      </c>
      <c r="AJ20" s="188">
        <f t="shared" si="38"/>
        <v>0</v>
      </c>
      <c r="AK20" s="188">
        <f t="shared" si="39"/>
        <v>0</v>
      </c>
      <c r="AL20" s="188">
        <f t="shared" si="40"/>
        <v>0</v>
      </c>
      <c r="AM20" s="189"/>
      <c r="AN20" s="188">
        <f t="shared" si="6"/>
        <v>0</v>
      </c>
      <c r="AO20" s="188">
        <f t="shared" si="7"/>
        <v>0</v>
      </c>
      <c r="AP20" s="188">
        <f t="shared" si="8"/>
        <v>0</v>
      </c>
      <c r="AQ20" s="188">
        <f t="shared" si="9"/>
        <v>0</v>
      </c>
      <c r="AR20" s="188">
        <f t="shared" si="10"/>
        <v>0</v>
      </c>
      <c r="AS20" s="188">
        <f t="shared" si="11"/>
        <v>0</v>
      </c>
      <c r="AT20" s="188">
        <f t="shared" si="12"/>
        <v>0</v>
      </c>
      <c r="AU20" s="188">
        <f t="shared" si="13"/>
        <v>0</v>
      </c>
      <c r="AV20" s="188">
        <f t="shared" si="14"/>
        <v>0</v>
      </c>
      <c r="AW20" s="188">
        <f t="shared" si="15"/>
        <v>0</v>
      </c>
      <c r="AX20" s="188">
        <f t="shared" si="16"/>
        <v>0</v>
      </c>
      <c r="AY20" s="188">
        <f t="shared" si="17"/>
        <v>0</v>
      </c>
      <c r="AZ20" s="188">
        <f t="shared" si="18"/>
        <v>0</v>
      </c>
      <c r="BA20" s="188">
        <f t="shared" si="19"/>
        <v>0</v>
      </c>
      <c r="BB20" s="188">
        <f t="shared" si="20"/>
        <v>0</v>
      </c>
      <c r="BC20" s="188">
        <f t="shared" si="21"/>
        <v>0</v>
      </c>
      <c r="BD20" s="188">
        <f t="shared" si="22"/>
        <v>0</v>
      </c>
      <c r="BE20" s="188">
        <f t="shared" si="23"/>
        <v>0</v>
      </c>
      <c r="BF20" s="188">
        <f t="shared" si="24"/>
        <v>0</v>
      </c>
      <c r="BG20" s="188">
        <f t="shared" si="25"/>
        <v>0</v>
      </c>
      <c r="BH20" s="188">
        <f t="shared" si="26"/>
        <v>0</v>
      </c>
      <c r="BI20" s="188">
        <f t="shared" si="27"/>
        <v>0</v>
      </c>
      <c r="BJ20" s="188">
        <f t="shared" si="28"/>
        <v>0</v>
      </c>
      <c r="BK20" s="188">
        <f t="shared" si="29"/>
        <v>0</v>
      </c>
      <c r="BL20" s="188">
        <f t="shared" si="30"/>
        <v>0</v>
      </c>
      <c r="BM20" s="188">
        <f t="shared" si="31"/>
        <v>0</v>
      </c>
    </row>
    <row r="21" spans="1:65" s="187" customFormat="1">
      <c r="A21" s="182"/>
      <c r="B21" s="182"/>
      <c r="C21" s="193" t="s">
        <v>1895</v>
      </c>
      <c r="D21" s="193">
        <v>5</v>
      </c>
      <c r="E21" s="194" t="s">
        <v>1135</v>
      </c>
      <c r="F21" s="195" t="s">
        <v>2167</v>
      </c>
      <c r="G21" s="233" t="s">
        <v>2168</v>
      </c>
      <c r="H21" s="263"/>
      <c r="I21" s="264">
        <v>18975</v>
      </c>
      <c r="J21" s="264">
        <v>77025</v>
      </c>
      <c r="K21" s="264">
        <v>4782</v>
      </c>
      <c r="L21" s="257">
        <f t="shared" si="0"/>
        <v>100782</v>
      </c>
      <c r="M21" s="210"/>
      <c r="N21" s="221" t="str">
        <f>"00"&amp;TEXT(ROWS(C$1:C17),"00")&amp;"C"</f>
        <v>0017C</v>
      </c>
      <c r="O21" s="297"/>
      <c r="P21" s="351">
        <f t="shared" si="32"/>
        <v>0</v>
      </c>
      <c r="Q21" s="204"/>
      <c r="R21" s="221" t="str">
        <f>"10"&amp;TEXT(ROWS(F$1:F17),"00")&amp;"C"</f>
        <v>1017C</v>
      </c>
      <c r="S21" s="297"/>
      <c r="T21" s="351">
        <f t="shared" si="33"/>
        <v>0</v>
      </c>
      <c r="U21" s="204"/>
      <c r="V21" s="221" t="str">
        <f>"20"&amp;TEXT(ROWS(I$1:I17),"00")&amp;"C"</f>
        <v>2017C</v>
      </c>
      <c r="W21" s="297"/>
      <c r="X21" s="351">
        <f t="shared" si="34"/>
        <v>0</v>
      </c>
      <c r="Y21" s="204"/>
      <c r="Z21" s="221" t="str">
        <f>"30"&amp;TEXT(ROWS(L$1:L17),"00")&amp;"C"</f>
        <v>3017C</v>
      </c>
      <c r="AA21" s="297"/>
      <c r="AB21" s="351">
        <f t="shared" si="35"/>
        <v>0</v>
      </c>
      <c r="AC21" s="204"/>
      <c r="AD21" s="221" t="str">
        <f>"40"&amp;TEXT(ROWS(O$1:O17),"00")&amp;"C"</f>
        <v>4017C</v>
      </c>
      <c r="AE21" s="297"/>
      <c r="AF21" s="351">
        <f t="shared" si="36"/>
        <v>0</v>
      </c>
      <c r="AH21" s="188">
        <f t="shared" si="1"/>
        <v>0</v>
      </c>
      <c r="AI21" s="188">
        <f t="shared" si="37"/>
        <v>0</v>
      </c>
      <c r="AJ21" s="188">
        <f t="shared" si="38"/>
        <v>0</v>
      </c>
      <c r="AK21" s="188">
        <f t="shared" si="39"/>
        <v>0</v>
      </c>
      <c r="AL21" s="188">
        <f t="shared" si="40"/>
        <v>0</v>
      </c>
      <c r="AM21" s="189"/>
      <c r="AN21" s="188">
        <f t="shared" si="6"/>
        <v>0</v>
      </c>
      <c r="AO21" s="188">
        <f t="shared" si="7"/>
        <v>0</v>
      </c>
      <c r="AP21" s="188">
        <f t="shared" si="8"/>
        <v>0</v>
      </c>
      <c r="AQ21" s="188">
        <f t="shared" si="9"/>
        <v>0</v>
      </c>
      <c r="AR21" s="188">
        <f t="shared" si="10"/>
        <v>0</v>
      </c>
      <c r="AS21" s="188">
        <f t="shared" si="11"/>
        <v>0</v>
      </c>
      <c r="AT21" s="188">
        <f t="shared" si="12"/>
        <v>0</v>
      </c>
      <c r="AU21" s="188">
        <f t="shared" si="13"/>
        <v>0</v>
      </c>
      <c r="AV21" s="188">
        <f t="shared" si="14"/>
        <v>0</v>
      </c>
      <c r="AW21" s="188">
        <f t="shared" si="15"/>
        <v>0</v>
      </c>
      <c r="AX21" s="188">
        <f t="shared" si="16"/>
        <v>0</v>
      </c>
      <c r="AY21" s="188">
        <f t="shared" si="17"/>
        <v>0</v>
      </c>
      <c r="AZ21" s="188">
        <f t="shared" si="18"/>
        <v>0</v>
      </c>
      <c r="BA21" s="188">
        <f t="shared" si="19"/>
        <v>0</v>
      </c>
      <c r="BB21" s="188">
        <f t="shared" si="20"/>
        <v>0</v>
      </c>
      <c r="BC21" s="188">
        <f t="shared" si="21"/>
        <v>0</v>
      </c>
      <c r="BD21" s="188">
        <f t="shared" si="22"/>
        <v>0</v>
      </c>
      <c r="BE21" s="188">
        <f t="shared" si="23"/>
        <v>0</v>
      </c>
      <c r="BF21" s="188">
        <f t="shared" si="24"/>
        <v>0</v>
      </c>
      <c r="BG21" s="188">
        <f t="shared" si="25"/>
        <v>0</v>
      </c>
      <c r="BH21" s="188">
        <f t="shared" si="26"/>
        <v>0</v>
      </c>
      <c r="BI21" s="188">
        <f t="shared" si="27"/>
        <v>0</v>
      </c>
      <c r="BJ21" s="188">
        <f t="shared" si="28"/>
        <v>0</v>
      </c>
      <c r="BK21" s="188">
        <f t="shared" si="29"/>
        <v>0</v>
      </c>
      <c r="BL21" s="188">
        <f t="shared" si="30"/>
        <v>0</v>
      </c>
      <c r="BM21" s="188">
        <f t="shared" si="31"/>
        <v>0</v>
      </c>
    </row>
    <row r="22" spans="1:65" s="187" customFormat="1">
      <c r="A22" s="182"/>
      <c r="B22" s="182"/>
      <c r="C22" s="183" t="s">
        <v>1803</v>
      </c>
      <c r="D22" s="184">
        <v>6</v>
      </c>
      <c r="E22" s="185" t="s">
        <v>1113</v>
      </c>
      <c r="F22" s="186" t="s">
        <v>1998</v>
      </c>
      <c r="G22" s="235" t="s">
        <v>1999</v>
      </c>
      <c r="H22" s="255"/>
      <c r="I22" s="256"/>
      <c r="J22" s="260">
        <v>871</v>
      </c>
      <c r="K22" s="256"/>
      <c r="L22" s="257">
        <f t="shared" si="0"/>
        <v>871</v>
      </c>
      <c r="M22" s="213"/>
      <c r="N22" s="221" t="str">
        <f>"00"&amp;TEXT(ROWS(C$1:C18),"00")&amp;"C"</f>
        <v>0018C</v>
      </c>
      <c r="O22" s="297"/>
      <c r="P22" s="351">
        <f t="shared" si="32"/>
        <v>0</v>
      </c>
      <c r="Q22" s="206"/>
      <c r="R22" s="221" t="str">
        <f>"10"&amp;TEXT(ROWS(F$1:F18),"00")&amp;"C"</f>
        <v>1018C</v>
      </c>
      <c r="S22" s="297"/>
      <c r="T22" s="351">
        <f t="shared" si="33"/>
        <v>0</v>
      </c>
      <c r="U22" s="206"/>
      <c r="V22" s="221" t="str">
        <f>"20"&amp;TEXT(ROWS(I$1:I18),"00")&amp;"C"</f>
        <v>2018C</v>
      </c>
      <c r="W22" s="297"/>
      <c r="X22" s="351">
        <f t="shared" si="34"/>
        <v>0</v>
      </c>
      <c r="Y22" s="206"/>
      <c r="Z22" s="221" t="str">
        <f>"30"&amp;TEXT(ROWS(L$1:L18),"00")&amp;"C"</f>
        <v>3018C</v>
      </c>
      <c r="AA22" s="297"/>
      <c r="AB22" s="351">
        <f t="shared" si="35"/>
        <v>0</v>
      </c>
      <c r="AC22" s="206"/>
      <c r="AD22" s="221" t="str">
        <f>"40"&amp;TEXT(ROWS(O$1:O18),"00")&amp;"C"</f>
        <v>4018C</v>
      </c>
      <c r="AE22" s="297"/>
      <c r="AF22" s="351">
        <f t="shared" si="36"/>
        <v>0</v>
      </c>
      <c r="AH22" s="188">
        <f t="shared" si="1"/>
        <v>0</v>
      </c>
      <c r="AI22" s="188">
        <f t="shared" si="37"/>
        <v>0</v>
      </c>
      <c r="AJ22" s="188">
        <f t="shared" si="38"/>
        <v>0</v>
      </c>
      <c r="AK22" s="188">
        <f t="shared" si="39"/>
        <v>0</v>
      </c>
      <c r="AL22" s="188">
        <f t="shared" si="40"/>
        <v>0</v>
      </c>
      <c r="AM22" s="189"/>
      <c r="AN22" s="188">
        <f t="shared" si="6"/>
        <v>0</v>
      </c>
      <c r="AO22" s="188">
        <f t="shared" si="7"/>
        <v>0</v>
      </c>
      <c r="AP22" s="188">
        <f t="shared" si="8"/>
        <v>0</v>
      </c>
      <c r="AQ22" s="188">
        <f t="shared" si="9"/>
        <v>0</v>
      </c>
      <c r="AR22" s="188">
        <f t="shared" si="10"/>
        <v>0</v>
      </c>
      <c r="AS22" s="188">
        <f t="shared" si="11"/>
        <v>0</v>
      </c>
      <c r="AT22" s="188">
        <f t="shared" si="12"/>
        <v>0</v>
      </c>
      <c r="AU22" s="188">
        <f t="shared" si="13"/>
        <v>0</v>
      </c>
      <c r="AV22" s="188">
        <f t="shared" si="14"/>
        <v>0</v>
      </c>
      <c r="AW22" s="188">
        <f t="shared" si="15"/>
        <v>0</v>
      </c>
      <c r="AX22" s="188">
        <f t="shared" si="16"/>
        <v>0</v>
      </c>
      <c r="AY22" s="188">
        <f t="shared" si="17"/>
        <v>0</v>
      </c>
      <c r="AZ22" s="188">
        <f t="shared" si="18"/>
        <v>0</v>
      </c>
      <c r="BA22" s="188">
        <f t="shared" si="19"/>
        <v>0</v>
      </c>
      <c r="BB22" s="188">
        <f t="shared" si="20"/>
        <v>0</v>
      </c>
      <c r="BC22" s="188">
        <f t="shared" si="21"/>
        <v>0</v>
      </c>
      <c r="BD22" s="188">
        <f t="shared" si="22"/>
        <v>0</v>
      </c>
      <c r="BE22" s="188">
        <f t="shared" si="23"/>
        <v>0</v>
      </c>
      <c r="BF22" s="188">
        <f t="shared" si="24"/>
        <v>0</v>
      </c>
      <c r="BG22" s="188">
        <f t="shared" si="25"/>
        <v>0</v>
      </c>
      <c r="BH22" s="188">
        <f t="shared" si="26"/>
        <v>0</v>
      </c>
      <c r="BI22" s="188">
        <f t="shared" si="27"/>
        <v>0</v>
      </c>
      <c r="BJ22" s="188">
        <f t="shared" si="28"/>
        <v>0</v>
      </c>
      <c r="BK22" s="188">
        <f t="shared" si="29"/>
        <v>0</v>
      </c>
      <c r="BL22" s="188">
        <f t="shared" si="30"/>
        <v>0</v>
      </c>
      <c r="BM22" s="188">
        <f t="shared" si="31"/>
        <v>0</v>
      </c>
    </row>
    <row r="23" spans="1:65" s="187" customFormat="1" ht="31.5">
      <c r="A23" s="182"/>
      <c r="B23" s="182"/>
      <c r="C23" s="193" t="s">
        <v>1817</v>
      </c>
      <c r="D23" s="193">
        <v>5</v>
      </c>
      <c r="E23" s="194" t="s">
        <v>1135</v>
      </c>
      <c r="F23" s="195" t="s">
        <v>2024</v>
      </c>
      <c r="G23" s="233" t="s">
        <v>2025</v>
      </c>
      <c r="H23" s="255">
        <v>43560</v>
      </c>
      <c r="I23" s="256">
        <v>12713</v>
      </c>
      <c r="J23" s="264">
        <v>97555</v>
      </c>
      <c r="K23" s="264">
        <v>10785</v>
      </c>
      <c r="L23" s="257">
        <f t="shared" si="0"/>
        <v>164613</v>
      </c>
      <c r="M23" s="213"/>
      <c r="N23" s="221" t="str">
        <f>"00"&amp;TEXT(ROWS(C$1:C19),"00")&amp;"C"</f>
        <v>0019C</v>
      </c>
      <c r="O23" s="297"/>
      <c r="P23" s="351">
        <f t="shared" si="32"/>
        <v>0</v>
      </c>
      <c r="Q23" s="204"/>
      <c r="R23" s="221" t="str">
        <f>"10"&amp;TEXT(ROWS(F$1:F19),"00")&amp;"C"</f>
        <v>1019C</v>
      </c>
      <c r="S23" s="297"/>
      <c r="T23" s="351">
        <f t="shared" si="33"/>
        <v>0</v>
      </c>
      <c r="U23" s="204"/>
      <c r="V23" s="221" t="str">
        <f>"20"&amp;TEXT(ROWS(I$1:I19),"00")&amp;"C"</f>
        <v>2019C</v>
      </c>
      <c r="W23" s="297"/>
      <c r="X23" s="351">
        <f t="shared" si="34"/>
        <v>0</v>
      </c>
      <c r="Y23" s="204"/>
      <c r="Z23" s="221" t="str">
        <f>"30"&amp;TEXT(ROWS(L$1:L19),"00")&amp;"C"</f>
        <v>3019C</v>
      </c>
      <c r="AA23" s="297"/>
      <c r="AB23" s="351">
        <f t="shared" si="35"/>
        <v>0</v>
      </c>
      <c r="AC23" s="204"/>
      <c r="AD23" s="221" t="str">
        <f>"40"&amp;TEXT(ROWS(O$1:O19),"00")&amp;"C"</f>
        <v>4019C</v>
      </c>
      <c r="AE23" s="297"/>
      <c r="AF23" s="351">
        <f t="shared" si="36"/>
        <v>0</v>
      </c>
      <c r="AH23" s="188">
        <f t="shared" si="1"/>
        <v>0</v>
      </c>
      <c r="AI23" s="188">
        <f t="shared" si="37"/>
        <v>0</v>
      </c>
      <c r="AJ23" s="188">
        <f t="shared" si="38"/>
        <v>0</v>
      </c>
      <c r="AK23" s="188">
        <f t="shared" si="39"/>
        <v>0</v>
      </c>
      <c r="AL23" s="188">
        <f t="shared" si="40"/>
        <v>0</v>
      </c>
      <c r="AM23" s="189"/>
      <c r="AN23" s="188">
        <f t="shared" si="6"/>
        <v>0</v>
      </c>
      <c r="AO23" s="188">
        <f t="shared" si="7"/>
        <v>0</v>
      </c>
      <c r="AP23" s="188">
        <f t="shared" si="8"/>
        <v>0</v>
      </c>
      <c r="AQ23" s="188">
        <f t="shared" si="9"/>
        <v>0</v>
      </c>
      <c r="AR23" s="188">
        <f t="shared" si="10"/>
        <v>0</v>
      </c>
      <c r="AS23" s="188">
        <f t="shared" si="11"/>
        <v>0</v>
      </c>
      <c r="AT23" s="188">
        <f t="shared" si="12"/>
        <v>0</v>
      </c>
      <c r="AU23" s="188">
        <f t="shared" si="13"/>
        <v>0</v>
      </c>
      <c r="AV23" s="188">
        <f t="shared" si="14"/>
        <v>0</v>
      </c>
      <c r="AW23" s="188">
        <f t="shared" si="15"/>
        <v>0</v>
      </c>
      <c r="AX23" s="188">
        <f t="shared" si="16"/>
        <v>0</v>
      </c>
      <c r="AY23" s="188">
        <f t="shared" si="17"/>
        <v>0</v>
      </c>
      <c r="AZ23" s="188">
        <f t="shared" si="18"/>
        <v>0</v>
      </c>
      <c r="BA23" s="188">
        <f t="shared" si="19"/>
        <v>0</v>
      </c>
      <c r="BB23" s="188">
        <f t="shared" si="20"/>
        <v>0</v>
      </c>
      <c r="BC23" s="188">
        <f t="shared" si="21"/>
        <v>0</v>
      </c>
      <c r="BD23" s="188">
        <f t="shared" si="22"/>
        <v>0</v>
      </c>
      <c r="BE23" s="188">
        <f t="shared" si="23"/>
        <v>0</v>
      </c>
      <c r="BF23" s="188">
        <f t="shared" si="24"/>
        <v>0</v>
      </c>
      <c r="BG23" s="188">
        <f t="shared" si="25"/>
        <v>0</v>
      </c>
      <c r="BH23" s="188">
        <f t="shared" si="26"/>
        <v>0</v>
      </c>
      <c r="BI23" s="188">
        <f t="shared" si="27"/>
        <v>0</v>
      </c>
      <c r="BJ23" s="188">
        <f t="shared" si="28"/>
        <v>0</v>
      </c>
      <c r="BK23" s="188">
        <f t="shared" si="29"/>
        <v>0</v>
      </c>
      <c r="BL23" s="188">
        <f t="shared" si="30"/>
        <v>0</v>
      </c>
      <c r="BM23" s="188">
        <f t="shared" si="31"/>
        <v>0</v>
      </c>
    </row>
    <row r="24" spans="1:65" s="187" customFormat="1">
      <c r="A24" s="182"/>
      <c r="B24" s="182"/>
      <c r="C24" s="183" t="s">
        <v>1731</v>
      </c>
      <c r="D24" s="184">
        <v>5</v>
      </c>
      <c r="E24" s="185" t="s">
        <v>2189</v>
      </c>
      <c r="F24" s="186" t="s">
        <v>1920</v>
      </c>
      <c r="G24" s="234" t="s">
        <v>1099</v>
      </c>
      <c r="H24" s="255"/>
      <c r="I24" s="256">
        <v>2808</v>
      </c>
      <c r="J24" s="256">
        <v>15600</v>
      </c>
      <c r="K24" s="256">
        <v>9477</v>
      </c>
      <c r="L24" s="257">
        <f t="shared" si="0"/>
        <v>27885</v>
      </c>
      <c r="M24" s="213"/>
      <c r="N24" s="221" t="str">
        <f>"00"&amp;TEXT(ROWS(C$1:C20),"00")&amp;"C"</f>
        <v>0020C</v>
      </c>
      <c r="O24" s="297"/>
      <c r="P24" s="351">
        <f t="shared" si="32"/>
        <v>0</v>
      </c>
      <c r="Q24" s="206"/>
      <c r="R24" s="221" t="str">
        <f>"10"&amp;TEXT(ROWS(F$1:F20),"00")&amp;"C"</f>
        <v>1020C</v>
      </c>
      <c r="S24" s="297"/>
      <c r="T24" s="351">
        <f t="shared" si="33"/>
        <v>0</v>
      </c>
      <c r="U24" s="206"/>
      <c r="V24" s="221" t="str">
        <f>"20"&amp;TEXT(ROWS(I$1:I20),"00")&amp;"C"</f>
        <v>2020C</v>
      </c>
      <c r="W24" s="297"/>
      <c r="X24" s="351">
        <f t="shared" si="34"/>
        <v>0</v>
      </c>
      <c r="Y24" s="206"/>
      <c r="Z24" s="221" t="str">
        <f>"30"&amp;TEXT(ROWS(L$1:L20),"00")&amp;"C"</f>
        <v>3020C</v>
      </c>
      <c r="AA24" s="297"/>
      <c r="AB24" s="351">
        <f t="shared" si="35"/>
        <v>0</v>
      </c>
      <c r="AC24" s="206"/>
      <c r="AD24" s="221" t="str">
        <f>"40"&amp;TEXT(ROWS(O$1:O20),"00")&amp;"C"</f>
        <v>4020C</v>
      </c>
      <c r="AE24" s="297"/>
      <c r="AF24" s="351">
        <f t="shared" si="36"/>
        <v>0</v>
      </c>
      <c r="AH24" s="188">
        <f t="shared" si="1"/>
        <v>0</v>
      </c>
      <c r="AI24" s="188">
        <f t="shared" si="37"/>
        <v>0</v>
      </c>
      <c r="AJ24" s="188">
        <f t="shared" si="38"/>
        <v>0</v>
      </c>
      <c r="AK24" s="188">
        <f t="shared" si="39"/>
        <v>0</v>
      </c>
      <c r="AL24" s="188">
        <f t="shared" si="40"/>
        <v>0</v>
      </c>
      <c r="AM24" s="189"/>
      <c r="AN24" s="188">
        <f t="shared" si="6"/>
        <v>0</v>
      </c>
      <c r="AO24" s="188">
        <f t="shared" si="7"/>
        <v>0</v>
      </c>
      <c r="AP24" s="188">
        <f t="shared" si="8"/>
        <v>0</v>
      </c>
      <c r="AQ24" s="188">
        <f t="shared" si="9"/>
        <v>0</v>
      </c>
      <c r="AR24" s="188">
        <f t="shared" si="10"/>
        <v>0</v>
      </c>
      <c r="AS24" s="188">
        <f t="shared" si="11"/>
        <v>0</v>
      </c>
      <c r="AT24" s="188">
        <f t="shared" si="12"/>
        <v>0</v>
      </c>
      <c r="AU24" s="188">
        <f t="shared" si="13"/>
        <v>0</v>
      </c>
      <c r="AV24" s="188">
        <f t="shared" si="14"/>
        <v>0</v>
      </c>
      <c r="AW24" s="188">
        <f t="shared" si="15"/>
        <v>0</v>
      </c>
      <c r="AX24" s="188">
        <f t="shared" si="16"/>
        <v>0</v>
      </c>
      <c r="AY24" s="188">
        <f t="shared" si="17"/>
        <v>0</v>
      </c>
      <c r="AZ24" s="188">
        <f t="shared" si="18"/>
        <v>0</v>
      </c>
      <c r="BA24" s="188">
        <f t="shared" si="19"/>
        <v>0</v>
      </c>
      <c r="BB24" s="188">
        <f t="shared" si="20"/>
        <v>0</v>
      </c>
      <c r="BC24" s="188">
        <f t="shared" si="21"/>
        <v>0</v>
      </c>
      <c r="BD24" s="188">
        <f t="shared" si="22"/>
        <v>0</v>
      </c>
      <c r="BE24" s="188">
        <f t="shared" si="23"/>
        <v>0</v>
      </c>
      <c r="BF24" s="188">
        <f t="shared" si="24"/>
        <v>0</v>
      </c>
      <c r="BG24" s="188">
        <f t="shared" si="25"/>
        <v>0</v>
      </c>
      <c r="BH24" s="188">
        <f t="shared" si="26"/>
        <v>0</v>
      </c>
      <c r="BI24" s="188">
        <f t="shared" si="27"/>
        <v>0</v>
      </c>
      <c r="BJ24" s="188">
        <f t="shared" si="28"/>
        <v>0</v>
      </c>
      <c r="BK24" s="188">
        <f t="shared" si="29"/>
        <v>0</v>
      </c>
      <c r="BL24" s="188">
        <f t="shared" si="30"/>
        <v>0</v>
      </c>
      <c r="BM24" s="188">
        <f t="shared" si="31"/>
        <v>0</v>
      </c>
    </row>
    <row r="25" spans="1:65" s="187" customFormat="1">
      <c r="A25" s="182"/>
      <c r="B25" s="182"/>
      <c r="C25" s="183" t="s">
        <v>1727</v>
      </c>
      <c r="D25" s="184">
        <v>5</v>
      </c>
      <c r="E25" s="185" t="s">
        <v>2189</v>
      </c>
      <c r="F25" s="186" t="s">
        <v>1914</v>
      </c>
      <c r="G25" s="234" t="s">
        <v>1095</v>
      </c>
      <c r="H25" s="255"/>
      <c r="I25" s="256">
        <v>1387</v>
      </c>
      <c r="J25" s="256">
        <v>2271</v>
      </c>
      <c r="K25" s="256">
        <v>3945</v>
      </c>
      <c r="L25" s="257">
        <f t="shared" si="0"/>
        <v>7603</v>
      </c>
      <c r="M25" s="213"/>
      <c r="N25" s="221" t="str">
        <f>"00"&amp;TEXT(ROWS(C$1:C21),"00")&amp;"C"</f>
        <v>0021C</v>
      </c>
      <c r="O25" s="297"/>
      <c r="P25" s="351">
        <f t="shared" si="32"/>
        <v>0</v>
      </c>
      <c r="Q25" s="206"/>
      <c r="R25" s="221" t="str">
        <f>"10"&amp;TEXT(ROWS(F$1:F21),"00")&amp;"C"</f>
        <v>1021C</v>
      </c>
      <c r="S25" s="297"/>
      <c r="T25" s="351">
        <f t="shared" si="33"/>
        <v>0</v>
      </c>
      <c r="U25" s="206"/>
      <c r="V25" s="221" t="str">
        <f>"20"&amp;TEXT(ROWS(I$1:I21),"00")&amp;"C"</f>
        <v>2021C</v>
      </c>
      <c r="W25" s="297"/>
      <c r="X25" s="351">
        <f t="shared" si="34"/>
        <v>0</v>
      </c>
      <c r="Y25" s="206"/>
      <c r="Z25" s="221" t="str">
        <f>"30"&amp;TEXT(ROWS(L$1:L21),"00")&amp;"C"</f>
        <v>3021C</v>
      </c>
      <c r="AA25" s="297"/>
      <c r="AB25" s="351">
        <f t="shared" si="35"/>
        <v>0</v>
      </c>
      <c r="AC25" s="206"/>
      <c r="AD25" s="221" t="str">
        <f>"40"&amp;TEXT(ROWS(O$1:O21),"00")&amp;"C"</f>
        <v>4021C</v>
      </c>
      <c r="AE25" s="297"/>
      <c r="AF25" s="351">
        <f t="shared" si="36"/>
        <v>0</v>
      </c>
      <c r="AH25" s="188">
        <f t="shared" si="1"/>
        <v>0</v>
      </c>
      <c r="AI25" s="188">
        <f t="shared" si="37"/>
        <v>0</v>
      </c>
      <c r="AJ25" s="188">
        <f t="shared" si="38"/>
        <v>0</v>
      </c>
      <c r="AK25" s="188">
        <f t="shared" si="39"/>
        <v>0</v>
      </c>
      <c r="AL25" s="188">
        <f t="shared" si="40"/>
        <v>0</v>
      </c>
      <c r="AM25" s="189"/>
      <c r="AN25" s="188">
        <f t="shared" si="6"/>
        <v>0</v>
      </c>
      <c r="AO25" s="188">
        <f t="shared" si="7"/>
        <v>0</v>
      </c>
      <c r="AP25" s="188">
        <f t="shared" si="8"/>
        <v>0</v>
      </c>
      <c r="AQ25" s="188">
        <f t="shared" si="9"/>
        <v>0</v>
      </c>
      <c r="AR25" s="188">
        <f t="shared" si="10"/>
        <v>0</v>
      </c>
      <c r="AS25" s="188">
        <f t="shared" si="11"/>
        <v>0</v>
      </c>
      <c r="AT25" s="188">
        <f t="shared" si="12"/>
        <v>0</v>
      </c>
      <c r="AU25" s="188">
        <f t="shared" si="13"/>
        <v>0</v>
      </c>
      <c r="AV25" s="188">
        <f t="shared" si="14"/>
        <v>0</v>
      </c>
      <c r="AW25" s="188">
        <f t="shared" si="15"/>
        <v>0</v>
      </c>
      <c r="AX25" s="188">
        <f t="shared" si="16"/>
        <v>0</v>
      </c>
      <c r="AY25" s="188">
        <f t="shared" si="17"/>
        <v>0</v>
      </c>
      <c r="AZ25" s="188">
        <f t="shared" si="18"/>
        <v>0</v>
      </c>
      <c r="BA25" s="188">
        <f t="shared" si="19"/>
        <v>0</v>
      </c>
      <c r="BB25" s="188">
        <f t="shared" si="20"/>
        <v>0</v>
      </c>
      <c r="BC25" s="188">
        <f t="shared" si="21"/>
        <v>0</v>
      </c>
      <c r="BD25" s="188">
        <f t="shared" si="22"/>
        <v>0</v>
      </c>
      <c r="BE25" s="188">
        <f t="shared" si="23"/>
        <v>0</v>
      </c>
      <c r="BF25" s="188">
        <f t="shared" si="24"/>
        <v>0</v>
      </c>
      <c r="BG25" s="188">
        <f t="shared" si="25"/>
        <v>0</v>
      </c>
      <c r="BH25" s="188">
        <f t="shared" si="26"/>
        <v>0</v>
      </c>
      <c r="BI25" s="188">
        <f t="shared" si="27"/>
        <v>0</v>
      </c>
      <c r="BJ25" s="188">
        <f t="shared" si="28"/>
        <v>0</v>
      </c>
      <c r="BK25" s="188">
        <f t="shared" si="29"/>
        <v>0</v>
      </c>
      <c r="BL25" s="188">
        <f t="shared" si="30"/>
        <v>0</v>
      </c>
      <c r="BM25" s="188">
        <f t="shared" si="31"/>
        <v>0</v>
      </c>
    </row>
    <row r="26" spans="1:65" s="187" customFormat="1">
      <c r="A26" s="182"/>
      <c r="B26" s="182"/>
      <c r="C26" s="193" t="s">
        <v>1887</v>
      </c>
      <c r="D26" s="193">
        <v>5</v>
      </c>
      <c r="E26" s="194" t="s">
        <v>2602</v>
      </c>
      <c r="F26" s="195" t="s">
        <v>2158</v>
      </c>
      <c r="G26" s="233" t="s">
        <v>2159</v>
      </c>
      <c r="H26" s="263"/>
      <c r="I26" s="264"/>
      <c r="J26" s="264">
        <v>1742</v>
      </c>
      <c r="K26" s="264">
        <v>134767</v>
      </c>
      <c r="L26" s="257">
        <f t="shared" si="0"/>
        <v>136509</v>
      </c>
      <c r="M26" s="210"/>
      <c r="N26" s="221" t="str">
        <f>"00"&amp;TEXT(ROWS(C$1:C22),"00")&amp;"C"</f>
        <v>0022C</v>
      </c>
      <c r="O26" s="297"/>
      <c r="P26" s="351">
        <f t="shared" si="32"/>
        <v>0</v>
      </c>
      <c r="Q26" s="204"/>
      <c r="R26" s="221" t="str">
        <f>"10"&amp;TEXT(ROWS(F$1:F22),"00")&amp;"C"</f>
        <v>1022C</v>
      </c>
      <c r="S26" s="297"/>
      <c r="T26" s="351">
        <f t="shared" si="33"/>
        <v>0</v>
      </c>
      <c r="U26" s="204"/>
      <c r="V26" s="221" t="str">
        <f>"20"&amp;TEXT(ROWS(I$1:I22),"00")&amp;"C"</f>
        <v>2022C</v>
      </c>
      <c r="W26" s="297"/>
      <c r="X26" s="351">
        <f t="shared" si="34"/>
        <v>0</v>
      </c>
      <c r="Y26" s="204"/>
      <c r="Z26" s="221" t="str">
        <f>"30"&amp;TEXT(ROWS(L$1:L22),"00")&amp;"C"</f>
        <v>3022C</v>
      </c>
      <c r="AA26" s="297"/>
      <c r="AB26" s="351">
        <f t="shared" si="35"/>
        <v>0</v>
      </c>
      <c r="AC26" s="204"/>
      <c r="AD26" s="221" t="str">
        <f>"40"&amp;TEXT(ROWS(O$1:O22),"00")&amp;"C"</f>
        <v>4022C</v>
      </c>
      <c r="AE26" s="297"/>
      <c r="AF26" s="351">
        <f t="shared" si="36"/>
        <v>0</v>
      </c>
      <c r="AH26" s="188">
        <f t="shared" si="1"/>
        <v>0</v>
      </c>
      <c r="AI26" s="188">
        <f t="shared" si="37"/>
        <v>0</v>
      </c>
      <c r="AJ26" s="188">
        <f t="shared" si="38"/>
        <v>0</v>
      </c>
      <c r="AK26" s="188">
        <f t="shared" si="39"/>
        <v>0</v>
      </c>
      <c r="AL26" s="188">
        <f t="shared" si="40"/>
        <v>0</v>
      </c>
      <c r="AM26" s="189"/>
      <c r="AN26" s="188">
        <f t="shared" si="6"/>
        <v>0</v>
      </c>
      <c r="AO26" s="188">
        <f t="shared" si="7"/>
        <v>0</v>
      </c>
      <c r="AP26" s="188">
        <f t="shared" si="8"/>
        <v>0</v>
      </c>
      <c r="AQ26" s="188">
        <f t="shared" si="9"/>
        <v>0</v>
      </c>
      <c r="AR26" s="188">
        <f t="shared" si="10"/>
        <v>0</v>
      </c>
      <c r="AS26" s="188">
        <f t="shared" si="11"/>
        <v>0</v>
      </c>
      <c r="AT26" s="188">
        <f t="shared" si="12"/>
        <v>0</v>
      </c>
      <c r="AU26" s="188">
        <f t="shared" si="13"/>
        <v>0</v>
      </c>
      <c r="AV26" s="188">
        <f t="shared" si="14"/>
        <v>0</v>
      </c>
      <c r="AW26" s="188">
        <f t="shared" si="15"/>
        <v>0</v>
      </c>
      <c r="AX26" s="188">
        <f t="shared" si="16"/>
        <v>0</v>
      </c>
      <c r="AY26" s="188">
        <f t="shared" si="17"/>
        <v>0</v>
      </c>
      <c r="AZ26" s="188">
        <f t="shared" si="18"/>
        <v>0</v>
      </c>
      <c r="BA26" s="188">
        <f t="shared" si="19"/>
        <v>0</v>
      </c>
      <c r="BB26" s="188">
        <f t="shared" si="20"/>
        <v>0</v>
      </c>
      <c r="BC26" s="188">
        <f t="shared" si="21"/>
        <v>0</v>
      </c>
      <c r="BD26" s="188">
        <f t="shared" si="22"/>
        <v>0</v>
      </c>
      <c r="BE26" s="188">
        <f t="shared" si="23"/>
        <v>0</v>
      </c>
      <c r="BF26" s="188">
        <f t="shared" si="24"/>
        <v>0</v>
      </c>
      <c r="BG26" s="188">
        <f t="shared" si="25"/>
        <v>0</v>
      </c>
      <c r="BH26" s="188">
        <f t="shared" si="26"/>
        <v>0</v>
      </c>
      <c r="BI26" s="188">
        <f t="shared" si="27"/>
        <v>0</v>
      </c>
      <c r="BJ26" s="188">
        <f t="shared" si="28"/>
        <v>0</v>
      </c>
      <c r="BK26" s="188">
        <f t="shared" si="29"/>
        <v>0</v>
      </c>
      <c r="BL26" s="188">
        <f t="shared" si="30"/>
        <v>0</v>
      </c>
      <c r="BM26" s="188">
        <f t="shared" si="31"/>
        <v>0</v>
      </c>
    </row>
    <row r="27" spans="1:65" s="187" customFormat="1">
      <c r="A27" s="182"/>
      <c r="B27" s="182"/>
      <c r="C27" s="193" t="s">
        <v>1875</v>
      </c>
      <c r="D27" s="193">
        <v>5</v>
      </c>
      <c r="E27" s="194" t="s">
        <v>1272</v>
      </c>
      <c r="F27" s="195" t="s">
        <v>2136</v>
      </c>
      <c r="G27" s="233" t="s">
        <v>2137</v>
      </c>
      <c r="H27" s="255"/>
      <c r="I27" s="264">
        <v>723</v>
      </c>
      <c r="J27" s="264">
        <v>495</v>
      </c>
      <c r="K27" s="264">
        <v>0</v>
      </c>
      <c r="L27" s="257">
        <f t="shared" si="0"/>
        <v>1218</v>
      </c>
      <c r="M27" s="213"/>
      <c r="N27" s="221" t="str">
        <f>"00"&amp;TEXT(ROWS(C$1:C23),"00")&amp;"C"</f>
        <v>0023C</v>
      </c>
      <c r="O27" s="297"/>
      <c r="P27" s="351">
        <f t="shared" si="32"/>
        <v>0</v>
      </c>
      <c r="Q27" s="204"/>
      <c r="R27" s="221" t="str">
        <f>"10"&amp;TEXT(ROWS(F$1:F23),"00")&amp;"C"</f>
        <v>1023C</v>
      </c>
      <c r="S27" s="297"/>
      <c r="T27" s="351">
        <f t="shared" si="33"/>
        <v>0</v>
      </c>
      <c r="U27" s="204"/>
      <c r="V27" s="221" t="str">
        <f>"20"&amp;TEXT(ROWS(I$1:I23),"00")&amp;"C"</f>
        <v>2023C</v>
      </c>
      <c r="W27" s="297"/>
      <c r="X27" s="351">
        <f t="shared" si="34"/>
        <v>0</v>
      </c>
      <c r="Y27" s="204"/>
      <c r="Z27" s="221" t="str">
        <f>"30"&amp;TEXT(ROWS(L$1:L23),"00")&amp;"C"</f>
        <v>3023C</v>
      </c>
      <c r="AA27" s="297"/>
      <c r="AB27" s="351">
        <f t="shared" si="35"/>
        <v>0</v>
      </c>
      <c r="AC27" s="204"/>
      <c r="AD27" s="221" t="str">
        <f>"40"&amp;TEXT(ROWS(O$1:O23),"00")&amp;"C"</f>
        <v>4023C</v>
      </c>
      <c r="AE27" s="297"/>
      <c r="AF27" s="351">
        <f t="shared" si="36"/>
        <v>0</v>
      </c>
      <c r="AH27" s="188">
        <f t="shared" si="1"/>
        <v>0</v>
      </c>
      <c r="AI27" s="188">
        <f t="shared" si="37"/>
        <v>0</v>
      </c>
      <c r="AJ27" s="188">
        <f t="shared" si="38"/>
        <v>0</v>
      </c>
      <c r="AK27" s="188">
        <f t="shared" si="39"/>
        <v>0</v>
      </c>
      <c r="AL27" s="188">
        <f t="shared" si="40"/>
        <v>0</v>
      </c>
      <c r="AM27" s="189"/>
      <c r="AN27" s="188">
        <f t="shared" si="6"/>
        <v>0</v>
      </c>
      <c r="AO27" s="188">
        <f t="shared" si="7"/>
        <v>0</v>
      </c>
      <c r="AP27" s="188">
        <f t="shared" si="8"/>
        <v>0</v>
      </c>
      <c r="AQ27" s="188">
        <f t="shared" si="9"/>
        <v>0</v>
      </c>
      <c r="AR27" s="188">
        <f t="shared" si="10"/>
        <v>0</v>
      </c>
      <c r="AS27" s="188">
        <f t="shared" si="11"/>
        <v>0</v>
      </c>
      <c r="AT27" s="188">
        <f t="shared" si="12"/>
        <v>0</v>
      </c>
      <c r="AU27" s="188">
        <f t="shared" si="13"/>
        <v>0</v>
      </c>
      <c r="AV27" s="188">
        <f t="shared" si="14"/>
        <v>0</v>
      </c>
      <c r="AW27" s="188">
        <f t="shared" si="15"/>
        <v>0</v>
      </c>
      <c r="AX27" s="188">
        <f t="shared" si="16"/>
        <v>0</v>
      </c>
      <c r="AY27" s="188">
        <f t="shared" si="17"/>
        <v>0</v>
      </c>
      <c r="AZ27" s="188">
        <f t="shared" si="18"/>
        <v>0</v>
      </c>
      <c r="BA27" s="188">
        <f t="shared" si="19"/>
        <v>0</v>
      </c>
      <c r="BB27" s="188">
        <f t="shared" si="20"/>
        <v>0</v>
      </c>
      <c r="BC27" s="188">
        <f t="shared" si="21"/>
        <v>0</v>
      </c>
      <c r="BD27" s="188">
        <f t="shared" si="22"/>
        <v>0</v>
      </c>
      <c r="BE27" s="188">
        <f t="shared" si="23"/>
        <v>0</v>
      </c>
      <c r="BF27" s="188">
        <f t="shared" si="24"/>
        <v>0</v>
      </c>
      <c r="BG27" s="188">
        <f t="shared" si="25"/>
        <v>0</v>
      </c>
      <c r="BH27" s="188">
        <f t="shared" si="26"/>
        <v>0</v>
      </c>
      <c r="BI27" s="188">
        <f t="shared" si="27"/>
        <v>0</v>
      </c>
      <c r="BJ27" s="188">
        <f t="shared" si="28"/>
        <v>0</v>
      </c>
      <c r="BK27" s="188">
        <f t="shared" si="29"/>
        <v>0</v>
      </c>
      <c r="BL27" s="188">
        <f t="shared" si="30"/>
        <v>0</v>
      </c>
      <c r="BM27" s="188">
        <f t="shared" si="31"/>
        <v>0</v>
      </c>
    </row>
    <row r="28" spans="1:65" s="187" customFormat="1">
      <c r="A28" s="182"/>
      <c r="B28" s="182"/>
      <c r="C28" s="183" t="s">
        <v>1774</v>
      </c>
      <c r="D28" s="184">
        <v>6</v>
      </c>
      <c r="E28" s="185" t="s">
        <v>1113</v>
      </c>
      <c r="F28" s="186" t="s">
        <v>1202</v>
      </c>
      <c r="G28" s="234" t="s">
        <v>1969</v>
      </c>
      <c r="H28" s="255"/>
      <c r="I28" s="256">
        <v>182</v>
      </c>
      <c r="J28" s="256">
        <v>871</v>
      </c>
      <c r="K28" s="256"/>
      <c r="L28" s="257">
        <f t="shared" si="0"/>
        <v>1053</v>
      </c>
      <c r="M28" s="213"/>
      <c r="N28" s="221" t="str">
        <f>"00"&amp;TEXT(ROWS(C$1:C24),"00")&amp;"C"</f>
        <v>0024C</v>
      </c>
      <c r="O28" s="297"/>
      <c r="P28" s="351">
        <f t="shared" si="32"/>
        <v>0</v>
      </c>
      <c r="Q28" s="206"/>
      <c r="R28" s="221" t="str">
        <f>"10"&amp;TEXT(ROWS(F$1:F24),"00")&amp;"C"</f>
        <v>1024C</v>
      </c>
      <c r="S28" s="297"/>
      <c r="T28" s="351">
        <f t="shared" si="33"/>
        <v>0</v>
      </c>
      <c r="U28" s="206"/>
      <c r="V28" s="221" t="str">
        <f>"20"&amp;TEXT(ROWS(I$1:I24),"00")&amp;"C"</f>
        <v>2024C</v>
      </c>
      <c r="W28" s="297"/>
      <c r="X28" s="351">
        <f t="shared" si="34"/>
        <v>0</v>
      </c>
      <c r="Y28" s="206"/>
      <c r="Z28" s="221" t="str">
        <f>"30"&amp;TEXT(ROWS(L$1:L24),"00")&amp;"C"</f>
        <v>3024C</v>
      </c>
      <c r="AA28" s="297"/>
      <c r="AB28" s="351">
        <f t="shared" si="35"/>
        <v>0</v>
      </c>
      <c r="AC28" s="206"/>
      <c r="AD28" s="221" t="str">
        <f>"40"&amp;TEXT(ROWS(O$1:O24),"00")&amp;"C"</f>
        <v>4024C</v>
      </c>
      <c r="AE28" s="297"/>
      <c r="AF28" s="351">
        <f t="shared" si="36"/>
        <v>0</v>
      </c>
      <c r="AH28" s="188">
        <f t="shared" si="1"/>
        <v>0</v>
      </c>
      <c r="AI28" s="188">
        <f t="shared" si="37"/>
        <v>0</v>
      </c>
      <c r="AJ28" s="188">
        <f t="shared" si="38"/>
        <v>0</v>
      </c>
      <c r="AK28" s="188">
        <f t="shared" si="39"/>
        <v>0</v>
      </c>
      <c r="AL28" s="188">
        <f t="shared" si="40"/>
        <v>0</v>
      </c>
      <c r="AM28" s="189"/>
      <c r="AN28" s="188">
        <f t="shared" si="6"/>
        <v>0</v>
      </c>
      <c r="AO28" s="188">
        <f t="shared" si="7"/>
        <v>0</v>
      </c>
      <c r="AP28" s="188">
        <f t="shared" si="8"/>
        <v>0</v>
      </c>
      <c r="AQ28" s="188">
        <f t="shared" si="9"/>
        <v>0</v>
      </c>
      <c r="AR28" s="188">
        <f t="shared" si="10"/>
        <v>0</v>
      </c>
      <c r="AS28" s="188">
        <f t="shared" si="11"/>
        <v>0</v>
      </c>
      <c r="AT28" s="188">
        <f t="shared" si="12"/>
        <v>0</v>
      </c>
      <c r="AU28" s="188">
        <f t="shared" si="13"/>
        <v>0</v>
      </c>
      <c r="AV28" s="188">
        <f t="shared" si="14"/>
        <v>0</v>
      </c>
      <c r="AW28" s="188">
        <f t="shared" si="15"/>
        <v>0</v>
      </c>
      <c r="AX28" s="188">
        <f t="shared" si="16"/>
        <v>0</v>
      </c>
      <c r="AY28" s="188">
        <f t="shared" si="17"/>
        <v>0</v>
      </c>
      <c r="AZ28" s="188">
        <f t="shared" si="18"/>
        <v>0</v>
      </c>
      <c r="BA28" s="188">
        <f t="shared" si="19"/>
        <v>0</v>
      </c>
      <c r="BB28" s="188">
        <f t="shared" si="20"/>
        <v>0</v>
      </c>
      <c r="BC28" s="188">
        <f t="shared" si="21"/>
        <v>0</v>
      </c>
      <c r="BD28" s="188">
        <f t="shared" si="22"/>
        <v>0</v>
      </c>
      <c r="BE28" s="188">
        <f t="shared" si="23"/>
        <v>0</v>
      </c>
      <c r="BF28" s="188">
        <f t="shared" si="24"/>
        <v>0</v>
      </c>
      <c r="BG28" s="188">
        <f t="shared" si="25"/>
        <v>0</v>
      </c>
      <c r="BH28" s="188">
        <f t="shared" si="26"/>
        <v>0</v>
      </c>
      <c r="BI28" s="188">
        <f t="shared" si="27"/>
        <v>0</v>
      </c>
      <c r="BJ28" s="188">
        <f t="shared" si="28"/>
        <v>0</v>
      </c>
      <c r="BK28" s="188">
        <f t="shared" si="29"/>
        <v>0</v>
      </c>
      <c r="BL28" s="188">
        <f t="shared" si="30"/>
        <v>0</v>
      </c>
      <c r="BM28" s="188">
        <f t="shared" si="31"/>
        <v>0</v>
      </c>
    </row>
    <row r="29" spans="1:65" s="187" customFormat="1">
      <c r="A29" s="182"/>
      <c r="B29" s="182"/>
      <c r="C29" s="183" t="s">
        <v>1788</v>
      </c>
      <c r="D29" s="184">
        <v>6</v>
      </c>
      <c r="E29" s="185" t="s">
        <v>1113</v>
      </c>
      <c r="F29" s="186" t="s">
        <v>1202</v>
      </c>
      <c r="G29" s="234" t="s">
        <v>1982</v>
      </c>
      <c r="H29" s="255"/>
      <c r="I29" s="256">
        <v>1861</v>
      </c>
      <c r="J29" s="256">
        <v>3654</v>
      </c>
      <c r="K29" s="256"/>
      <c r="L29" s="257">
        <f t="shared" si="0"/>
        <v>5515</v>
      </c>
      <c r="M29" s="213"/>
      <c r="N29" s="221" t="str">
        <f>"00"&amp;TEXT(ROWS(C$1:C25),"00")&amp;"C"</f>
        <v>0025C</v>
      </c>
      <c r="O29" s="297"/>
      <c r="P29" s="351">
        <f t="shared" si="32"/>
        <v>0</v>
      </c>
      <c r="Q29" s="206"/>
      <c r="R29" s="221" t="str">
        <f>"10"&amp;TEXT(ROWS(F$1:F25),"00")&amp;"C"</f>
        <v>1025C</v>
      </c>
      <c r="S29" s="297"/>
      <c r="T29" s="351">
        <f t="shared" si="33"/>
        <v>0</v>
      </c>
      <c r="U29" s="206"/>
      <c r="V29" s="221" t="str">
        <f>"20"&amp;TEXT(ROWS(I$1:I25),"00")&amp;"C"</f>
        <v>2025C</v>
      </c>
      <c r="W29" s="297"/>
      <c r="X29" s="351">
        <f t="shared" si="34"/>
        <v>0</v>
      </c>
      <c r="Y29" s="206"/>
      <c r="Z29" s="221" t="str">
        <f>"30"&amp;TEXT(ROWS(L$1:L25),"00")&amp;"C"</f>
        <v>3025C</v>
      </c>
      <c r="AA29" s="297"/>
      <c r="AB29" s="351">
        <f t="shared" si="35"/>
        <v>0</v>
      </c>
      <c r="AC29" s="206"/>
      <c r="AD29" s="221" t="str">
        <f>"40"&amp;TEXT(ROWS(O$1:O25),"00")&amp;"C"</f>
        <v>4025C</v>
      </c>
      <c r="AE29" s="297"/>
      <c r="AF29" s="351">
        <f t="shared" si="36"/>
        <v>0</v>
      </c>
      <c r="AH29" s="188">
        <f t="shared" si="1"/>
        <v>0</v>
      </c>
      <c r="AI29" s="188">
        <f t="shared" si="37"/>
        <v>0</v>
      </c>
      <c r="AJ29" s="188">
        <f t="shared" si="38"/>
        <v>0</v>
      </c>
      <c r="AK29" s="188">
        <f t="shared" si="39"/>
        <v>0</v>
      </c>
      <c r="AL29" s="188">
        <f t="shared" si="40"/>
        <v>0</v>
      </c>
      <c r="AM29" s="189"/>
      <c r="AN29" s="188">
        <f t="shared" si="6"/>
        <v>0</v>
      </c>
      <c r="AO29" s="188">
        <f t="shared" si="7"/>
        <v>0</v>
      </c>
      <c r="AP29" s="188">
        <f t="shared" si="8"/>
        <v>0</v>
      </c>
      <c r="AQ29" s="188">
        <f t="shared" si="9"/>
        <v>0</v>
      </c>
      <c r="AR29" s="188">
        <f t="shared" si="10"/>
        <v>0</v>
      </c>
      <c r="AS29" s="188">
        <f t="shared" si="11"/>
        <v>0</v>
      </c>
      <c r="AT29" s="188">
        <f t="shared" si="12"/>
        <v>0</v>
      </c>
      <c r="AU29" s="188">
        <f t="shared" si="13"/>
        <v>0</v>
      </c>
      <c r="AV29" s="188">
        <f t="shared" si="14"/>
        <v>0</v>
      </c>
      <c r="AW29" s="188">
        <f t="shared" si="15"/>
        <v>0</v>
      </c>
      <c r="AX29" s="188">
        <f t="shared" si="16"/>
        <v>0</v>
      </c>
      <c r="AY29" s="188">
        <f t="shared" si="17"/>
        <v>0</v>
      </c>
      <c r="AZ29" s="188">
        <f t="shared" si="18"/>
        <v>0</v>
      </c>
      <c r="BA29" s="188">
        <f t="shared" si="19"/>
        <v>0</v>
      </c>
      <c r="BB29" s="188">
        <f t="shared" si="20"/>
        <v>0</v>
      </c>
      <c r="BC29" s="188">
        <f t="shared" si="21"/>
        <v>0</v>
      </c>
      <c r="BD29" s="188">
        <f t="shared" si="22"/>
        <v>0</v>
      </c>
      <c r="BE29" s="188">
        <f t="shared" si="23"/>
        <v>0</v>
      </c>
      <c r="BF29" s="188">
        <f t="shared" si="24"/>
        <v>0</v>
      </c>
      <c r="BG29" s="188">
        <f t="shared" si="25"/>
        <v>0</v>
      </c>
      <c r="BH29" s="188">
        <f t="shared" si="26"/>
        <v>0</v>
      </c>
      <c r="BI29" s="188">
        <f t="shared" si="27"/>
        <v>0</v>
      </c>
      <c r="BJ29" s="188">
        <f t="shared" si="28"/>
        <v>0</v>
      </c>
      <c r="BK29" s="188">
        <f t="shared" si="29"/>
        <v>0</v>
      </c>
      <c r="BL29" s="188">
        <f t="shared" si="30"/>
        <v>0</v>
      </c>
      <c r="BM29" s="188">
        <f t="shared" si="31"/>
        <v>0</v>
      </c>
    </row>
    <row r="30" spans="1:65" s="187" customFormat="1">
      <c r="A30" s="182"/>
      <c r="B30" s="182"/>
      <c r="C30" s="193" t="s">
        <v>1812</v>
      </c>
      <c r="D30" s="194">
        <v>6</v>
      </c>
      <c r="E30" s="194" t="s">
        <v>1135</v>
      </c>
      <c r="F30" s="195" t="s">
        <v>2014</v>
      </c>
      <c r="G30" s="233" t="s">
        <v>2015</v>
      </c>
      <c r="H30" s="255">
        <v>41382</v>
      </c>
      <c r="I30" s="260">
        <v>2381</v>
      </c>
      <c r="J30" s="264">
        <v>89173</v>
      </c>
      <c r="K30" s="260">
        <v>3448</v>
      </c>
      <c r="L30" s="257">
        <f t="shared" si="0"/>
        <v>136384</v>
      </c>
      <c r="M30" s="213"/>
      <c r="N30" s="221" t="str">
        <f>"00"&amp;TEXT(ROWS(C$1:C26),"00")&amp;"C"</f>
        <v>0026C</v>
      </c>
      <c r="O30" s="297"/>
      <c r="P30" s="351">
        <f t="shared" si="32"/>
        <v>0</v>
      </c>
      <c r="Q30" s="207"/>
      <c r="R30" s="221" t="str">
        <f>"10"&amp;TEXT(ROWS(F$1:F26),"00")&amp;"C"</f>
        <v>1026C</v>
      </c>
      <c r="S30" s="297"/>
      <c r="T30" s="351">
        <f t="shared" si="33"/>
        <v>0</v>
      </c>
      <c r="U30" s="207"/>
      <c r="V30" s="221" t="str">
        <f>"20"&amp;TEXT(ROWS(I$1:I26),"00")&amp;"C"</f>
        <v>2026C</v>
      </c>
      <c r="W30" s="297"/>
      <c r="X30" s="351">
        <f t="shared" si="34"/>
        <v>0</v>
      </c>
      <c r="Y30" s="207"/>
      <c r="Z30" s="221" t="str">
        <f>"30"&amp;TEXT(ROWS(L$1:L26),"00")&amp;"C"</f>
        <v>3026C</v>
      </c>
      <c r="AA30" s="297"/>
      <c r="AB30" s="351">
        <f t="shared" si="35"/>
        <v>0</v>
      </c>
      <c r="AC30" s="207"/>
      <c r="AD30" s="221" t="str">
        <f>"40"&amp;TEXT(ROWS(O$1:O26),"00")&amp;"C"</f>
        <v>4026C</v>
      </c>
      <c r="AE30" s="297"/>
      <c r="AF30" s="351">
        <f t="shared" si="36"/>
        <v>0</v>
      </c>
      <c r="AH30" s="188">
        <f t="shared" si="1"/>
        <v>0</v>
      </c>
      <c r="AI30" s="188">
        <f t="shared" si="37"/>
        <v>0</v>
      </c>
      <c r="AJ30" s="188">
        <f t="shared" si="38"/>
        <v>0</v>
      </c>
      <c r="AK30" s="188">
        <f t="shared" si="39"/>
        <v>0</v>
      </c>
      <c r="AL30" s="188">
        <f t="shared" si="40"/>
        <v>0</v>
      </c>
      <c r="AM30" s="189"/>
      <c r="AN30" s="188">
        <f t="shared" si="6"/>
        <v>0</v>
      </c>
      <c r="AO30" s="188">
        <f t="shared" si="7"/>
        <v>0</v>
      </c>
      <c r="AP30" s="188">
        <f t="shared" si="8"/>
        <v>0</v>
      </c>
      <c r="AQ30" s="188">
        <f t="shared" si="9"/>
        <v>0</v>
      </c>
      <c r="AR30" s="188">
        <f t="shared" si="10"/>
        <v>0</v>
      </c>
      <c r="AS30" s="188">
        <f t="shared" si="11"/>
        <v>0</v>
      </c>
      <c r="AT30" s="188">
        <f t="shared" si="12"/>
        <v>0</v>
      </c>
      <c r="AU30" s="188">
        <f t="shared" si="13"/>
        <v>0</v>
      </c>
      <c r="AV30" s="188">
        <f t="shared" si="14"/>
        <v>0</v>
      </c>
      <c r="AW30" s="188">
        <f t="shared" si="15"/>
        <v>0</v>
      </c>
      <c r="AX30" s="188">
        <f t="shared" si="16"/>
        <v>0</v>
      </c>
      <c r="AY30" s="188">
        <f t="shared" si="17"/>
        <v>0</v>
      </c>
      <c r="AZ30" s="188">
        <f t="shared" si="18"/>
        <v>0</v>
      </c>
      <c r="BA30" s="188">
        <f t="shared" si="19"/>
        <v>0</v>
      </c>
      <c r="BB30" s="188">
        <f t="shared" si="20"/>
        <v>0</v>
      </c>
      <c r="BC30" s="188">
        <f t="shared" si="21"/>
        <v>0</v>
      </c>
      <c r="BD30" s="188">
        <f t="shared" si="22"/>
        <v>0</v>
      </c>
      <c r="BE30" s="188">
        <f t="shared" si="23"/>
        <v>0</v>
      </c>
      <c r="BF30" s="188">
        <f t="shared" si="24"/>
        <v>0</v>
      </c>
      <c r="BG30" s="188">
        <f t="shared" si="25"/>
        <v>0</v>
      </c>
      <c r="BH30" s="188">
        <f t="shared" si="26"/>
        <v>0</v>
      </c>
      <c r="BI30" s="188">
        <f t="shared" si="27"/>
        <v>0</v>
      </c>
      <c r="BJ30" s="188">
        <f t="shared" si="28"/>
        <v>0</v>
      </c>
      <c r="BK30" s="188">
        <f t="shared" si="29"/>
        <v>0</v>
      </c>
      <c r="BL30" s="188">
        <f t="shared" si="30"/>
        <v>0</v>
      </c>
      <c r="BM30" s="188">
        <f t="shared" si="31"/>
        <v>0</v>
      </c>
    </row>
    <row r="31" spans="1:65" s="187" customFormat="1">
      <c r="A31" s="182"/>
      <c r="B31" s="182"/>
      <c r="C31" s="193" t="s">
        <v>1836</v>
      </c>
      <c r="D31" s="193">
        <v>5</v>
      </c>
      <c r="E31" s="194" t="s">
        <v>1125</v>
      </c>
      <c r="F31" s="195" t="s">
        <v>2062</v>
      </c>
      <c r="G31" s="233" t="s">
        <v>2063</v>
      </c>
      <c r="H31" s="255"/>
      <c r="I31" s="264">
        <v>18513</v>
      </c>
      <c r="J31" s="264">
        <v>110982</v>
      </c>
      <c r="K31" s="264">
        <v>0</v>
      </c>
      <c r="L31" s="257">
        <f t="shared" si="0"/>
        <v>129495</v>
      </c>
      <c r="M31" s="213"/>
      <c r="N31" s="221" t="str">
        <f>"00"&amp;TEXT(ROWS(C$1:C27),"00")&amp;"C"</f>
        <v>0027C</v>
      </c>
      <c r="O31" s="297"/>
      <c r="P31" s="351">
        <f t="shared" si="32"/>
        <v>0</v>
      </c>
      <c r="Q31" s="204"/>
      <c r="R31" s="221" t="str">
        <f>"10"&amp;TEXT(ROWS(F$1:F27),"00")&amp;"C"</f>
        <v>1027C</v>
      </c>
      <c r="S31" s="297"/>
      <c r="T31" s="351">
        <f t="shared" si="33"/>
        <v>0</v>
      </c>
      <c r="U31" s="204"/>
      <c r="V31" s="221" t="str">
        <f>"20"&amp;TEXT(ROWS(I$1:I27),"00")&amp;"C"</f>
        <v>2027C</v>
      </c>
      <c r="W31" s="297"/>
      <c r="X31" s="351">
        <f t="shared" si="34"/>
        <v>0</v>
      </c>
      <c r="Y31" s="204"/>
      <c r="Z31" s="221" t="str">
        <f>"30"&amp;TEXT(ROWS(L$1:L27),"00")&amp;"C"</f>
        <v>3027C</v>
      </c>
      <c r="AA31" s="297"/>
      <c r="AB31" s="351">
        <f t="shared" si="35"/>
        <v>0</v>
      </c>
      <c r="AC31" s="204"/>
      <c r="AD31" s="221" t="str">
        <f>"40"&amp;TEXT(ROWS(O$1:O27),"00")&amp;"C"</f>
        <v>4027C</v>
      </c>
      <c r="AE31" s="297"/>
      <c r="AF31" s="351">
        <f t="shared" si="36"/>
        <v>0</v>
      </c>
      <c r="AH31" s="188">
        <f t="shared" si="1"/>
        <v>0</v>
      </c>
      <c r="AI31" s="188">
        <f t="shared" si="37"/>
        <v>0</v>
      </c>
      <c r="AJ31" s="188">
        <f t="shared" si="38"/>
        <v>0</v>
      </c>
      <c r="AK31" s="188">
        <f t="shared" si="39"/>
        <v>0</v>
      </c>
      <c r="AL31" s="188">
        <f t="shared" si="40"/>
        <v>0</v>
      </c>
      <c r="AM31" s="189"/>
      <c r="AN31" s="188">
        <f t="shared" si="6"/>
        <v>0</v>
      </c>
      <c r="AO31" s="188">
        <f t="shared" si="7"/>
        <v>0</v>
      </c>
      <c r="AP31" s="188">
        <f t="shared" si="8"/>
        <v>0</v>
      </c>
      <c r="AQ31" s="188">
        <f t="shared" si="9"/>
        <v>0</v>
      </c>
      <c r="AR31" s="188">
        <f t="shared" si="10"/>
        <v>0</v>
      </c>
      <c r="AS31" s="188">
        <f t="shared" si="11"/>
        <v>0</v>
      </c>
      <c r="AT31" s="188">
        <f t="shared" si="12"/>
        <v>0</v>
      </c>
      <c r="AU31" s="188">
        <f t="shared" si="13"/>
        <v>0</v>
      </c>
      <c r="AV31" s="188">
        <f t="shared" si="14"/>
        <v>0</v>
      </c>
      <c r="AW31" s="188">
        <f t="shared" si="15"/>
        <v>0</v>
      </c>
      <c r="AX31" s="188">
        <f t="shared" si="16"/>
        <v>0</v>
      </c>
      <c r="AY31" s="188">
        <f t="shared" si="17"/>
        <v>0</v>
      </c>
      <c r="AZ31" s="188">
        <f t="shared" si="18"/>
        <v>0</v>
      </c>
      <c r="BA31" s="188">
        <f t="shared" si="19"/>
        <v>0</v>
      </c>
      <c r="BB31" s="188">
        <f t="shared" si="20"/>
        <v>0</v>
      </c>
      <c r="BC31" s="188">
        <f t="shared" si="21"/>
        <v>0</v>
      </c>
      <c r="BD31" s="188">
        <f t="shared" si="22"/>
        <v>0</v>
      </c>
      <c r="BE31" s="188">
        <f t="shared" si="23"/>
        <v>0</v>
      </c>
      <c r="BF31" s="188">
        <f t="shared" si="24"/>
        <v>0</v>
      </c>
      <c r="BG31" s="188">
        <f t="shared" si="25"/>
        <v>0</v>
      </c>
      <c r="BH31" s="188">
        <f t="shared" si="26"/>
        <v>0</v>
      </c>
      <c r="BI31" s="188">
        <f t="shared" si="27"/>
        <v>0</v>
      </c>
      <c r="BJ31" s="188">
        <f t="shared" si="28"/>
        <v>0</v>
      </c>
      <c r="BK31" s="188">
        <f t="shared" si="29"/>
        <v>0</v>
      </c>
      <c r="BL31" s="188">
        <f t="shared" si="30"/>
        <v>0</v>
      </c>
      <c r="BM31" s="188">
        <f t="shared" si="31"/>
        <v>0</v>
      </c>
    </row>
    <row r="32" spans="1:65" s="187" customFormat="1">
      <c r="A32" s="182"/>
      <c r="B32" s="182"/>
      <c r="C32" s="193" t="s">
        <v>1844</v>
      </c>
      <c r="D32" s="193">
        <v>5</v>
      </c>
      <c r="E32" s="194" t="s">
        <v>575</v>
      </c>
      <c r="F32" s="195" t="s">
        <v>2078</v>
      </c>
      <c r="G32" s="233" t="s">
        <v>2079</v>
      </c>
      <c r="H32" s="255"/>
      <c r="I32" s="264"/>
      <c r="J32" s="264">
        <v>25909</v>
      </c>
      <c r="K32" s="264">
        <v>101604</v>
      </c>
      <c r="L32" s="257">
        <f t="shared" si="0"/>
        <v>127513</v>
      </c>
      <c r="M32" s="213"/>
      <c r="N32" s="221" t="str">
        <f>"00"&amp;TEXT(ROWS(C$1:C28),"00")&amp;"C"</f>
        <v>0028C</v>
      </c>
      <c r="O32" s="297"/>
      <c r="P32" s="351">
        <f t="shared" si="32"/>
        <v>0</v>
      </c>
      <c r="Q32" s="204"/>
      <c r="R32" s="221" t="str">
        <f>"10"&amp;TEXT(ROWS(F$1:F28),"00")&amp;"C"</f>
        <v>1028C</v>
      </c>
      <c r="S32" s="297"/>
      <c r="T32" s="351">
        <f t="shared" si="33"/>
        <v>0</v>
      </c>
      <c r="U32" s="204"/>
      <c r="V32" s="221" t="str">
        <f>"20"&amp;TEXT(ROWS(I$1:I28),"00")&amp;"C"</f>
        <v>2028C</v>
      </c>
      <c r="W32" s="297"/>
      <c r="X32" s="351">
        <f t="shared" si="34"/>
        <v>0</v>
      </c>
      <c r="Y32" s="204"/>
      <c r="Z32" s="221" t="str">
        <f>"30"&amp;TEXT(ROWS(L$1:L28),"00")&amp;"C"</f>
        <v>3028C</v>
      </c>
      <c r="AA32" s="297"/>
      <c r="AB32" s="351">
        <f t="shared" si="35"/>
        <v>0</v>
      </c>
      <c r="AC32" s="204"/>
      <c r="AD32" s="221" t="str">
        <f>"40"&amp;TEXT(ROWS(O$1:O28),"00")&amp;"C"</f>
        <v>4028C</v>
      </c>
      <c r="AE32" s="297"/>
      <c r="AF32" s="351">
        <f t="shared" si="36"/>
        <v>0</v>
      </c>
      <c r="AH32" s="188">
        <f t="shared" si="1"/>
        <v>0</v>
      </c>
      <c r="AI32" s="188">
        <f t="shared" si="37"/>
        <v>0</v>
      </c>
      <c r="AJ32" s="188">
        <f t="shared" si="38"/>
        <v>0</v>
      </c>
      <c r="AK32" s="188">
        <f t="shared" si="39"/>
        <v>0</v>
      </c>
      <c r="AL32" s="188">
        <f t="shared" si="40"/>
        <v>0</v>
      </c>
      <c r="AM32" s="189"/>
      <c r="AN32" s="188">
        <f t="shared" si="6"/>
        <v>0</v>
      </c>
      <c r="AO32" s="188">
        <f t="shared" si="7"/>
        <v>0</v>
      </c>
      <c r="AP32" s="188">
        <f t="shared" si="8"/>
        <v>0</v>
      </c>
      <c r="AQ32" s="188">
        <f t="shared" si="9"/>
        <v>0</v>
      </c>
      <c r="AR32" s="188">
        <f t="shared" si="10"/>
        <v>0</v>
      </c>
      <c r="AS32" s="188">
        <f t="shared" si="11"/>
        <v>0</v>
      </c>
      <c r="AT32" s="188">
        <f t="shared" si="12"/>
        <v>0</v>
      </c>
      <c r="AU32" s="188">
        <f t="shared" si="13"/>
        <v>0</v>
      </c>
      <c r="AV32" s="188">
        <f t="shared" si="14"/>
        <v>0</v>
      </c>
      <c r="AW32" s="188">
        <f t="shared" si="15"/>
        <v>0</v>
      </c>
      <c r="AX32" s="188">
        <f t="shared" si="16"/>
        <v>0</v>
      </c>
      <c r="AY32" s="188">
        <f t="shared" si="17"/>
        <v>0</v>
      </c>
      <c r="AZ32" s="188">
        <f t="shared" si="18"/>
        <v>0</v>
      </c>
      <c r="BA32" s="188">
        <f t="shared" si="19"/>
        <v>0</v>
      </c>
      <c r="BB32" s="188">
        <f t="shared" si="20"/>
        <v>0</v>
      </c>
      <c r="BC32" s="188">
        <f t="shared" si="21"/>
        <v>0</v>
      </c>
      <c r="BD32" s="188">
        <f t="shared" si="22"/>
        <v>0</v>
      </c>
      <c r="BE32" s="188">
        <f t="shared" si="23"/>
        <v>0</v>
      </c>
      <c r="BF32" s="188">
        <f t="shared" si="24"/>
        <v>0</v>
      </c>
      <c r="BG32" s="188">
        <f t="shared" si="25"/>
        <v>0</v>
      </c>
      <c r="BH32" s="188">
        <f t="shared" si="26"/>
        <v>0</v>
      </c>
      <c r="BI32" s="188">
        <f t="shared" si="27"/>
        <v>0</v>
      </c>
      <c r="BJ32" s="188">
        <f t="shared" si="28"/>
        <v>0</v>
      </c>
      <c r="BK32" s="188">
        <f t="shared" si="29"/>
        <v>0</v>
      </c>
      <c r="BL32" s="188">
        <f t="shared" si="30"/>
        <v>0</v>
      </c>
      <c r="BM32" s="188">
        <f t="shared" si="31"/>
        <v>0</v>
      </c>
    </row>
    <row r="33" spans="1:65" s="187" customFormat="1">
      <c r="A33" s="182"/>
      <c r="B33" s="182"/>
      <c r="C33" s="193" t="s">
        <v>1818</v>
      </c>
      <c r="D33" s="193">
        <v>6</v>
      </c>
      <c r="E33" s="194" t="s">
        <v>1125</v>
      </c>
      <c r="F33" s="195" t="s">
        <v>2026</v>
      </c>
      <c r="G33" s="233" t="s">
        <v>2027</v>
      </c>
      <c r="H33" s="255">
        <v>29620.799999999999</v>
      </c>
      <c r="I33" s="256">
        <v>14668</v>
      </c>
      <c r="J33" s="264">
        <v>61814</v>
      </c>
      <c r="K33" s="264">
        <v>29385</v>
      </c>
      <c r="L33" s="257">
        <f t="shared" si="0"/>
        <v>135487.79999999999</v>
      </c>
      <c r="M33" s="213"/>
      <c r="N33" s="221" t="str">
        <f>"00"&amp;TEXT(ROWS(C$1:C29),"00")&amp;"C"</f>
        <v>0029C</v>
      </c>
      <c r="O33" s="297"/>
      <c r="P33" s="351">
        <f t="shared" si="32"/>
        <v>0</v>
      </c>
      <c r="Q33" s="204"/>
      <c r="R33" s="221" t="str">
        <f>"10"&amp;TEXT(ROWS(F$1:F29),"00")&amp;"C"</f>
        <v>1029C</v>
      </c>
      <c r="S33" s="297"/>
      <c r="T33" s="351">
        <f t="shared" si="33"/>
        <v>0</v>
      </c>
      <c r="U33" s="204"/>
      <c r="V33" s="221" t="str">
        <f>"20"&amp;TEXT(ROWS(I$1:I29),"00")&amp;"C"</f>
        <v>2029C</v>
      </c>
      <c r="W33" s="297"/>
      <c r="X33" s="351">
        <f t="shared" si="34"/>
        <v>0</v>
      </c>
      <c r="Y33" s="204"/>
      <c r="Z33" s="221" t="str">
        <f>"30"&amp;TEXT(ROWS(L$1:L29),"00")&amp;"C"</f>
        <v>3029C</v>
      </c>
      <c r="AA33" s="297"/>
      <c r="AB33" s="351">
        <f t="shared" si="35"/>
        <v>0</v>
      </c>
      <c r="AC33" s="204"/>
      <c r="AD33" s="221" t="str">
        <f>"40"&amp;TEXT(ROWS(O$1:O29),"00")&amp;"C"</f>
        <v>4029C</v>
      </c>
      <c r="AE33" s="297"/>
      <c r="AF33" s="351">
        <f t="shared" si="36"/>
        <v>0</v>
      </c>
      <c r="AH33" s="188">
        <f t="shared" si="1"/>
        <v>0</v>
      </c>
      <c r="AI33" s="188">
        <f t="shared" si="37"/>
        <v>0</v>
      </c>
      <c r="AJ33" s="188">
        <f t="shared" si="38"/>
        <v>0</v>
      </c>
      <c r="AK33" s="188">
        <f t="shared" si="39"/>
        <v>0</v>
      </c>
      <c r="AL33" s="188">
        <f t="shared" si="40"/>
        <v>0</v>
      </c>
      <c r="AM33" s="189"/>
      <c r="AN33" s="188">
        <f t="shared" si="6"/>
        <v>0</v>
      </c>
      <c r="AO33" s="188">
        <f t="shared" si="7"/>
        <v>0</v>
      </c>
      <c r="AP33" s="188">
        <f t="shared" si="8"/>
        <v>0</v>
      </c>
      <c r="AQ33" s="188">
        <f t="shared" si="9"/>
        <v>0</v>
      </c>
      <c r="AR33" s="188">
        <f t="shared" si="10"/>
        <v>0</v>
      </c>
      <c r="AS33" s="188">
        <f t="shared" si="11"/>
        <v>0</v>
      </c>
      <c r="AT33" s="188">
        <f t="shared" si="12"/>
        <v>0</v>
      </c>
      <c r="AU33" s="188">
        <f t="shared" si="13"/>
        <v>0</v>
      </c>
      <c r="AV33" s="188">
        <f t="shared" si="14"/>
        <v>0</v>
      </c>
      <c r="AW33" s="188">
        <f t="shared" si="15"/>
        <v>0</v>
      </c>
      <c r="AX33" s="188">
        <f t="shared" si="16"/>
        <v>0</v>
      </c>
      <c r="AY33" s="188">
        <f t="shared" si="17"/>
        <v>0</v>
      </c>
      <c r="AZ33" s="188">
        <f t="shared" si="18"/>
        <v>0</v>
      </c>
      <c r="BA33" s="188">
        <f t="shared" si="19"/>
        <v>0</v>
      </c>
      <c r="BB33" s="188">
        <f t="shared" si="20"/>
        <v>0</v>
      </c>
      <c r="BC33" s="188">
        <f t="shared" si="21"/>
        <v>0</v>
      </c>
      <c r="BD33" s="188">
        <f t="shared" si="22"/>
        <v>0</v>
      </c>
      <c r="BE33" s="188">
        <f t="shared" si="23"/>
        <v>0</v>
      </c>
      <c r="BF33" s="188">
        <f t="shared" si="24"/>
        <v>0</v>
      </c>
      <c r="BG33" s="188">
        <f t="shared" si="25"/>
        <v>0</v>
      </c>
      <c r="BH33" s="188">
        <f t="shared" si="26"/>
        <v>0</v>
      </c>
      <c r="BI33" s="188">
        <f t="shared" si="27"/>
        <v>0</v>
      </c>
      <c r="BJ33" s="188">
        <f t="shared" si="28"/>
        <v>0</v>
      </c>
      <c r="BK33" s="188">
        <f t="shared" si="29"/>
        <v>0</v>
      </c>
      <c r="BL33" s="188">
        <f t="shared" si="30"/>
        <v>0</v>
      </c>
      <c r="BM33" s="188">
        <f t="shared" si="31"/>
        <v>0</v>
      </c>
    </row>
    <row r="34" spans="1:65" s="187" customFormat="1">
      <c r="A34" s="182"/>
      <c r="B34" s="182"/>
      <c r="C34" s="183" t="s">
        <v>1740</v>
      </c>
      <c r="D34" s="184">
        <v>6</v>
      </c>
      <c r="E34" s="185" t="s">
        <v>1125</v>
      </c>
      <c r="F34" s="186" t="s">
        <v>1936</v>
      </c>
      <c r="G34" s="234" t="s">
        <v>1937</v>
      </c>
      <c r="H34" s="255"/>
      <c r="I34" s="256">
        <v>20844</v>
      </c>
      <c r="J34" s="256">
        <v>66883</v>
      </c>
      <c r="K34" s="256">
        <v>34096</v>
      </c>
      <c r="L34" s="257">
        <f t="shared" si="0"/>
        <v>121823</v>
      </c>
      <c r="M34" s="213"/>
      <c r="N34" s="221" t="str">
        <f>"00"&amp;TEXT(ROWS(C$1:C30),"00")&amp;"C"</f>
        <v>0030C</v>
      </c>
      <c r="O34" s="297"/>
      <c r="P34" s="351">
        <f t="shared" si="32"/>
        <v>0</v>
      </c>
      <c r="Q34" s="206"/>
      <c r="R34" s="221" t="str">
        <f>"10"&amp;TEXT(ROWS(F$1:F30),"00")&amp;"C"</f>
        <v>1030C</v>
      </c>
      <c r="S34" s="297"/>
      <c r="T34" s="351">
        <f t="shared" si="33"/>
        <v>0</v>
      </c>
      <c r="U34" s="206"/>
      <c r="V34" s="221" t="str">
        <f>"20"&amp;TEXT(ROWS(I$1:I30),"00")&amp;"C"</f>
        <v>2030C</v>
      </c>
      <c r="W34" s="297"/>
      <c r="X34" s="351">
        <f t="shared" si="34"/>
        <v>0</v>
      </c>
      <c r="Y34" s="206"/>
      <c r="Z34" s="221" t="str">
        <f>"30"&amp;TEXT(ROWS(L$1:L30),"00")&amp;"C"</f>
        <v>3030C</v>
      </c>
      <c r="AA34" s="297"/>
      <c r="AB34" s="351">
        <f t="shared" si="35"/>
        <v>0</v>
      </c>
      <c r="AC34" s="206"/>
      <c r="AD34" s="221" t="str">
        <f>"40"&amp;TEXT(ROWS(O$1:O30),"00")&amp;"C"</f>
        <v>4030C</v>
      </c>
      <c r="AE34" s="297"/>
      <c r="AF34" s="351">
        <f t="shared" si="36"/>
        <v>0</v>
      </c>
      <c r="AH34" s="188">
        <f t="shared" si="1"/>
        <v>0</v>
      </c>
      <c r="AI34" s="188">
        <f t="shared" si="37"/>
        <v>0</v>
      </c>
      <c r="AJ34" s="188">
        <f t="shared" si="38"/>
        <v>0</v>
      </c>
      <c r="AK34" s="188">
        <f t="shared" si="39"/>
        <v>0</v>
      </c>
      <c r="AL34" s="188">
        <f t="shared" si="40"/>
        <v>0</v>
      </c>
      <c r="AM34" s="189"/>
      <c r="AN34" s="188">
        <f t="shared" si="6"/>
        <v>0</v>
      </c>
      <c r="AO34" s="188">
        <f t="shared" si="7"/>
        <v>0</v>
      </c>
      <c r="AP34" s="188">
        <f t="shared" si="8"/>
        <v>0</v>
      </c>
      <c r="AQ34" s="188">
        <f t="shared" si="9"/>
        <v>0</v>
      </c>
      <c r="AR34" s="188">
        <f t="shared" si="10"/>
        <v>0</v>
      </c>
      <c r="AS34" s="188">
        <f t="shared" si="11"/>
        <v>0</v>
      </c>
      <c r="AT34" s="188">
        <f t="shared" si="12"/>
        <v>0</v>
      </c>
      <c r="AU34" s="188">
        <f t="shared" si="13"/>
        <v>0</v>
      </c>
      <c r="AV34" s="188">
        <f t="shared" si="14"/>
        <v>0</v>
      </c>
      <c r="AW34" s="188">
        <f t="shared" si="15"/>
        <v>0</v>
      </c>
      <c r="AX34" s="188">
        <f t="shared" si="16"/>
        <v>0</v>
      </c>
      <c r="AY34" s="188">
        <f t="shared" si="17"/>
        <v>0</v>
      </c>
      <c r="AZ34" s="188">
        <f t="shared" si="18"/>
        <v>0</v>
      </c>
      <c r="BA34" s="188">
        <f t="shared" si="19"/>
        <v>0</v>
      </c>
      <c r="BB34" s="188">
        <f t="shared" si="20"/>
        <v>0</v>
      </c>
      <c r="BC34" s="188">
        <f t="shared" si="21"/>
        <v>0</v>
      </c>
      <c r="BD34" s="188">
        <f t="shared" si="22"/>
        <v>0</v>
      </c>
      <c r="BE34" s="188">
        <f t="shared" si="23"/>
        <v>0</v>
      </c>
      <c r="BF34" s="188">
        <f t="shared" si="24"/>
        <v>0</v>
      </c>
      <c r="BG34" s="188">
        <f t="shared" si="25"/>
        <v>0</v>
      </c>
      <c r="BH34" s="188">
        <f t="shared" si="26"/>
        <v>0</v>
      </c>
      <c r="BI34" s="188">
        <f t="shared" si="27"/>
        <v>0</v>
      </c>
      <c r="BJ34" s="188">
        <f t="shared" si="28"/>
        <v>0</v>
      </c>
      <c r="BK34" s="188">
        <f t="shared" si="29"/>
        <v>0</v>
      </c>
      <c r="BL34" s="188">
        <f t="shared" si="30"/>
        <v>0</v>
      </c>
      <c r="BM34" s="188">
        <f t="shared" si="31"/>
        <v>0</v>
      </c>
    </row>
    <row r="35" spans="1:65" s="187" customFormat="1">
      <c r="A35" s="182"/>
      <c r="B35" s="182"/>
      <c r="C35" s="193" t="s">
        <v>1869</v>
      </c>
      <c r="D35" s="193">
        <v>5</v>
      </c>
      <c r="E35" s="194" t="s">
        <v>1125</v>
      </c>
      <c r="F35" s="195" t="s">
        <v>2125</v>
      </c>
      <c r="G35" s="233" t="s">
        <v>2126</v>
      </c>
      <c r="H35" s="255"/>
      <c r="I35" s="264">
        <v>59673</v>
      </c>
      <c r="J35" s="264">
        <v>267021</v>
      </c>
      <c r="K35" s="264">
        <v>75266</v>
      </c>
      <c r="L35" s="257">
        <f t="shared" si="0"/>
        <v>401960</v>
      </c>
      <c r="M35" s="213"/>
      <c r="N35" s="221" t="str">
        <f>"00"&amp;TEXT(ROWS(C$1:C31),"00")&amp;"C"</f>
        <v>0031C</v>
      </c>
      <c r="O35" s="297"/>
      <c r="P35" s="351">
        <f t="shared" si="32"/>
        <v>0</v>
      </c>
      <c r="Q35" s="204"/>
      <c r="R35" s="221" t="str">
        <f>"10"&amp;TEXT(ROWS(F$1:F31),"00")&amp;"C"</f>
        <v>1031C</v>
      </c>
      <c r="S35" s="297"/>
      <c r="T35" s="351">
        <f t="shared" si="33"/>
        <v>0</v>
      </c>
      <c r="U35" s="204"/>
      <c r="V35" s="221" t="str">
        <f>"20"&amp;TEXT(ROWS(I$1:I31),"00")&amp;"C"</f>
        <v>2031C</v>
      </c>
      <c r="W35" s="297"/>
      <c r="X35" s="351">
        <f t="shared" si="34"/>
        <v>0</v>
      </c>
      <c r="Y35" s="204"/>
      <c r="Z35" s="221" t="str">
        <f>"30"&amp;TEXT(ROWS(L$1:L31),"00")&amp;"C"</f>
        <v>3031C</v>
      </c>
      <c r="AA35" s="297"/>
      <c r="AB35" s="351">
        <f t="shared" si="35"/>
        <v>0</v>
      </c>
      <c r="AC35" s="204"/>
      <c r="AD35" s="221" t="str">
        <f>"40"&amp;TEXT(ROWS(O$1:O31),"00")&amp;"C"</f>
        <v>4031C</v>
      </c>
      <c r="AE35" s="297"/>
      <c r="AF35" s="351">
        <f t="shared" si="36"/>
        <v>0</v>
      </c>
      <c r="AH35" s="188">
        <f t="shared" si="1"/>
        <v>0</v>
      </c>
      <c r="AI35" s="188">
        <f t="shared" si="37"/>
        <v>0</v>
      </c>
      <c r="AJ35" s="188">
        <f t="shared" si="38"/>
        <v>0</v>
      </c>
      <c r="AK35" s="188">
        <f t="shared" si="39"/>
        <v>0</v>
      </c>
      <c r="AL35" s="188">
        <f t="shared" si="40"/>
        <v>0</v>
      </c>
      <c r="AM35" s="189"/>
      <c r="AN35" s="188">
        <f t="shared" si="6"/>
        <v>0</v>
      </c>
      <c r="AO35" s="188">
        <f t="shared" si="7"/>
        <v>0</v>
      </c>
      <c r="AP35" s="188">
        <f t="shared" si="8"/>
        <v>0</v>
      </c>
      <c r="AQ35" s="188">
        <f t="shared" si="9"/>
        <v>0</v>
      </c>
      <c r="AR35" s="188">
        <f t="shared" si="10"/>
        <v>0</v>
      </c>
      <c r="AS35" s="188">
        <f t="shared" si="11"/>
        <v>0</v>
      </c>
      <c r="AT35" s="188">
        <f t="shared" si="12"/>
        <v>0</v>
      </c>
      <c r="AU35" s="188">
        <f t="shared" si="13"/>
        <v>0</v>
      </c>
      <c r="AV35" s="188">
        <f t="shared" si="14"/>
        <v>0</v>
      </c>
      <c r="AW35" s="188">
        <f t="shared" si="15"/>
        <v>0</v>
      </c>
      <c r="AX35" s="188">
        <f t="shared" si="16"/>
        <v>0</v>
      </c>
      <c r="AY35" s="188">
        <f t="shared" si="17"/>
        <v>0</v>
      </c>
      <c r="AZ35" s="188">
        <f t="shared" si="18"/>
        <v>0</v>
      </c>
      <c r="BA35" s="188">
        <f t="shared" si="19"/>
        <v>0</v>
      </c>
      <c r="BB35" s="188">
        <f t="shared" si="20"/>
        <v>0</v>
      </c>
      <c r="BC35" s="188">
        <f t="shared" si="21"/>
        <v>0</v>
      </c>
      <c r="BD35" s="188">
        <f t="shared" si="22"/>
        <v>0</v>
      </c>
      <c r="BE35" s="188">
        <f t="shared" si="23"/>
        <v>0</v>
      </c>
      <c r="BF35" s="188">
        <f t="shared" si="24"/>
        <v>0</v>
      </c>
      <c r="BG35" s="188">
        <f t="shared" si="25"/>
        <v>0</v>
      </c>
      <c r="BH35" s="188">
        <f t="shared" si="26"/>
        <v>0</v>
      </c>
      <c r="BI35" s="188">
        <f t="shared" si="27"/>
        <v>0</v>
      </c>
      <c r="BJ35" s="188">
        <f t="shared" si="28"/>
        <v>0</v>
      </c>
      <c r="BK35" s="188">
        <f t="shared" si="29"/>
        <v>0</v>
      </c>
      <c r="BL35" s="188">
        <f t="shared" si="30"/>
        <v>0</v>
      </c>
      <c r="BM35" s="188">
        <f t="shared" si="31"/>
        <v>0</v>
      </c>
    </row>
    <row r="36" spans="1:65" s="187" customFormat="1">
      <c r="A36" s="182"/>
      <c r="B36" s="182"/>
      <c r="C36" s="183" t="s">
        <v>1726</v>
      </c>
      <c r="D36" s="184">
        <v>6</v>
      </c>
      <c r="E36" s="185" t="s">
        <v>2189</v>
      </c>
      <c r="F36" s="186" t="s">
        <v>1912</v>
      </c>
      <c r="G36" s="234" t="s">
        <v>1913</v>
      </c>
      <c r="H36" s="255"/>
      <c r="I36" s="256">
        <v>120</v>
      </c>
      <c r="J36" s="256">
        <v>3331</v>
      </c>
      <c r="K36" s="256">
        <v>19754</v>
      </c>
      <c r="L36" s="257">
        <f t="shared" si="0"/>
        <v>23205</v>
      </c>
      <c r="M36" s="213"/>
      <c r="N36" s="221" t="str">
        <f>"00"&amp;TEXT(ROWS(C$1:C32),"00")&amp;"C"</f>
        <v>0032C</v>
      </c>
      <c r="O36" s="297"/>
      <c r="P36" s="351">
        <f t="shared" si="32"/>
        <v>0</v>
      </c>
      <c r="Q36" s="206"/>
      <c r="R36" s="221" t="str">
        <f>"10"&amp;TEXT(ROWS(F$1:F32),"00")&amp;"C"</f>
        <v>1032C</v>
      </c>
      <c r="S36" s="297"/>
      <c r="T36" s="351">
        <f t="shared" si="33"/>
        <v>0</v>
      </c>
      <c r="U36" s="206"/>
      <c r="V36" s="221" t="str">
        <f>"20"&amp;TEXT(ROWS(I$1:I32),"00")&amp;"C"</f>
        <v>2032C</v>
      </c>
      <c r="W36" s="297"/>
      <c r="X36" s="351">
        <f t="shared" si="34"/>
        <v>0</v>
      </c>
      <c r="Y36" s="206"/>
      <c r="Z36" s="221" t="str">
        <f>"30"&amp;TEXT(ROWS(L$1:L32),"00")&amp;"C"</f>
        <v>3032C</v>
      </c>
      <c r="AA36" s="297"/>
      <c r="AB36" s="351">
        <f t="shared" si="35"/>
        <v>0</v>
      </c>
      <c r="AC36" s="206"/>
      <c r="AD36" s="221" t="str">
        <f>"40"&amp;TEXT(ROWS(O$1:O32),"00")&amp;"C"</f>
        <v>4032C</v>
      </c>
      <c r="AE36" s="297"/>
      <c r="AF36" s="351">
        <f t="shared" si="36"/>
        <v>0</v>
      </c>
      <c r="AH36" s="188">
        <f t="shared" si="1"/>
        <v>0</v>
      </c>
      <c r="AI36" s="188">
        <f t="shared" si="37"/>
        <v>0</v>
      </c>
      <c r="AJ36" s="188">
        <f t="shared" si="38"/>
        <v>0</v>
      </c>
      <c r="AK36" s="188">
        <f t="shared" si="39"/>
        <v>0</v>
      </c>
      <c r="AL36" s="188">
        <f t="shared" si="40"/>
        <v>0</v>
      </c>
      <c r="AM36" s="189"/>
      <c r="AN36" s="188">
        <f t="shared" si="6"/>
        <v>0</v>
      </c>
      <c r="AO36" s="188">
        <f t="shared" si="7"/>
        <v>0</v>
      </c>
      <c r="AP36" s="188">
        <f t="shared" si="8"/>
        <v>0</v>
      </c>
      <c r="AQ36" s="188">
        <f t="shared" si="9"/>
        <v>0</v>
      </c>
      <c r="AR36" s="188">
        <f t="shared" si="10"/>
        <v>0</v>
      </c>
      <c r="AS36" s="188">
        <f t="shared" si="11"/>
        <v>0</v>
      </c>
      <c r="AT36" s="188">
        <f t="shared" si="12"/>
        <v>0</v>
      </c>
      <c r="AU36" s="188">
        <f t="shared" si="13"/>
        <v>0</v>
      </c>
      <c r="AV36" s="188">
        <f t="shared" si="14"/>
        <v>0</v>
      </c>
      <c r="AW36" s="188">
        <f t="shared" si="15"/>
        <v>0</v>
      </c>
      <c r="AX36" s="188">
        <f t="shared" si="16"/>
        <v>0</v>
      </c>
      <c r="AY36" s="188">
        <f t="shared" si="17"/>
        <v>0</v>
      </c>
      <c r="AZ36" s="188">
        <f t="shared" si="18"/>
        <v>0</v>
      </c>
      <c r="BA36" s="188">
        <f t="shared" si="19"/>
        <v>0</v>
      </c>
      <c r="BB36" s="188">
        <f t="shared" si="20"/>
        <v>0</v>
      </c>
      <c r="BC36" s="188">
        <f t="shared" si="21"/>
        <v>0</v>
      </c>
      <c r="BD36" s="188">
        <f t="shared" si="22"/>
        <v>0</v>
      </c>
      <c r="BE36" s="188">
        <f t="shared" si="23"/>
        <v>0</v>
      </c>
      <c r="BF36" s="188">
        <f t="shared" si="24"/>
        <v>0</v>
      </c>
      <c r="BG36" s="188">
        <f t="shared" si="25"/>
        <v>0</v>
      </c>
      <c r="BH36" s="188">
        <f t="shared" si="26"/>
        <v>0</v>
      </c>
      <c r="BI36" s="188">
        <f t="shared" si="27"/>
        <v>0</v>
      </c>
      <c r="BJ36" s="188">
        <f t="shared" si="28"/>
        <v>0</v>
      </c>
      <c r="BK36" s="188">
        <f t="shared" si="29"/>
        <v>0</v>
      </c>
      <c r="BL36" s="188">
        <f t="shared" si="30"/>
        <v>0</v>
      </c>
      <c r="BM36" s="188">
        <f t="shared" si="31"/>
        <v>0</v>
      </c>
    </row>
    <row r="37" spans="1:65" s="187" customFormat="1">
      <c r="A37" s="182"/>
      <c r="B37" s="182"/>
      <c r="C37" s="183" t="s">
        <v>1789</v>
      </c>
      <c r="D37" s="184">
        <v>6</v>
      </c>
      <c r="E37" s="185" t="s">
        <v>1113</v>
      </c>
      <c r="F37" s="186" t="s">
        <v>1202</v>
      </c>
      <c r="G37" s="234" t="s">
        <v>1983</v>
      </c>
      <c r="H37" s="255"/>
      <c r="I37" s="256">
        <v>180</v>
      </c>
      <c r="J37" s="256">
        <v>3920</v>
      </c>
      <c r="K37" s="256"/>
      <c r="L37" s="257">
        <f t="shared" si="0"/>
        <v>4100</v>
      </c>
      <c r="M37" s="213"/>
      <c r="N37" s="221" t="str">
        <f>"00"&amp;TEXT(ROWS(C$1:C33),"00")&amp;"C"</f>
        <v>0033C</v>
      </c>
      <c r="O37" s="297"/>
      <c r="P37" s="351">
        <f t="shared" si="32"/>
        <v>0</v>
      </c>
      <c r="Q37" s="206"/>
      <c r="R37" s="221" t="str">
        <f>"10"&amp;TEXT(ROWS(F$1:F33),"00")&amp;"C"</f>
        <v>1033C</v>
      </c>
      <c r="S37" s="297"/>
      <c r="T37" s="351">
        <f t="shared" si="33"/>
        <v>0</v>
      </c>
      <c r="U37" s="206"/>
      <c r="V37" s="221" t="str">
        <f>"20"&amp;TEXT(ROWS(I$1:I33),"00")&amp;"C"</f>
        <v>2033C</v>
      </c>
      <c r="W37" s="297"/>
      <c r="X37" s="351">
        <f t="shared" si="34"/>
        <v>0</v>
      </c>
      <c r="Y37" s="206"/>
      <c r="Z37" s="221" t="str">
        <f>"30"&amp;TEXT(ROWS(L$1:L33),"00")&amp;"C"</f>
        <v>3033C</v>
      </c>
      <c r="AA37" s="297"/>
      <c r="AB37" s="351">
        <f t="shared" si="35"/>
        <v>0</v>
      </c>
      <c r="AC37" s="206"/>
      <c r="AD37" s="221" t="str">
        <f>"40"&amp;TEXT(ROWS(O$1:O33),"00")&amp;"C"</f>
        <v>4033C</v>
      </c>
      <c r="AE37" s="297"/>
      <c r="AF37" s="351">
        <f t="shared" si="36"/>
        <v>0</v>
      </c>
      <c r="AH37" s="188">
        <f t="shared" si="1"/>
        <v>0</v>
      </c>
      <c r="AI37" s="188">
        <f t="shared" si="37"/>
        <v>0</v>
      </c>
      <c r="AJ37" s="188">
        <f t="shared" si="38"/>
        <v>0</v>
      </c>
      <c r="AK37" s="188">
        <f t="shared" si="39"/>
        <v>0</v>
      </c>
      <c r="AL37" s="188">
        <f t="shared" si="40"/>
        <v>0</v>
      </c>
      <c r="AM37" s="189"/>
      <c r="AN37" s="188">
        <f t="shared" si="6"/>
        <v>0</v>
      </c>
      <c r="AO37" s="188">
        <f t="shared" si="7"/>
        <v>0</v>
      </c>
      <c r="AP37" s="188">
        <f t="shared" si="8"/>
        <v>0</v>
      </c>
      <c r="AQ37" s="188">
        <f t="shared" si="9"/>
        <v>0</v>
      </c>
      <c r="AR37" s="188">
        <f t="shared" si="10"/>
        <v>0</v>
      </c>
      <c r="AS37" s="188">
        <f t="shared" si="11"/>
        <v>0</v>
      </c>
      <c r="AT37" s="188">
        <f t="shared" si="12"/>
        <v>0</v>
      </c>
      <c r="AU37" s="188">
        <f t="shared" si="13"/>
        <v>0</v>
      </c>
      <c r="AV37" s="188">
        <f t="shared" si="14"/>
        <v>0</v>
      </c>
      <c r="AW37" s="188">
        <f t="shared" si="15"/>
        <v>0</v>
      </c>
      <c r="AX37" s="188">
        <f t="shared" si="16"/>
        <v>0</v>
      </c>
      <c r="AY37" s="188">
        <f t="shared" si="17"/>
        <v>0</v>
      </c>
      <c r="AZ37" s="188">
        <f t="shared" si="18"/>
        <v>0</v>
      </c>
      <c r="BA37" s="188">
        <f t="shared" si="19"/>
        <v>0</v>
      </c>
      <c r="BB37" s="188">
        <f t="shared" si="20"/>
        <v>0</v>
      </c>
      <c r="BC37" s="188">
        <f t="shared" si="21"/>
        <v>0</v>
      </c>
      <c r="BD37" s="188">
        <f t="shared" si="22"/>
        <v>0</v>
      </c>
      <c r="BE37" s="188">
        <f t="shared" si="23"/>
        <v>0</v>
      </c>
      <c r="BF37" s="188">
        <f t="shared" si="24"/>
        <v>0</v>
      </c>
      <c r="BG37" s="188">
        <f t="shared" si="25"/>
        <v>0</v>
      </c>
      <c r="BH37" s="188">
        <f t="shared" si="26"/>
        <v>0</v>
      </c>
      <c r="BI37" s="188">
        <f t="shared" si="27"/>
        <v>0</v>
      </c>
      <c r="BJ37" s="188">
        <f t="shared" si="28"/>
        <v>0</v>
      </c>
      <c r="BK37" s="188">
        <f t="shared" si="29"/>
        <v>0</v>
      </c>
      <c r="BL37" s="188">
        <f t="shared" si="30"/>
        <v>0</v>
      </c>
      <c r="BM37" s="188">
        <f t="shared" si="31"/>
        <v>0</v>
      </c>
    </row>
    <row r="38" spans="1:65" s="187" customFormat="1">
      <c r="A38" s="182"/>
      <c r="B38" s="182"/>
      <c r="C38" s="183" t="s">
        <v>1792</v>
      </c>
      <c r="D38" s="184">
        <v>6</v>
      </c>
      <c r="E38" s="185" t="s">
        <v>1113</v>
      </c>
      <c r="F38" s="186" t="s">
        <v>1202</v>
      </c>
      <c r="G38" s="234" t="s">
        <v>1986</v>
      </c>
      <c r="H38" s="255"/>
      <c r="I38" s="256">
        <v>5391</v>
      </c>
      <c r="J38" s="256">
        <v>5629</v>
      </c>
      <c r="K38" s="256">
        <v>446</v>
      </c>
      <c r="L38" s="257">
        <f t="shared" ref="L38:L69" si="41">SUM(H38:K38)</f>
        <v>11466</v>
      </c>
      <c r="M38" s="213"/>
      <c r="N38" s="221" t="str">
        <f>"00"&amp;TEXT(ROWS(C$1:C34),"00")&amp;"C"</f>
        <v>0034C</v>
      </c>
      <c r="O38" s="297"/>
      <c r="P38" s="351">
        <f t="shared" si="32"/>
        <v>0</v>
      </c>
      <c r="Q38" s="206"/>
      <c r="R38" s="221" t="str">
        <f>"10"&amp;TEXT(ROWS(F$1:F34),"00")&amp;"C"</f>
        <v>1034C</v>
      </c>
      <c r="S38" s="297"/>
      <c r="T38" s="351">
        <f t="shared" si="33"/>
        <v>0</v>
      </c>
      <c r="U38" s="206"/>
      <c r="V38" s="221" t="str">
        <f>"20"&amp;TEXT(ROWS(I$1:I34),"00")&amp;"C"</f>
        <v>2034C</v>
      </c>
      <c r="W38" s="297"/>
      <c r="X38" s="351">
        <f t="shared" si="34"/>
        <v>0</v>
      </c>
      <c r="Y38" s="206"/>
      <c r="Z38" s="221" t="str">
        <f>"30"&amp;TEXT(ROWS(L$1:L34),"00")&amp;"C"</f>
        <v>3034C</v>
      </c>
      <c r="AA38" s="297"/>
      <c r="AB38" s="351">
        <f t="shared" si="35"/>
        <v>0</v>
      </c>
      <c r="AC38" s="206"/>
      <c r="AD38" s="221" t="str">
        <f>"40"&amp;TEXT(ROWS(O$1:O34),"00")&amp;"C"</f>
        <v>4034C</v>
      </c>
      <c r="AE38" s="297"/>
      <c r="AF38" s="351">
        <f t="shared" si="36"/>
        <v>0</v>
      </c>
      <c r="AH38" s="188">
        <f t="shared" si="1"/>
        <v>0</v>
      </c>
      <c r="AI38" s="188">
        <f t="shared" si="37"/>
        <v>0</v>
      </c>
      <c r="AJ38" s="188">
        <f t="shared" si="38"/>
        <v>0</v>
      </c>
      <c r="AK38" s="188">
        <f t="shared" si="39"/>
        <v>0</v>
      </c>
      <c r="AL38" s="188">
        <f t="shared" si="40"/>
        <v>0</v>
      </c>
      <c r="AM38" s="189"/>
      <c r="AN38" s="188">
        <f t="shared" si="6"/>
        <v>0</v>
      </c>
      <c r="AO38" s="188">
        <f t="shared" si="7"/>
        <v>0</v>
      </c>
      <c r="AP38" s="188">
        <f t="shared" si="8"/>
        <v>0</v>
      </c>
      <c r="AQ38" s="188">
        <f t="shared" si="9"/>
        <v>0</v>
      </c>
      <c r="AR38" s="188">
        <f t="shared" si="10"/>
        <v>0</v>
      </c>
      <c r="AS38" s="188">
        <f t="shared" si="11"/>
        <v>0</v>
      </c>
      <c r="AT38" s="188">
        <f t="shared" si="12"/>
        <v>0</v>
      </c>
      <c r="AU38" s="188">
        <f t="shared" si="13"/>
        <v>0</v>
      </c>
      <c r="AV38" s="188">
        <f t="shared" si="14"/>
        <v>0</v>
      </c>
      <c r="AW38" s="188">
        <f t="shared" si="15"/>
        <v>0</v>
      </c>
      <c r="AX38" s="188">
        <f t="shared" si="16"/>
        <v>0</v>
      </c>
      <c r="AY38" s="188">
        <f t="shared" si="17"/>
        <v>0</v>
      </c>
      <c r="AZ38" s="188">
        <f t="shared" si="18"/>
        <v>0</v>
      </c>
      <c r="BA38" s="188">
        <f t="shared" si="19"/>
        <v>0</v>
      </c>
      <c r="BB38" s="188">
        <f t="shared" si="20"/>
        <v>0</v>
      </c>
      <c r="BC38" s="188">
        <f t="shared" si="21"/>
        <v>0</v>
      </c>
      <c r="BD38" s="188">
        <f t="shared" si="22"/>
        <v>0</v>
      </c>
      <c r="BE38" s="188">
        <f t="shared" si="23"/>
        <v>0</v>
      </c>
      <c r="BF38" s="188">
        <f t="shared" si="24"/>
        <v>0</v>
      </c>
      <c r="BG38" s="188">
        <f t="shared" si="25"/>
        <v>0</v>
      </c>
      <c r="BH38" s="188">
        <f t="shared" si="26"/>
        <v>0</v>
      </c>
      <c r="BI38" s="188">
        <f t="shared" si="27"/>
        <v>0</v>
      </c>
      <c r="BJ38" s="188">
        <f t="shared" si="28"/>
        <v>0</v>
      </c>
      <c r="BK38" s="188">
        <f t="shared" si="29"/>
        <v>0</v>
      </c>
      <c r="BL38" s="188">
        <f t="shared" si="30"/>
        <v>0</v>
      </c>
      <c r="BM38" s="188">
        <f t="shared" si="31"/>
        <v>0</v>
      </c>
    </row>
    <row r="39" spans="1:65" s="187" customFormat="1">
      <c r="A39" s="182"/>
      <c r="B39" s="182"/>
      <c r="C39" s="183" t="s">
        <v>1784</v>
      </c>
      <c r="D39" s="184">
        <v>6</v>
      </c>
      <c r="E39" s="185" t="s">
        <v>1113</v>
      </c>
      <c r="F39" s="186" t="s">
        <v>1202</v>
      </c>
      <c r="G39" s="234" t="s">
        <v>1978</v>
      </c>
      <c r="H39" s="255"/>
      <c r="I39" s="256">
        <v>1190</v>
      </c>
      <c r="J39" s="256">
        <v>1866</v>
      </c>
      <c r="K39" s="256"/>
      <c r="L39" s="257">
        <f t="shared" si="41"/>
        <v>3056</v>
      </c>
      <c r="M39" s="213"/>
      <c r="N39" s="221" t="str">
        <f>"00"&amp;TEXT(ROWS(C$1:C35),"00")&amp;"C"</f>
        <v>0035C</v>
      </c>
      <c r="O39" s="297"/>
      <c r="P39" s="351">
        <f t="shared" si="32"/>
        <v>0</v>
      </c>
      <c r="Q39" s="206"/>
      <c r="R39" s="221" t="str">
        <f>"10"&amp;TEXT(ROWS(F$1:F35),"00")&amp;"C"</f>
        <v>1035C</v>
      </c>
      <c r="S39" s="297"/>
      <c r="T39" s="351">
        <f t="shared" si="33"/>
        <v>0</v>
      </c>
      <c r="U39" s="206"/>
      <c r="V39" s="221" t="str">
        <f>"20"&amp;TEXT(ROWS(I$1:I35),"00")&amp;"C"</f>
        <v>2035C</v>
      </c>
      <c r="W39" s="297"/>
      <c r="X39" s="351">
        <f t="shared" si="34"/>
        <v>0</v>
      </c>
      <c r="Y39" s="206"/>
      <c r="Z39" s="221" t="str">
        <f>"30"&amp;TEXT(ROWS(L$1:L35),"00")&amp;"C"</f>
        <v>3035C</v>
      </c>
      <c r="AA39" s="297"/>
      <c r="AB39" s="351">
        <f t="shared" si="35"/>
        <v>0</v>
      </c>
      <c r="AC39" s="206"/>
      <c r="AD39" s="221" t="str">
        <f>"40"&amp;TEXT(ROWS(O$1:O35),"00")&amp;"C"</f>
        <v>4035C</v>
      </c>
      <c r="AE39" s="297"/>
      <c r="AF39" s="351">
        <f t="shared" si="36"/>
        <v>0</v>
      </c>
      <c r="AH39" s="188">
        <f t="shared" si="1"/>
        <v>0</v>
      </c>
      <c r="AI39" s="188">
        <f t="shared" si="37"/>
        <v>0</v>
      </c>
      <c r="AJ39" s="188">
        <f t="shared" si="38"/>
        <v>0</v>
      </c>
      <c r="AK39" s="188">
        <f t="shared" si="39"/>
        <v>0</v>
      </c>
      <c r="AL39" s="188">
        <f t="shared" si="40"/>
        <v>0</v>
      </c>
      <c r="AM39" s="189"/>
      <c r="AN39" s="188">
        <f t="shared" si="6"/>
        <v>0</v>
      </c>
      <c r="AO39" s="188">
        <f t="shared" si="7"/>
        <v>0</v>
      </c>
      <c r="AP39" s="188">
        <f t="shared" si="8"/>
        <v>0</v>
      </c>
      <c r="AQ39" s="188">
        <f t="shared" si="9"/>
        <v>0</v>
      </c>
      <c r="AR39" s="188">
        <f t="shared" si="10"/>
        <v>0</v>
      </c>
      <c r="AS39" s="188">
        <f t="shared" si="11"/>
        <v>0</v>
      </c>
      <c r="AT39" s="188">
        <f t="shared" si="12"/>
        <v>0</v>
      </c>
      <c r="AU39" s="188">
        <f t="shared" si="13"/>
        <v>0</v>
      </c>
      <c r="AV39" s="188">
        <f t="shared" si="14"/>
        <v>0</v>
      </c>
      <c r="AW39" s="188">
        <f t="shared" si="15"/>
        <v>0</v>
      </c>
      <c r="AX39" s="188">
        <f t="shared" si="16"/>
        <v>0</v>
      </c>
      <c r="AY39" s="188">
        <f t="shared" si="17"/>
        <v>0</v>
      </c>
      <c r="AZ39" s="188">
        <f t="shared" si="18"/>
        <v>0</v>
      </c>
      <c r="BA39" s="188">
        <f t="shared" si="19"/>
        <v>0</v>
      </c>
      <c r="BB39" s="188">
        <f t="shared" si="20"/>
        <v>0</v>
      </c>
      <c r="BC39" s="188">
        <f t="shared" si="21"/>
        <v>0</v>
      </c>
      <c r="BD39" s="188">
        <f t="shared" si="22"/>
        <v>0</v>
      </c>
      <c r="BE39" s="188">
        <f t="shared" si="23"/>
        <v>0</v>
      </c>
      <c r="BF39" s="188">
        <f t="shared" si="24"/>
        <v>0</v>
      </c>
      <c r="BG39" s="188">
        <f t="shared" si="25"/>
        <v>0</v>
      </c>
      <c r="BH39" s="188">
        <f t="shared" si="26"/>
        <v>0</v>
      </c>
      <c r="BI39" s="188">
        <f t="shared" si="27"/>
        <v>0</v>
      </c>
      <c r="BJ39" s="188">
        <f t="shared" si="28"/>
        <v>0</v>
      </c>
      <c r="BK39" s="188">
        <f t="shared" si="29"/>
        <v>0</v>
      </c>
      <c r="BL39" s="188">
        <f t="shared" si="30"/>
        <v>0</v>
      </c>
      <c r="BM39" s="188">
        <f t="shared" si="31"/>
        <v>0</v>
      </c>
    </row>
    <row r="40" spans="1:65" s="187" customFormat="1">
      <c r="A40" s="182"/>
      <c r="B40" s="182"/>
      <c r="C40" s="305" t="s">
        <v>1807</v>
      </c>
      <c r="D40" s="185">
        <v>6</v>
      </c>
      <c r="E40" s="230" t="s">
        <v>1125</v>
      </c>
      <c r="F40" s="229" t="s">
        <v>2004</v>
      </c>
      <c r="G40" s="236" t="s">
        <v>2005</v>
      </c>
      <c r="H40" s="255">
        <v>77101.2</v>
      </c>
      <c r="I40" s="265">
        <v>58635</v>
      </c>
      <c r="J40" s="259">
        <v>432044</v>
      </c>
      <c r="K40" s="265">
        <v>40397</v>
      </c>
      <c r="L40" s="257">
        <f t="shared" si="41"/>
        <v>608177.19999999995</v>
      </c>
      <c r="M40" s="213"/>
      <c r="N40" s="221" t="str">
        <f>"00"&amp;TEXT(ROWS(C$1:C36),"00")&amp;"C"</f>
        <v>0036C</v>
      </c>
      <c r="O40" s="297"/>
      <c r="P40" s="351">
        <f t="shared" si="32"/>
        <v>0</v>
      </c>
      <c r="Q40" s="206"/>
      <c r="R40" s="221" t="str">
        <f>"10"&amp;TEXT(ROWS(F$1:F36),"00")&amp;"C"</f>
        <v>1036C</v>
      </c>
      <c r="S40" s="297"/>
      <c r="T40" s="351">
        <f t="shared" si="33"/>
        <v>0</v>
      </c>
      <c r="U40" s="206"/>
      <c r="V40" s="221" t="str">
        <f>"20"&amp;TEXT(ROWS(I$1:I36),"00")&amp;"C"</f>
        <v>2036C</v>
      </c>
      <c r="W40" s="297"/>
      <c r="X40" s="351">
        <f t="shared" si="34"/>
        <v>0</v>
      </c>
      <c r="Y40" s="206"/>
      <c r="Z40" s="221" t="str">
        <f>"30"&amp;TEXT(ROWS(L$1:L36),"00")&amp;"C"</f>
        <v>3036C</v>
      </c>
      <c r="AA40" s="297"/>
      <c r="AB40" s="351">
        <f t="shared" si="35"/>
        <v>0</v>
      </c>
      <c r="AC40" s="206"/>
      <c r="AD40" s="221" t="str">
        <f>"40"&amp;TEXT(ROWS(O$1:O36),"00")&amp;"C"</f>
        <v>4036C</v>
      </c>
      <c r="AE40" s="297"/>
      <c r="AF40" s="351">
        <f t="shared" si="36"/>
        <v>0</v>
      </c>
      <c r="AH40" s="188">
        <f t="shared" si="1"/>
        <v>0</v>
      </c>
      <c r="AI40" s="188">
        <f t="shared" si="37"/>
        <v>0</v>
      </c>
      <c r="AJ40" s="188">
        <f t="shared" si="38"/>
        <v>0</v>
      </c>
      <c r="AK40" s="188">
        <f t="shared" si="39"/>
        <v>0</v>
      </c>
      <c r="AL40" s="188">
        <f t="shared" si="40"/>
        <v>0</v>
      </c>
      <c r="AM40" s="189"/>
      <c r="AN40" s="188">
        <f t="shared" si="6"/>
        <v>0</v>
      </c>
      <c r="AO40" s="188">
        <f t="shared" si="7"/>
        <v>0</v>
      </c>
      <c r="AP40" s="188">
        <f t="shared" si="8"/>
        <v>0</v>
      </c>
      <c r="AQ40" s="188">
        <f t="shared" si="9"/>
        <v>0</v>
      </c>
      <c r="AR40" s="188">
        <f t="shared" si="10"/>
        <v>0</v>
      </c>
      <c r="AS40" s="188">
        <f t="shared" si="11"/>
        <v>0</v>
      </c>
      <c r="AT40" s="188">
        <f t="shared" si="12"/>
        <v>0</v>
      </c>
      <c r="AU40" s="188">
        <f t="shared" si="13"/>
        <v>0</v>
      </c>
      <c r="AV40" s="188">
        <f t="shared" si="14"/>
        <v>0</v>
      </c>
      <c r="AW40" s="188">
        <f t="shared" si="15"/>
        <v>0</v>
      </c>
      <c r="AX40" s="188">
        <f t="shared" si="16"/>
        <v>0</v>
      </c>
      <c r="AY40" s="188">
        <f t="shared" si="17"/>
        <v>0</v>
      </c>
      <c r="AZ40" s="188">
        <f t="shared" si="18"/>
        <v>0</v>
      </c>
      <c r="BA40" s="188">
        <f t="shared" si="19"/>
        <v>0</v>
      </c>
      <c r="BB40" s="188">
        <f t="shared" si="20"/>
        <v>0</v>
      </c>
      <c r="BC40" s="188">
        <f t="shared" si="21"/>
        <v>0</v>
      </c>
      <c r="BD40" s="188">
        <f t="shared" si="22"/>
        <v>0</v>
      </c>
      <c r="BE40" s="188">
        <f t="shared" si="23"/>
        <v>0</v>
      </c>
      <c r="BF40" s="188">
        <f t="shared" si="24"/>
        <v>0</v>
      </c>
      <c r="BG40" s="188">
        <f t="shared" si="25"/>
        <v>0</v>
      </c>
      <c r="BH40" s="188">
        <f t="shared" si="26"/>
        <v>0</v>
      </c>
      <c r="BI40" s="188">
        <f t="shared" si="27"/>
        <v>0</v>
      </c>
      <c r="BJ40" s="188">
        <f t="shared" si="28"/>
        <v>0</v>
      </c>
      <c r="BK40" s="188">
        <f t="shared" si="29"/>
        <v>0</v>
      </c>
      <c r="BL40" s="188">
        <f t="shared" si="30"/>
        <v>0</v>
      </c>
      <c r="BM40" s="188">
        <f t="shared" si="31"/>
        <v>0</v>
      </c>
    </row>
    <row r="41" spans="1:65" s="187" customFormat="1">
      <c r="A41" s="182"/>
      <c r="B41" s="182"/>
      <c r="C41" s="193" t="s">
        <v>1879</v>
      </c>
      <c r="D41" s="193">
        <v>6</v>
      </c>
      <c r="E41" s="194" t="s">
        <v>1135</v>
      </c>
      <c r="F41" s="195" t="s">
        <v>2144</v>
      </c>
      <c r="G41" s="233" t="s">
        <v>2145</v>
      </c>
      <c r="H41" s="255"/>
      <c r="I41" s="264">
        <v>1938</v>
      </c>
      <c r="J41" s="264">
        <v>58896</v>
      </c>
      <c r="K41" s="264">
        <v>7960</v>
      </c>
      <c r="L41" s="257">
        <f t="shared" si="41"/>
        <v>68794</v>
      </c>
      <c r="M41" s="213"/>
      <c r="N41" s="221" t="str">
        <f>"00"&amp;TEXT(ROWS(C$1:C37),"00")&amp;"C"</f>
        <v>0037C</v>
      </c>
      <c r="O41" s="297"/>
      <c r="P41" s="351">
        <f t="shared" si="32"/>
        <v>0</v>
      </c>
      <c r="Q41" s="204"/>
      <c r="R41" s="221" t="str">
        <f>"10"&amp;TEXT(ROWS(F$1:F37),"00")&amp;"C"</f>
        <v>1037C</v>
      </c>
      <c r="S41" s="297"/>
      <c r="T41" s="351">
        <f t="shared" si="33"/>
        <v>0</v>
      </c>
      <c r="U41" s="204"/>
      <c r="V41" s="221" t="str">
        <f>"20"&amp;TEXT(ROWS(I$1:I37),"00")&amp;"C"</f>
        <v>2037C</v>
      </c>
      <c r="W41" s="297"/>
      <c r="X41" s="351">
        <f t="shared" si="34"/>
        <v>0</v>
      </c>
      <c r="Y41" s="204"/>
      <c r="Z41" s="221" t="str">
        <f>"30"&amp;TEXT(ROWS(L$1:L37),"00")&amp;"C"</f>
        <v>3037C</v>
      </c>
      <c r="AA41" s="297"/>
      <c r="AB41" s="351">
        <f t="shared" si="35"/>
        <v>0</v>
      </c>
      <c r="AC41" s="204"/>
      <c r="AD41" s="221" t="str">
        <f>"40"&amp;TEXT(ROWS(O$1:O37),"00")&amp;"C"</f>
        <v>4037C</v>
      </c>
      <c r="AE41" s="297"/>
      <c r="AF41" s="351">
        <f t="shared" si="36"/>
        <v>0</v>
      </c>
      <c r="AH41" s="188">
        <f t="shared" si="1"/>
        <v>0</v>
      </c>
      <c r="AI41" s="188">
        <f t="shared" si="37"/>
        <v>0</v>
      </c>
      <c r="AJ41" s="188">
        <f t="shared" si="38"/>
        <v>0</v>
      </c>
      <c r="AK41" s="188">
        <f t="shared" si="39"/>
        <v>0</v>
      </c>
      <c r="AL41" s="188">
        <f t="shared" si="40"/>
        <v>0</v>
      </c>
      <c r="AM41" s="189"/>
      <c r="AN41" s="188">
        <f t="shared" si="6"/>
        <v>0</v>
      </c>
      <c r="AO41" s="188">
        <f t="shared" si="7"/>
        <v>0</v>
      </c>
      <c r="AP41" s="188">
        <f t="shared" si="8"/>
        <v>0</v>
      </c>
      <c r="AQ41" s="188">
        <f t="shared" si="9"/>
        <v>0</v>
      </c>
      <c r="AR41" s="188">
        <f t="shared" si="10"/>
        <v>0</v>
      </c>
      <c r="AS41" s="188">
        <f t="shared" si="11"/>
        <v>0</v>
      </c>
      <c r="AT41" s="188">
        <f t="shared" si="12"/>
        <v>0</v>
      </c>
      <c r="AU41" s="188">
        <f t="shared" si="13"/>
        <v>0</v>
      </c>
      <c r="AV41" s="188">
        <f t="shared" si="14"/>
        <v>0</v>
      </c>
      <c r="AW41" s="188">
        <f t="shared" si="15"/>
        <v>0</v>
      </c>
      <c r="AX41" s="188">
        <f t="shared" si="16"/>
        <v>0</v>
      </c>
      <c r="AY41" s="188">
        <f t="shared" si="17"/>
        <v>0</v>
      </c>
      <c r="AZ41" s="188">
        <f t="shared" si="18"/>
        <v>0</v>
      </c>
      <c r="BA41" s="188">
        <f t="shared" si="19"/>
        <v>0</v>
      </c>
      <c r="BB41" s="188">
        <f t="shared" si="20"/>
        <v>0</v>
      </c>
      <c r="BC41" s="188">
        <f t="shared" si="21"/>
        <v>0</v>
      </c>
      <c r="BD41" s="188">
        <f t="shared" si="22"/>
        <v>0</v>
      </c>
      <c r="BE41" s="188">
        <f t="shared" si="23"/>
        <v>0</v>
      </c>
      <c r="BF41" s="188">
        <f t="shared" si="24"/>
        <v>0</v>
      </c>
      <c r="BG41" s="188">
        <f t="shared" si="25"/>
        <v>0</v>
      </c>
      <c r="BH41" s="188">
        <f t="shared" si="26"/>
        <v>0</v>
      </c>
      <c r="BI41" s="188">
        <f t="shared" si="27"/>
        <v>0</v>
      </c>
      <c r="BJ41" s="188">
        <f t="shared" si="28"/>
        <v>0</v>
      </c>
      <c r="BK41" s="188">
        <f t="shared" si="29"/>
        <v>0</v>
      </c>
      <c r="BL41" s="188">
        <f t="shared" si="30"/>
        <v>0</v>
      </c>
      <c r="BM41" s="188">
        <f t="shared" si="31"/>
        <v>0</v>
      </c>
    </row>
    <row r="42" spans="1:65" s="187" customFormat="1">
      <c r="A42" s="182"/>
      <c r="B42" s="182"/>
      <c r="C42" s="193" t="s">
        <v>1864</v>
      </c>
      <c r="D42" s="193">
        <v>5</v>
      </c>
      <c r="E42" s="194" t="s">
        <v>1125</v>
      </c>
      <c r="F42" s="195" t="s">
        <v>2115</v>
      </c>
      <c r="G42" s="233" t="s">
        <v>2116</v>
      </c>
      <c r="H42" s="255"/>
      <c r="I42" s="264">
        <v>1118</v>
      </c>
      <c r="J42" s="264">
        <v>5242</v>
      </c>
      <c r="K42" s="264">
        <v>12999</v>
      </c>
      <c r="L42" s="257">
        <f t="shared" si="41"/>
        <v>19359</v>
      </c>
      <c r="M42" s="213"/>
      <c r="N42" s="221" t="str">
        <f>"00"&amp;TEXT(ROWS(C$1:C38),"00")&amp;"C"</f>
        <v>0038C</v>
      </c>
      <c r="O42" s="297"/>
      <c r="P42" s="351">
        <f t="shared" si="32"/>
        <v>0</v>
      </c>
      <c r="Q42" s="204"/>
      <c r="R42" s="221" t="str">
        <f>"10"&amp;TEXT(ROWS(F$1:F38),"00")&amp;"C"</f>
        <v>1038C</v>
      </c>
      <c r="S42" s="297"/>
      <c r="T42" s="351">
        <f t="shared" si="33"/>
        <v>0</v>
      </c>
      <c r="U42" s="204"/>
      <c r="V42" s="221" t="str">
        <f>"20"&amp;TEXT(ROWS(I$1:I38),"00")&amp;"C"</f>
        <v>2038C</v>
      </c>
      <c r="W42" s="297"/>
      <c r="X42" s="351">
        <f t="shared" si="34"/>
        <v>0</v>
      </c>
      <c r="Y42" s="204"/>
      <c r="Z42" s="221" t="str">
        <f>"30"&amp;TEXT(ROWS(L$1:L38),"00")&amp;"C"</f>
        <v>3038C</v>
      </c>
      <c r="AA42" s="297"/>
      <c r="AB42" s="351">
        <f t="shared" si="35"/>
        <v>0</v>
      </c>
      <c r="AC42" s="204"/>
      <c r="AD42" s="221" t="str">
        <f>"40"&amp;TEXT(ROWS(O$1:O38),"00")&amp;"C"</f>
        <v>4038C</v>
      </c>
      <c r="AE42" s="297"/>
      <c r="AF42" s="351">
        <f t="shared" si="36"/>
        <v>0</v>
      </c>
      <c r="AH42" s="188">
        <f t="shared" si="1"/>
        <v>0</v>
      </c>
      <c r="AI42" s="188">
        <f t="shared" si="37"/>
        <v>0</v>
      </c>
      <c r="AJ42" s="188">
        <f t="shared" si="38"/>
        <v>0</v>
      </c>
      <c r="AK42" s="188">
        <f t="shared" si="39"/>
        <v>0</v>
      </c>
      <c r="AL42" s="188">
        <f t="shared" si="40"/>
        <v>0</v>
      </c>
      <c r="AM42" s="189"/>
      <c r="AN42" s="188">
        <f t="shared" si="6"/>
        <v>0</v>
      </c>
      <c r="AO42" s="188">
        <f t="shared" si="7"/>
        <v>0</v>
      </c>
      <c r="AP42" s="188">
        <f t="shared" si="8"/>
        <v>0</v>
      </c>
      <c r="AQ42" s="188">
        <f t="shared" si="9"/>
        <v>0</v>
      </c>
      <c r="AR42" s="188">
        <f t="shared" si="10"/>
        <v>0</v>
      </c>
      <c r="AS42" s="188">
        <f t="shared" si="11"/>
        <v>0</v>
      </c>
      <c r="AT42" s="188">
        <f t="shared" si="12"/>
        <v>0</v>
      </c>
      <c r="AU42" s="188">
        <f t="shared" si="13"/>
        <v>0</v>
      </c>
      <c r="AV42" s="188">
        <f t="shared" si="14"/>
        <v>0</v>
      </c>
      <c r="AW42" s="188">
        <f t="shared" si="15"/>
        <v>0</v>
      </c>
      <c r="AX42" s="188">
        <f t="shared" si="16"/>
        <v>0</v>
      </c>
      <c r="AY42" s="188">
        <f t="shared" si="17"/>
        <v>0</v>
      </c>
      <c r="AZ42" s="188">
        <f t="shared" si="18"/>
        <v>0</v>
      </c>
      <c r="BA42" s="188">
        <f t="shared" si="19"/>
        <v>0</v>
      </c>
      <c r="BB42" s="188">
        <f t="shared" si="20"/>
        <v>0</v>
      </c>
      <c r="BC42" s="188">
        <f t="shared" si="21"/>
        <v>0</v>
      </c>
      <c r="BD42" s="188">
        <f t="shared" si="22"/>
        <v>0</v>
      </c>
      <c r="BE42" s="188">
        <f t="shared" si="23"/>
        <v>0</v>
      </c>
      <c r="BF42" s="188">
        <f t="shared" si="24"/>
        <v>0</v>
      </c>
      <c r="BG42" s="188">
        <f t="shared" si="25"/>
        <v>0</v>
      </c>
      <c r="BH42" s="188">
        <f t="shared" si="26"/>
        <v>0</v>
      </c>
      <c r="BI42" s="188">
        <f t="shared" si="27"/>
        <v>0</v>
      </c>
      <c r="BJ42" s="188">
        <f t="shared" si="28"/>
        <v>0</v>
      </c>
      <c r="BK42" s="188">
        <f t="shared" si="29"/>
        <v>0</v>
      </c>
      <c r="BL42" s="188">
        <f t="shared" si="30"/>
        <v>0</v>
      </c>
      <c r="BM42" s="188">
        <f t="shared" si="31"/>
        <v>0</v>
      </c>
    </row>
    <row r="43" spans="1:65" s="187" customFormat="1">
      <c r="A43" s="182"/>
      <c r="B43" s="182"/>
      <c r="C43" s="193" t="s">
        <v>1838</v>
      </c>
      <c r="D43" s="193">
        <v>5</v>
      </c>
      <c r="E43" s="194" t="s">
        <v>1125</v>
      </c>
      <c r="F43" s="195" t="s">
        <v>2066</v>
      </c>
      <c r="G43" s="233" t="s">
        <v>2067</v>
      </c>
      <c r="H43" s="255"/>
      <c r="I43" s="264">
        <v>34852</v>
      </c>
      <c r="J43" s="264">
        <v>316642</v>
      </c>
      <c r="K43" s="264">
        <v>79897</v>
      </c>
      <c r="L43" s="257">
        <f t="shared" si="41"/>
        <v>431391</v>
      </c>
      <c r="M43" s="213"/>
      <c r="N43" s="221" t="str">
        <f>"00"&amp;TEXT(ROWS(C$1:C39),"00")&amp;"C"</f>
        <v>0039C</v>
      </c>
      <c r="O43" s="297"/>
      <c r="P43" s="351">
        <f t="shared" si="32"/>
        <v>0</v>
      </c>
      <c r="Q43" s="204"/>
      <c r="R43" s="221" t="str">
        <f>"10"&amp;TEXT(ROWS(F$1:F39),"00")&amp;"C"</f>
        <v>1039C</v>
      </c>
      <c r="S43" s="297"/>
      <c r="T43" s="351">
        <f t="shared" si="33"/>
        <v>0</v>
      </c>
      <c r="U43" s="204"/>
      <c r="V43" s="221" t="str">
        <f>"20"&amp;TEXT(ROWS(I$1:I39),"00")&amp;"C"</f>
        <v>2039C</v>
      </c>
      <c r="W43" s="297"/>
      <c r="X43" s="351">
        <f t="shared" si="34"/>
        <v>0</v>
      </c>
      <c r="Y43" s="204"/>
      <c r="Z43" s="221" t="str">
        <f>"30"&amp;TEXT(ROWS(L$1:L39),"00")&amp;"C"</f>
        <v>3039C</v>
      </c>
      <c r="AA43" s="297"/>
      <c r="AB43" s="351">
        <f t="shared" si="35"/>
        <v>0</v>
      </c>
      <c r="AC43" s="204"/>
      <c r="AD43" s="221" t="str">
        <f>"40"&amp;TEXT(ROWS(O$1:O39),"00")&amp;"C"</f>
        <v>4039C</v>
      </c>
      <c r="AE43" s="297"/>
      <c r="AF43" s="351">
        <f t="shared" si="36"/>
        <v>0</v>
      </c>
      <c r="AH43" s="188">
        <f t="shared" si="1"/>
        <v>0</v>
      </c>
      <c r="AI43" s="188">
        <f t="shared" si="37"/>
        <v>0</v>
      </c>
      <c r="AJ43" s="188">
        <f t="shared" si="38"/>
        <v>0</v>
      </c>
      <c r="AK43" s="188">
        <f t="shared" si="39"/>
        <v>0</v>
      </c>
      <c r="AL43" s="188">
        <f t="shared" si="40"/>
        <v>0</v>
      </c>
      <c r="AM43" s="189"/>
      <c r="AN43" s="188">
        <f t="shared" si="6"/>
        <v>0</v>
      </c>
      <c r="AO43" s="188">
        <f t="shared" si="7"/>
        <v>0</v>
      </c>
      <c r="AP43" s="188">
        <f t="shared" si="8"/>
        <v>0</v>
      </c>
      <c r="AQ43" s="188">
        <f t="shared" si="9"/>
        <v>0</v>
      </c>
      <c r="AR43" s="188">
        <f t="shared" si="10"/>
        <v>0</v>
      </c>
      <c r="AS43" s="188">
        <f t="shared" si="11"/>
        <v>0</v>
      </c>
      <c r="AT43" s="188">
        <f t="shared" si="12"/>
        <v>0</v>
      </c>
      <c r="AU43" s="188">
        <f t="shared" si="13"/>
        <v>0</v>
      </c>
      <c r="AV43" s="188">
        <f t="shared" si="14"/>
        <v>0</v>
      </c>
      <c r="AW43" s="188">
        <f t="shared" si="15"/>
        <v>0</v>
      </c>
      <c r="AX43" s="188">
        <f t="shared" si="16"/>
        <v>0</v>
      </c>
      <c r="AY43" s="188">
        <f t="shared" si="17"/>
        <v>0</v>
      </c>
      <c r="AZ43" s="188">
        <f t="shared" si="18"/>
        <v>0</v>
      </c>
      <c r="BA43" s="188">
        <f t="shared" si="19"/>
        <v>0</v>
      </c>
      <c r="BB43" s="188">
        <f t="shared" si="20"/>
        <v>0</v>
      </c>
      <c r="BC43" s="188">
        <f t="shared" si="21"/>
        <v>0</v>
      </c>
      <c r="BD43" s="188">
        <f t="shared" si="22"/>
        <v>0</v>
      </c>
      <c r="BE43" s="188">
        <f t="shared" si="23"/>
        <v>0</v>
      </c>
      <c r="BF43" s="188">
        <f t="shared" si="24"/>
        <v>0</v>
      </c>
      <c r="BG43" s="188">
        <f t="shared" si="25"/>
        <v>0</v>
      </c>
      <c r="BH43" s="188">
        <f t="shared" si="26"/>
        <v>0</v>
      </c>
      <c r="BI43" s="188">
        <f t="shared" si="27"/>
        <v>0</v>
      </c>
      <c r="BJ43" s="188">
        <f t="shared" si="28"/>
        <v>0</v>
      </c>
      <c r="BK43" s="188">
        <f t="shared" si="29"/>
        <v>0</v>
      </c>
      <c r="BL43" s="188">
        <f t="shared" si="30"/>
        <v>0</v>
      </c>
      <c r="BM43" s="188">
        <f t="shared" si="31"/>
        <v>0</v>
      </c>
    </row>
    <row r="44" spans="1:65" s="187" customFormat="1">
      <c r="A44" s="182"/>
      <c r="B44" s="182"/>
      <c r="C44" s="193" t="s">
        <v>1876</v>
      </c>
      <c r="D44" s="193">
        <v>5</v>
      </c>
      <c r="E44" s="194" t="s">
        <v>770</v>
      </c>
      <c r="F44" s="195" t="s">
        <v>2138</v>
      </c>
      <c r="G44" s="233" t="s">
        <v>2139</v>
      </c>
      <c r="H44" s="255"/>
      <c r="I44" s="264">
        <v>814</v>
      </c>
      <c r="J44" s="264">
        <v>6278</v>
      </c>
      <c r="K44" s="264">
        <v>44189</v>
      </c>
      <c r="L44" s="257">
        <f t="shared" si="41"/>
        <v>51281</v>
      </c>
      <c r="M44" s="213"/>
      <c r="N44" s="221" t="str">
        <f>"00"&amp;TEXT(ROWS(C$1:C40),"00")&amp;"C"</f>
        <v>0040C</v>
      </c>
      <c r="O44" s="297"/>
      <c r="P44" s="351">
        <f t="shared" si="32"/>
        <v>0</v>
      </c>
      <c r="Q44" s="204"/>
      <c r="R44" s="221" t="str">
        <f>"10"&amp;TEXT(ROWS(F$1:F40),"00")&amp;"C"</f>
        <v>1040C</v>
      </c>
      <c r="S44" s="297"/>
      <c r="T44" s="351">
        <f t="shared" si="33"/>
        <v>0</v>
      </c>
      <c r="U44" s="204"/>
      <c r="V44" s="221" t="str">
        <f>"20"&amp;TEXT(ROWS(I$1:I40),"00")&amp;"C"</f>
        <v>2040C</v>
      </c>
      <c r="W44" s="297"/>
      <c r="X44" s="351">
        <f t="shared" si="34"/>
        <v>0</v>
      </c>
      <c r="Y44" s="204"/>
      <c r="Z44" s="221" t="str">
        <f>"30"&amp;TEXT(ROWS(L$1:L40),"00")&amp;"C"</f>
        <v>3040C</v>
      </c>
      <c r="AA44" s="297"/>
      <c r="AB44" s="351">
        <f t="shared" si="35"/>
        <v>0</v>
      </c>
      <c r="AC44" s="204"/>
      <c r="AD44" s="221" t="str">
        <f>"40"&amp;TEXT(ROWS(O$1:O40),"00")&amp;"C"</f>
        <v>4040C</v>
      </c>
      <c r="AE44" s="297"/>
      <c r="AF44" s="351">
        <f t="shared" si="36"/>
        <v>0</v>
      </c>
      <c r="AH44" s="188">
        <f t="shared" si="1"/>
        <v>0</v>
      </c>
      <c r="AI44" s="188">
        <f t="shared" si="37"/>
        <v>0</v>
      </c>
      <c r="AJ44" s="188">
        <f t="shared" si="38"/>
        <v>0</v>
      </c>
      <c r="AK44" s="188">
        <f t="shared" si="39"/>
        <v>0</v>
      </c>
      <c r="AL44" s="188">
        <f t="shared" si="40"/>
        <v>0</v>
      </c>
      <c r="AM44" s="189"/>
      <c r="AN44" s="188">
        <f t="shared" si="6"/>
        <v>0</v>
      </c>
      <c r="AO44" s="188">
        <f t="shared" si="7"/>
        <v>0</v>
      </c>
      <c r="AP44" s="188">
        <f t="shared" si="8"/>
        <v>0</v>
      </c>
      <c r="AQ44" s="188">
        <f t="shared" si="9"/>
        <v>0</v>
      </c>
      <c r="AR44" s="188">
        <f t="shared" si="10"/>
        <v>0</v>
      </c>
      <c r="AS44" s="188">
        <f t="shared" si="11"/>
        <v>0</v>
      </c>
      <c r="AT44" s="188">
        <f t="shared" si="12"/>
        <v>0</v>
      </c>
      <c r="AU44" s="188">
        <f t="shared" si="13"/>
        <v>0</v>
      </c>
      <c r="AV44" s="188">
        <f t="shared" si="14"/>
        <v>0</v>
      </c>
      <c r="AW44" s="188">
        <f t="shared" si="15"/>
        <v>0</v>
      </c>
      <c r="AX44" s="188">
        <f t="shared" si="16"/>
        <v>0</v>
      </c>
      <c r="AY44" s="188">
        <f t="shared" si="17"/>
        <v>0</v>
      </c>
      <c r="AZ44" s="188">
        <f t="shared" si="18"/>
        <v>0</v>
      </c>
      <c r="BA44" s="188">
        <f t="shared" si="19"/>
        <v>0</v>
      </c>
      <c r="BB44" s="188">
        <f t="shared" si="20"/>
        <v>0</v>
      </c>
      <c r="BC44" s="188">
        <f t="shared" si="21"/>
        <v>0</v>
      </c>
      <c r="BD44" s="188">
        <f t="shared" si="22"/>
        <v>0</v>
      </c>
      <c r="BE44" s="188">
        <f t="shared" si="23"/>
        <v>0</v>
      </c>
      <c r="BF44" s="188">
        <f t="shared" si="24"/>
        <v>0</v>
      </c>
      <c r="BG44" s="188">
        <f t="shared" si="25"/>
        <v>0</v>
      </c>
      <c r="BH44" s="188">
        <f t="shared" si="26"/>
        <v>0</v>
      </c>
      <c r="BI44" s="188">
        <f t="shared" si="27"/>
        <v>0</v>
      </c>
      <c r="BJ44" s="188">
        <f t="shared" si="28"/>
        <v>0</v>
      </c>
      <c r="BK44" s="188">
        <f t="shared" si="29"/>
        <v>0</v>
      </c>
      <c r="BL44" s="188">
        <f t="shared" si="30"/>
        <v>0</v>
      </c>
      <c r="BM44" s="188">
        <f t="shared" si="31"/>
        <v>0</v>
      </c>
    </row>
    <row r="45" spans="1:65" s="187" customFormat="1">
      <c r="A45" s="182"/>
      <c r="B45" s="182"/>
      <c r="C45" s="193" t="s">
        <v>1848</v>
      </c>
      <c r="D45" s="193">
        <v>5</v>
      </c>
      <c r="E45" s="194" t="s">
        <v>1272</v>
      </c>
      <c r="F45" s="195" t="s">
        <v>2085</v>
      </c>
      <c r="G45" s="233" t="s">
        <v>2086</v>
      </c>
      <c r="H45" s="255"/>
      <c r="I45" s="264">
        <v>2903</v>
      </c>
      <c r="J45" s="264">
        <v>3816</v>
      </c>
      <c r="K45" s="264">
        <v>0</v>
      </c>
      <c r="L45" s="257">
        <f t="shared" si="41"/>
        <v>6719</v>
      </c>
      <c r="M45" s="213"/>
      <c r="N45" s="221" t="str">
        <f>"00"&amp;TEXT(ROWS(C$1:C41),"00")&amp;"C"</f>
        <v>0041C</v>
      </c>
      <c r="O45" s="297"/>
      <c r="P45" s="351">
        <f t="shared" si="32"/>
        <v>0</v>
      </c>
      <c r="Q45" s="204"/>
      <c r="R45" s="221" t="str">
        <f>"10"&amp;TEXT(ROWS(F$1:F41),"00")&amp;"C"</f>
        <v>1041C</v>
      </c>
      <c r="S45" s="297"/>
      <c r="T45" s="351">
        <f t="shared" si="33"/>
        <v>0</v>
      </c>
      <c r="U45" s="204"/>
      <c r="V45" s="221" t="str">
        <f>"20"&amp;TEXT(ROWS(I$1:I41),"00")&amp;"C"</f>
        <v>2041C</v>
      </c>
      <c r="W45" s="297"/>
      <c r="X45" s="351">
        <f t="shared" si="34"/>
        <v>0</v>
      </c>
      <c r="Y45" s="204"/>
      <c r="Z45" s="221" t="str">
        <f>"30"&amp;TEXT(ROWS(L$1:L41),"00")&amp;"C"</f>
        <v>3041C</v>
      </c>
      <c r="AA45" s="297"/>
      <c r="AB45" s="351">
        <f t="shared" si="35"/>
        <v>0</v>
      </c>
      <c r="AC45" s="204"/>
      <c r="AD45" s="221" t="str">
        <f>"40"&amp;TEXT(ROWS(O$1:O41),"00")&amp;"C"</f>
        <v>4041C</v>
      </c>
      <c r="AE45" s="297"/>
      <c r="AF45" s="351">
        <f t="shared" si="36"/>
        <v>0</v>
      </c>
      <c r="AH45" s="188">
        <f t="shared" si="1"/>
        <v>0</v>
      </c>
      <c r="AI45" s="188">
        <f t="shared" si="37"/>
        <v>0</v>
      </c>
      <c r="AJ45" s="188">
        <f t="shared" si="38"/>
        <v>0</v>
      </c>
      <c r="AK45" s="188">
        <f t="shared" si="39"/>
        <v>0</v>
      </c>
      <c r="AL45" s="188">
        <f t="shared" si="40"/>
        <v>0</v>
      </c>
      <c r="AM45" s="189"/>
      <c r="AN45" s="188">
        <f t="shared" si="6"/>
        <v>0</v>
      </c>
      <c r="AO45" s="188">
        <f t="shared" si="7"/>
        <v>0</v>
      </c>
      <c r="AP45" s="188">
        <f t="shared" si="8"/>
        <v>0</v>
      </c>
      <c r="AQ45" s="188">
        <f t="shared" si="9"/>
        <v>0</v>
      </c>
      <c r="AR45" s="188">
        <f t="shared" si="10"/>
        <v>0</v>
      </c>
      <c r="AS45" s="188">
        <f t="shared" si="11"/>
        <v>0</v>
      </c>
      <c r="AT45" s="188">
        <f t="shared" si="12"/>
        <v>0</v>
      </c>
      <c r="AU45" s="188">
        <f t="shared" si="13"/>
        <v>0</v>
      </c>
      <c r="AV45" s="188">
        <f t="shared" si="14"/>
        <v>0</v>
      </c>
      <c r="AW45" s="188">
        <f t="shared" si="15"/>
        <v>0</v>
      </c>
      <c r="AX45" s="188">
        <f t="shared" si="16"/>
        <v>0</v>
      </c>
      <c r="AY45" s="188">
        <f t="shared" si="17"/>
        <v>0</v>
      </c>
      <c r="AZ45" s="188">
        <f t="shared" si="18"/>
        <v>0</v>
      </c>
      <c r="BA45" s="188">
        <f t="shared" si="19"/>
        <v>0</v>
      </c>
      <c r="BB45" s="188">
        <f t="shared" si="20"/>
        <v>0</v>
      </c>
      <c r="BC45" s="188">
        <f t="shared" si="21"/>
        <v>0</v>
      </c>
      <c r="BD45" s="188">
        <f t="shared" si="22"/>
        <v>0</v>
      </c>
      <c r="BE45" s="188">
        <f t="shared" si="23"/>
        <v>0</v>
      </c>
      <c r="BF45" s="188">
        <f t="shared" si="24"/>
        <v>0</v>
      </c>
      <c r="BG45" s="188">
        <f t="shared" si="25"/>
        <v>0</v>
      </c>
      <c r="BH45" s="188">
        <f t="shared" si="26"/>
        <v>0</v>
      </c>
      <c r="BI45" s="188">
        <f t="shared" si="27"/>
        <v>0</v>
      </c>
      <c r="BJ45" s="188">
        <f t="shared" si="28"/>
        <v>0</v>
      </c>
      <c r="BK45" s="188">
        <f t="shared" si="29"/>
        <v>0</v>
      </c>
      <c r="BL45" s="188">
        <f t="shared" si="30"/>
        <v>0</v>
      </c>
      <c r="BM45" s="188">
        <f t="shared" si="31"/>
        <v>0</v>
      </c>
    </row>
    <row r="46" spans="1:65" s="187" customFormat="1">
      <c r="A46" s="182"/>
      <c r="B46" s="182"/>
      <c r="C46" s="193" t="s">
        <v>1886</v>
      </c>
      <c r="D46" s="193">
        <v>5</v>
      </c>
      <c r="E46" s="194" t="s">
        <v>575</v>
      </c>
      <c r="F46" s="195" t="s">
        <v>2156</v>
      </c>
      <c r="G46" s="233" t="s">
        <v>2157</v>
      </c>
      <c r="H46" s="255"/>
      <c r="I46" s="264"/>
      <c r="J46" s="264">
        <v>1742</v>
      </c>
      <c r="K46" s="264"/>
      <c r="L46" s="257">
        <f t="shared" si="41"/>
        <v>1742</v>
      </c>
      <c r="M46" s="213"/>
      <c r="N46" s="221" t="str">
        <f>"00"&amp;TEXT(ROWS(C$1:C42),"00")&amp;"C"</f>
        <v>0042C</v>
      </c>
      <c r="O46" s="297"/>
      <c r="P46" s="351">
        <f t="shared" si="32"/>
        <v>0</v>
      </c>
      <c r="Q46" s="204"/>
      <c r="R46" s="221" t="str">
        <f>"10"&amp;TEXT(ROWS(F$1:F42),"00")&amp;"C"</f>
        <v>1042C</v>
      </c>
      <c r="S46" s="297"/>
      <c r="T46" s="351">
        <f t="shared" si="33"/>
        <v>0</v>
      </c>
      <c r="U46" s="204"/>
      <c r="V46" s="221" t="str">
        <f>"20"&amp;TEXT(ROWS(I$1:I42),"00")&amp;"C"</f>
        <v>2042C</v>
      </c>
      <c r="W46" s="297"/>
      <c r="X46" s="351">
        <f t="shared" si="34"/>
        <v>0</v>
      </c>
      <c r="Y46" s="204"/>
      <c r="Z46" s="221" t="str">
        <f>"30"&amp;TEXT(ROWS(L$1:L42),"00")&amp;"C"</f>
        <v>3042C</v>
      </c>
      <c r="AA46" s="297"/>
      <c r="AB46" s="351">
        <f t="shared" si="35"/>
        <v>0</v>
      </c>
      <c r="AC46" s="204"/>
      <c r="AD46" s="221" t="str">
        <f>"40"&amp;TEXT(ROWS(O$1:O42),"00")&amp;"C"</f>
        <v>4042C</v>
      </c>
      <c r="AE46" s="297"/>
      <c r="AF46" s="351">
        <f t="shared" si="36"/>
        <v>0</v>
      </c>
      <c r="AH46" s="188">
        <f t="shared" si="1"/>
        <v>0</v>
      </c>
      <c r="AI46" s="188">
        <f t="shared" si="37"/>
        <v>0</v>
      </c>
      <c r="AJ46" s="188">
        <f t="shared" si="38"/>
        <v>0</v>
      </c>
      <c r="AK46" s="188">
        <f t="shared" si="39"/>
        <v>0</v>
      </c>
      <c r="AL46" s="188">
        <f t="shared" si="40"/>
        <v>0</v>
      </c>
      <c r="AM46" s="189"/>
      <c r="AN46" s="188">
        <f t="shared" si="6"/>
        <v>0</v>
      </c>
      <c r="AO46" s="188">
        <f t="shared" si="7"/>
        <v>0</v>
      </c>
      <c r="AP46" s="188">
        <f t="shared" si="8"/>
        <v>0</v>
      </c>
      <c r="AQ46" s="188">
        <f t="shared" si="9"/>
        <v>0</v>
      </c>
      <c r="AR46" s="188">
        <f t="shared" si="10"/>
        <v>0</v>
      </c>
      <c r="AS46" s="188">
        <f t="shared" si="11"/>
        <v>0</v>
      </c>
      <c r="AT46" s="188">
        <f t="shared" si="12"/>
        <v>0</v>
      </c>
      <c r="AU46" s="188">
        <f t="shared" si="13"/>
        <v>0</v>
      </c>
      <c r="AV46" s="188">
        <f t="shared" si="14"/>
        <v>0</v>
      </c>
      <c r="AW46" s="188">
        <f t="shared" si="15"/>
        <v>0</v>
      </c>
      <c r="AX46" s="188">
        <f t="shared" si="16"/>
        <v>0</v>
      </c>
      <c r="AY46" s="188">
        <f t="shared" si="17"/>
        <v>0</v>
      </c>
      <c r="AZ46" s="188">
        <f t="shared" si="18"/>
        <v>0</v>
      </c>
      <c r="BA46" s="188">
        <f t="shared" si="19"/>
        <v>0</v>
      </c>
      <c r="BB46" s="188">
        <f t="shared" si="20"/>
        <v>0</v>
      </c>
      <c r="BC46" s="188">
        <f t="shared" si="21"/>
        <v>0</v>
      </c>
      <c r="BD46" s="188">
        <f t="shared" si="22"/>
        <v>0</v>
      </c>
      <c r="BE46" s="188">
        <f t="shared" si="23"/>
        <v>0</v>
      </c>
      <c r="BF46" s="188">
        <f t="shared" si="24"/>
        <v>0</v>
      </c>
      <c r="BG46" s="188">
        <f t="shared" si="25"/>
        <v>0</v>
      </c>
      <c r="BH46" s="188">
        <f t="shared" si="26"/>
        <v>0</v>
      </c>
      <c r="BI46" s="188">
        <f t="shared" si="27"/>
        <v>0</v>
      </c>
      <c r="BJ46" s="188">
        <f t="shared" si="28"/>
        <v>0</v>
      </c>
      <c r="BK46" s="188">
        <f t="shared" si="29"/>
        <v>0</v>
      </c>
      <c r="BL46" s="188">
        <f t="shared" si="30"/>
        <v>0</v>
      </c>
      <c r="BM46" s="188">
        <f t="shared" si="31"/>
        <v>0</v>
      </c>
    </row>
    <row r="47" spans="1:65" s="187" customFormat="1">
      <c r="A47" s="182"/>
      <c r="B47" s="182"/>
      <c r="C47" s="183" t="s">
        <v>1809</v>
      </c>
      <c r="D47" s="184">
        <v>5</v>
      </c>
      <c r="E47" s="230" t="s">
        <v>1135</v>
      </c>
      <c r="F47" s="186" t="s">
        <v>2008</v>
      </c>
      <c r="G47" s="234" t="s">
        <v>2009</v>
      </c>
      <c r="H47" s="255">
        <v>104108.4</v>
      </c>
      <c r="I47" s="256">
        <v>7425</v>
      </c>
      <c r="J47" s="256">
        <v>106756</v>
      </c>
      <c r="K47" s="256">
        <v>0</v>
      </c>
      <c r="L47" s="257">
        <f t="shared" si="41"/>
        <v>218289.4</v>
      </c>
      <c r="M47" s="213"/>
      <c r="N47" s="221" t="str">
        <f>"00"&amp;TEXT(ROWS(C$1:C43),"00")&amp;"C"</f>
        <v>0043C</v>
      </c>
      <c r="O47" s="297"/>
      <c r="P47" s="351">
        <f t="shared" si="32"/>
        <v>0</v>
      </c>
      <c r="Q47" s="206"/>
      <c r="R47" s="221" t="str">
        <f>"10"&amp;TEXT(ROWS(F$1:F43),"00")&amp;"C"</f>
        <v>1043C</v>
      </c>
      <c r="S47" s="297"/>
      <c r="T47" s="351">
        <f t="shared" si="33"/>
        <v>0</v>
      </c>
      <c r="U47" s="206"/>
      <c r="V47" s="221" t="str">
        <f>"20"&amp;TEXT(ROWS(I$1:I43),"00")&amp;"C"</f>
        <v>2043C</v>
      </c>
      <c r="W47" s="297"/>
      <c r="X47" s="351">
        <f t="shared" si="34"/>
        <v>0</v>
      </c>
      <c r="Y47" s="206"/>
      <c r="Z47" s="221" t="str">
        <f>"30"&amp;TEXT(ROWS(L$1:L43),"00")&amp;"C"</f>
        <v>3043C</v>
      </c>
      <c r="AA47" s="297"/>
      <c r="AB47" s="351">
        <f t="shared" si="35"/>
        <v>0</v>
      </c>
      <c r="AC47" s="206"/>
      <c r="AD47" s="221" t="str">
        <f>"40"&amp;TEXT(ROWS(O$1:O43),"00")&amp;"C"</f>
        <v>4043C</v>
      </c>
      <c r="AE47" s="297"/>
      <c r="AF47" s="351">
        <f t="shared" si="36"/>
        <v>0</v>
      </c>
      <c r="AH47" s="188">
        <f t="shared" si="1"/>
        <v>0</v>
      </c>
      <c r="AI47" s="188">
        <f t="shared" si="37"/>
        <v>0</v>
      </c>
      <c r="AJ47" s="188">
        <f t="shared" si="38"/>
        <v>0</v>
      </c>
      <c r="AK47" s="188">
        <f t="shared" si="39"/>
        <v>0</v>
      </c>
      <c r="AL47" s="188">
        <f t="shared" si="40"/>
        <v>0</v>
      </c>
      <c r="AM47" s="189"/>
      <c r="AN47" s="188">
        <f t="shared" si="6"/>
        <v>0</v>
      </c>
      <c r="AO47" s="188">
        <f t="shared" si="7"/>
        <v>0</v>
      </c>
      <c r="AP47" s="188">
        <f t="shared" si="8"/>
        <v>0</v>
      </c>
      <c r="AQ47" s="188">
        <f t="shared" si="9"/>
        <v>0</v>
      </c>
      <c r="AR47" s="188">
        <f t="shared" si="10"/>
        <v>0</v>
      </c>
      <c r="AS47" s="188">
        <f t="shared" si="11"/>
        <v>0</v>
      </c>
      <c r="AT47" s="188">
        <f t="shared" si="12"/>
        <v>0</v>
      </c>
      <c r="AU47" s="188">
        <f t="shared" si="13"/>
        <v>0</v>
      </c>
      <c r="AV47" s="188">
        <f t="shared" si="14"/>
        <v>0</v>
      </c>
      <c r="AW47" s="188">
        <f t="shared" si="15"/>
        <v>0</v>
      </c>
      <c r="AX47" s="188">
        <f t="shared" si="16"/>
        <v>0</v>
      </c>
      <c r="AY47" s="188">
        <f t="shared" si="17"/>
        <v>0</v>
      </c>
      <c r="AZ47" s="188">
        <f t="shared" si="18"/>
        <v>0</v>
      </c>
      <c r="BA47" s="188">
        <f t="shared" si="19"/>
        <v>0</v>
      </c>
      <c r="BB47" s="188">
        <f t="shared" si="20"/>
        <v>0</v>
      </c>
      <c r="BC47" s="188">
        <f t="shared" si="21"/>
        <v>0</v>
      </c>
      <c r="BD47" s="188">
        <f t="shared" si="22"/>
        <v>0</v>
      </c>
      <c r="BE47" s="188">
        <f t="shared" si="23"/>
        <v>0</v>
      </c>
      <c r="BF47" s="188">
        <f t="shared" si="24"/>
        <v>0</v>
      </c>
      <c r="BG47" s="188">
        <f t="shared" si="25"/>
        <v>0</v>
      </c>
      <c r="BH47" s="188">
        <f t="shared" si="26"/>
        <v>0</v>
      </c>
      <c r="BI47" s="188">
        <f t="shared" si="27"/>
        <v>0</v>
      </c>
      <c r="BJ47" s="188">
        <f t="shared" si="28"/>
        <v>0</v>
      </c>
      <c r="BK47" s="188">
        <f t="shared" si="29"/>
        <v>0</v>
      </c>
      <c r="BL47" s="188">
        <f t="shared" si="30"/>
        <v>0</v>
      </c>
      <c r="BM47" s="188">
        <f t="shared" si="31"/>
        <v>0</v>
      </c>
    </row>
    <row r="48" spans="1:65" s="187" customFormat="1">
      <c r="A48" s="182"/>
      <c r="B48" s="182"/>
      <c r="C48" s="305" t="s">
        <v>1806</v>
      </c>
      <c r="D48" s="185">
        <v>5</v>
      </c>
      <c r="E48" s="230" t="s">
        <v>1135</v>
      </c>
      <c r="F48" s="229" t="s">
        <v>2002</v>
      </c>
      <c r="G48" s="236" t="s">
        <v>2003</v>
      </c>
      <c r="H48" s="255">
        <v>174240</v>
      </c>
      <c r="I48" s="265">
        <v>49518</v>
      </c>
      <c r="J48" s="259">
        <v>239041</v>
      </c>
      <c r="K48" s="265">
        <v>0</v>
      </c>
      <c r="L48" s="257">
        <f t="shared" si="41"/>
        <v>462799</v>
      </c>
      <c r="M48" s="213"/>
      <c r="N48" s="221" t="str">
        <f>"00"&amp;TEXT(ROWS(C$1:C44),"00")&amp;"C"</f>
        <v>0044C</v>
      </c>
      <c r="O48" s="297"/>
      <c r="P48" s="351">
        <f t="shared" si="32"/>
        <v>0</v>
      </c>
      <c r="Q48" s="206"/>
      <c r="R48" s="221" t="str">
        <f>"10"&amp;TEXT(ROWS(F$1:F44),"00")&amp;"C"</f>
        <v>1044C</v>
      </c>
      <c r="S48" s="297"/>
      <c r="T48" s="351">
        <f t="shared" si="33"/>
        <v>0</v>
      </c>
      <c r="U48" s="206"/>
      <c r="V48" s="221" t="str">
        <f>"20"&amp;TEXT(ROWS(I$1:I44),"00")&amp;"C"</f>
        <v>2044C</v>
      </c>
      <c r="W48" s="297"/>
      <c r="X48" s="351">
        <f t="shared" si="34"/>
        <v>0</v>
      </c>
      <c r="Y48" s="206"/>
      <c r="Z48" s="221" t="str">
        <f>"30"&amp;TEXT(ROWS(L$1:L44),"00")&amp;"C"</f>
        <v>3044C</v>
      </c>
      <c r="AA48" s="297"/>
      <c r="AB48" s="351">
        <f t="shared" si="35"/>
        <v>0</v>
      </c>
      <c r="AC48" s="206"/>
      <c r="AD48" s="221" t="str">
        <f>"40"&amp;TEXT(ROWS(O$1:O44),"00")&amp;"C"</f>
        <v>4044C</v>
      </c>
      <c r="AE48" s="297"/>
      <c r="AF48" s="351">
        <f t="shared" si="36"/>
        <v>0</v>
      </c>
      <c r="AH48" s="188">
        <f t="shared" si="1"/>
        <v>0</v>
      </c>
      <c r="AI48" s="188">
        <f t="shared" si="37"/>
        <v>0</v>
      </c>
      <c r="AJ48" s="188">
        <f t="shared" si="38"/>
        <v>0</v>
      </c>
      <c r="AK48" s="188">
        <f t="shared" si="39"/>
        <v>0</v>
      </c>
      <c r="AL48" s="188">
        <f t="shared" si="40"/>
        <v>0</v>
      </c>
      <c r="AM48" s="189"/>
      <c r="AN48" s="188">
        <f t="shared" si="6"/>
        <v>0</v>
      </c>
      <c r="AO48" s="188">
        <f t="shared" si="7"/>
        <v>0</v>
      </c>
      <c r="AP48" s="188">
        <f t="shared" si="8"/>
        <v>0</v>
      </c>
      <c r="AQ48" s="188">
        <f t="shared" si="9"/>
        <v>0</v>
      </c>
      <c r="AR48" s="188">
        <f t="shared" si="10"/>
        <v>0</v>
      </c>
      <c r="AS48" s="188">
        <f t="shared" si="11"/>
        <v>0</v>
      </c>
      <c r="AT48" s="188">
        <f t="shared" si="12"/>
        <v>0</v>
      </c>
      <c r="AU48" s="188">
        <f t="shared" si="13"/>
        <v>0</v>
      </c>
      <c r="AV48" s="188">
        <f t="shared" si="14"/>
        <v>0</v>
      </c>
      <c r="AW48" s="188">
        <f t="shared" si="15"/>
        <v>0</v>
      </c>
      <c r="AX48" s="188">
        <f t="shared" si="16"/>
        <v>0</v>
      </c>
      <c r="AY48" s="188">
        <f t="shared" si="17"/>
        <v>0</v>
      </c>
      <c r="AZ48" s="188">
        <f t="shared" si="18"/>
        <v>0</v>
      </c>
      <c r="BA48" s="188">
        <f t="shared" si="19"/>
        <v>0</v>
      </c>
      <c r="BB48" s="188">
        <f t="shared" si="20"/>
        <v>0</v>
      </c>
      <c r="BC48" s="188">
        <f t="shared" si="21"/>
        <v>0</v>
      </c>
      <c r="BD48" s="188">
        <f t="shared" si="22"/>
        <v>0</v>
      </c>
      <c r="BE48" s="188">
        <f t="shared" si="23"/>
        <v>0</v>
      </c>
      <c r="BF48" s="188">
        <f t="shared" si="24"/>
        <v>0</v>
      </c>
      <c r="BG48" s="188">
        <f t="shared" si="25"/>
        <v>0</v>
      </c>
      <c r="BH48" s="188">
        <f t="shared" si="26"/>
        <v>0</v>
      </c>
      <c r="BI48" s="188">
        <f t="shared" si="27"/>
        <v>0</v>
      </c>
      <c r="BJ48" s="188">
        <f t="shared" si="28"/>
        <v>0</v>
      </c>
      <c r="BK48" s="188">
        <f t="shared" si="29"/>
        <v>0</v>
      </c>
      <c r="BL48" s="188">
        <f t="shared" si="30"/>
        <v>0</v>
      </c>
      <c r="BM48" s="188">
        <f t="shared" si="31"/>
        <v>0</v>
      </c>
    </row>
    <row r="49" spans="1:65" s="187" customFormat="1">
      <c r="A49" s="182"/>
      <c r="B49" s="182"/>
      <c r="C49" s="193" t="s">
        <v>1827</v>
      </c>
      <c r="D49" s="193">
        <v>5</v>
      </c>
      <c r="E49" s="194" t="s">
        <v>1102</v>
      </c>
      <c r="F49" s="195" t="s">
        <v>2044</v>
      </c>
      <c r="G49" s="233" t="s">
        <v>2045</v>
      </c>
      <c r="H49" s="255"/>
      <c r="I49" s="264">
        <v>9618</v>
      </c>
      <c r="J49" s="264">
        <v>17205</v>
      </c>
      <c r="K49" s="264">
        <v>67200</v>
      </c>
      <c r="L49" s="257">
        <f t="shared" si="41"/>
        <v>94023</v>
      </c>
      <c r="M49" s="213"/>
      <c r="N49" s="221" t="str">
        <f>"00"&amp;TEXT(ROWS(C$1:C45),"00")&amp;"C"</f>
        <v>0045C</v>
      </c>
      <c r="O49" s="297"/>
      <c r="P49" s="351">
        <f t="shared" si="32"/>
        <v>0</v>
      </c>
      <c r="Q49" s="204"/>
      <c r="R49" s="221" t="str">
        <f>"10"&amp;TEXT(ROWS(F$1:F45),"00")&amp;"C"</f>
        <v>1045C</v>
      </c>
      <c r="S49" s="297"/>
      <c r="T49" s="351">
        <f t="shared" si="33"/>
        <v>0</v>
      </c>
      <c r="U49" s="204"/>
      <c r="V49" s="221" t="str">
        <f>"20"&amp;TEXT(ROWS(I$1:I45),"00")&amp;"C"</f>
        <v>2045C</v>
      </c>
      <c r="W49" s="297"/>
      <c r="X49" s="351">
        <f t="shared" si="34"/>
        <v>0</v>
      </c>
      <c r="Y49" s="204"/>
      <c r="Z49" s="221" t="str">
        <f>"30"&amp;TEXT(ROWS(L$1:L45),"00")&amp;"C"</f>
        <v>3045C</v>
      </c>
      <c r="AA49" s="297"/>
      <c r="AB49" s="351">
        <f t="shared" si="35"/>
        <v>0</v>
      </c>
      <c r="AC49" s="204"/>
      <c r="AD49" s="221" t="str">
        <f>"40"&amp;TEXT(ROWS(O$1:O45),"00")&amp;"C"</f>
        <v>4045C</v>
      </c>
      <c r="AE49" s="297"/>
      <c r="AF49" s="351">
        <f t="shared" si="36"/>
        <v>0</v>
      </c>
      <c r="AH49" s="188">
        <f t="shared" si="1"/>
        <v>0</v>
      </c>
      <c r="AI49" s="188">
        <f t="shared" si="37"/>
        <v>0</v>
      </c>
      <c r="AJ49" s="188">
        <f t="shared" si="38"/>
        <v>0</v>
      </c>
      <c r="AK49" s="188">
        <f t="shared" si="39"/>
        <v>0</v>
      </c>
      <c r="AL49" s="188">
        <f t="shared" si="40"/>
        <v>0</v>
      </c>
      <c r="AM49" s="189"/>
      <c r="AN49" s="188">
        <f t="shared" si="6"/>
        <v>0</v>
      </c>
      <c r="AO49" s="188">
        <f t="shared" si="7"/>
        <v>0</v>
      </c>
      <c r="AP49" s="188">
        <f t="shared" si="8"/>
        <v>0</v>
      </c>
      <c r="AQ49" s="188">
        <f t="shared" si="9"/>
        <v>0</v>
      </c>
      <c r="AR49" s="188">
        <f t="shared" si="10"/>
        <v>0</v>
      </c>
      <c r="AS49" s="188">
        <f t="shared" si="11"/>
        <v>0</v>
      </c>
      <c r="AT49" s="188">
        <f t="shared" si="12"/>
        <v>0</v>
      </c>
      <c r="AU49" s="188">
        <f t="shared" si="13"/>
        <v>0</v>
      </c>
      <c r="AV49" s="188">
        <f t="shared" si="14"/>
        <v>0</v>
      </c>
      <c r="AW49" s="188">
        <f t="shared" si="15"/>
        <v>0</v>
      </c>
      <c r="AX49" s="188">
        <f t="shared" si="16"/>
        <v>0</v>
      </c>
      <c r="AY49" s="188">
        <f t="shared" si="17"/>
        <v>0</v>
      </c>
      <c r="AZ49" s="188">
        <f t="shared" si="18"/>
        <v>0</v>
      </c>
      <c r="BA49" s="188">
        <f t="shared" si="19"/>
        <v>0</v>
      </c>
      <c r="BB49" s="188">
        <f t="shared" si="20"/>
        <v>0</v>
      </c>
      <c r="BC49" s="188">
        <f t="shared" si="21"/>
        <v>0</v>
      </c>
      <c r="BD49" s="188">
        <f t="shared" si="22"/>
        <v>0</v>
      </c>
      <c r="BE49" s="188">
        <f t="shared" si="23"/>
        <v>0</v>
      </c>
      <c r="BF49" s="188">
        <f t="shared" si="24"/>
        <v>0</v>
      </c>
      <c r="BG49" s="188">
        <f t="shared" si="25"/>
        <v>0</v>
      </c>
      <c r="BH49" s="188">
        <f t="shared" si="26"/>
        <v>0</v>
      </c>
      <c r="BI49" s="188">
        <f t="shared" si="27"/>
        <v>0</v>
      </c>
      <c r="BJ49" s="188">
        <f t="shared" si="28"/>
        <v>0</v>
      </c>
      <c r="BK49" s="188">
        <f t="shared" si="29"/>
        <v>0</v>
      </c>
      <c r="BL49" s="188">
        <f t="shared" si="30"/>
        <v>0</v>
      </c>
      <c r="BM49" s="188">
        <f t="shared" si="31"/>
        <v>0</v>
      </c>
    </row>
    <row r="50" spans="1:65" s="187" customFormat="1">
      <c r="A50" s="182"/>
      <c r="B50" s="182"/>
      <c r="C50" s="193" t="s">
        <v>1837</v>
      </c>
      <c r="D50" s="193">
        <v>5</v>
      </c>
      <c r="E50" s="194" t="s">
        <v>1125</v>
      </c>
      <c r="F50" s="195" t="s">
        <v>2064</v>
      </c>
      <c r="G50" s="233" t="s">
        <v>2065</v>
      </c>
      <c r="H50" s="255"/>
      <c r="I50" s="264">
        <v>19586</v>
      </c>
      <c r="J50" s="264">
        <v>173768</v>
      </c>
      <c r="K50" s="264">
        <v>18000</v>
      </c>
      <c r="L50" s="257">
        <f t="shared" si="41"/>
        <v>211354</v>
      </c>
      <c r="M50" s="213"/>
      <c r="N50" s="221" t="str">
        <f>"00"&amp;TEXT(ROWS(C$1:C46),"00")&amp;"C"</f>
        <v>0046C</v>
      </c>
      <c r="O50" s="297"/>
      <c r="P50" s="351">
        <f t="shared" si="32"/>
        <v>0</v>
      </c>
      <c r="Q50" s="204"/>
      <c r="R50" s="221" t="str">
        <f>"10"&amp;TEXT(ROWS(F$1:F46),"00")&amp;"C"</f>
        <v>1046C</v>
      </c>
      <c r="S50" s="297"/>
      <c r="T50" s="351">
        <f t="shared" si="33"/>
        <v>0</v>
      </c>
      <c r="U50" s="204"/>
      <c r="V50" s="221" t="str">
        <f>"20"&amp;TEXT(ROWS(I$1:I46),"00")&amp;"C"</f>
        <v>2046C</v>
      </c>
      <c r="W50" s="297"/>
      <c r="X50" s="351">
        <f t="shared" si="34"/>
        <v>0</v>
      </c>
      <c r="Y50" s="204"/>
      <c r="Z50" s="221" t="str">
        <f>"30"&amp;TEXT(ROWS(L$1:L46),"00")&amp;"C"</f>
        <v>3046C</v>
      </c>
      <c r="AA50" s="297"/>
      <c r="AB50" s="351">
        <f t="shared" si="35"/>
        <v>0</v>
      </c>
      <c r="AC50" s="204"/>
      <c r="AD50" s="221" t="str">
        <f>"40"&amp;TEXT(ROWS(O$1:O46),"00")&amp;"C"</f>
        <v>4046C</v>
      </c>
      <c r="AE50" s="297"/>
      <c r="AF50" s="351">
        <f t="shared" si="36"/>
        <v>0</v>
      </c>
      <c r="AH50" s="188">
        <f t="shared" si="1"/>
        <v>0</v>
      </c>
      <c r="AI50" s="188">
        <f t="shared" si="37"/>
        <v>0</v>
      </c>
      <c r="AJ50" s="188">
        <f t="shared" si="38"/>
        <v>0</v>
      </c>
      <c r="AK50" s="188">
        <f t="shared" si="39"/>
        <v>0</v>
      </c>
      <c r="AL50" s="188">
        <f t="shared" si="40"/>
        <v>0</v>
      </c>
      <c r="AM50" s="189"/>
      <c r="AN50" s="188">
        <f t="shared" si="6"/>
        <v>0</v>
      </c>
      <c r="AO50" s="188">
        <f t="shared" si="7"/>
        <v>0</v>
      </c>
      <c r="AP50" s="188">
        <f t="shared" si="8"/>
        <v>0</v>
      </c>
      <c r="AQ50" s="188">
        <f t="shared" si="9"/>
        <v>0</v>
      </c>
      <c r="AR50" s="188">
        <f t="shared" si="10"/>
        <v>0</v>
      </c>
      <c r="AS50" s="188">
        <f t="shared" si="11"/>
        <v>0</v>
      </c>
      <c r="AT50" s="188">
        <f t="shared" si="12"/>
        <v>0</v>
      </c>
      <c r="AU50" s="188">
        <f t="shared" si="13"/>
        <v>0</v>
      </c>
      <c r="AV50" s="188">
        <f t="shared" si="14"/>
        <v>0</v>
      </c>
      <c r="AW50" s="188">
        <f t="shared" si="15"/>
        <v>0</v>
      </c>
      <c r="AX50" s="188">
        <f t="shared" si="16"/>
        <v>0</v>
      </c>
      <c r="AY50" s="188">
        <f t="shared" si="17"/>
        <v>0</v>
      </c>
      <c r="AZ50" s="188">
        <f t="shared" si="18"/>
        <v>0</v>
      </c>
      <c r="BA50" s="188">
        <f t="shared" si="19"/>
        <v>0</v>
      </c>
      <c r="BB50" s="188">
        <f t="shared" si="20"/>
        <v>0</v>
      </c>
      <c r="BC50" s="188">
        <f t="shared" si="21"/>
        <v>0</v>
      </c>
      <c r="BD50" s="188">
        <f t="shared" si="22"/>
        <v>0</v>
      </c>
      <c r="BE50" s="188">
        <f t="shared" si="23"/>
        <v>0</v>
      </c>
      <c r="BF50" s="188">
        <f t="shared" si="24"/>
        <v>0</v>
      </c>
      <c r="BG50" s="188">
        <f t="shared" si="25"/>
        <v>0</v>
      </c>
      <c r="BH50" s="188">
        <f t="shared" si="26"/>
        <v>0</v>
      </c>
      <c r="BI50" s="188">
        <f t="shared" si="27"/>
        <v>0</v>
      </c>
      <c r="BJ50" s="188">
        <f t="shared" si="28"/>
        <v>0</v>
      </c>
      <c r="BK50" s="188">
        <f t="shared" si="29"/>
        <v>0</v>
      </c>
      <c r="BL50" s="188">
        <f t="shared" si="30"/>
        <v>0</v>
      </c>
      <c r="BM50" s="188">
        <f t="shared" si="31"/>
        <v>0</v>
      </c>
    </row>
    <row r="51" spans="1:65" s="187" customFormat="1">
      <c r="A51" s="182"/>
      <c r="B51" s="182"/>
      <c r="C51" s="193" t="s">
        <v>1856</v>
      </c>
      <c r="D51" s="193">
        <v>5</v>
      </c>
      <c r="E51" s="194" t="s">
        <v>2595</v>
      </c>
      <c r="F51" s="195" t="s">
        <v>2100</v>
      </c>
      <c r="G51" s="233" t="s">
        <v>2101</v>
      </c>
      <c r="H51" s="255"/>
      <c r="I51" s="264">
        <v>2732</v>
      </c>
      <c r="J51" s="264">
        <v>9776</v>
      </c>
      <c r="K51" s="264">
        <v>0</v>
      </c>
      <c r="L51" s="257">
        <f t="shared" si="41"/>
        <v>12508</v>
      </c>
      <c r="M51" s="213"/>
      <c r="N51" s="221" t="str">
        <f>"00"&amp;TEXT(ROWS(C$1:C47),"00")&amp;"C"</f>
        <v>0047C</v>
      </c>
      <c r="O51" s="297"/>
      <c r="P51" s="351">
        <f t="shared" si="32"/>
        <v>0</v>
      </c>
      <c r="Q51" s="204"/>
      <c r="R51" s="221" t="str">
        <f>"10"&amp;TEXT(ROWS(F$1:F47),"00")&amp;"C"</f>
        <v>1047C</v>
      </c>
      <c r="S51" s="297"/>
      <c r="T51" s="351">
        <f t="shared" si="33"/>
        <v>0</v>
      </c>
      <c r="U51" s="204"/>
      <c r="V51" s="221" t="str">
        <f>"20"&amp;TEXT(ROWS(I$1:I47),"00")&amp;"C"</f>
        <v>2047C</v>
      </c>
      <c r="W51" s="297"/>
      <c r="X51" s="351">
        <f t="shared" si="34"/>
        <v>0</v>
      </c>
      <c r="Y51" s="204"/>
      <c r="Z51" s="221" t="str">
        <f>"30"&amp;TEXT(ROWS(L$1:L47),"00")&amp;"C"</f>
        <v>3047C</v>
      </c>
      <c r="AA51" s="297"/>
      <c r="AB51" s="351">
        <f t="shared" si="35"/>
        <v>0</v>
      </c>
      <c r="AC51" s="204"/>
      <c r="AD51" s="221" t="str">
        <f>"40"&amp;TEXT(ROWS(O$1:O47),"00")&amp;"C"</f>
        <v>4047C</v>
      </c>
      <c r="AE51" s="297"/>
      <c r="AF51" s="351">
        <f t="shared" si="36"/>
        <v>0</v>
      </c>
      <c r="AH51" s="188">
        <f t="shared" si="1"/>
        <v>0</v>
      </c>
      <c r="AI51" s="188">
        <f t="shared" si="37"/>
        <v>0</v>
      </c>
      <c r="AJ51" s="188">
        <f t="shared" si="38"/>
        <v>0</v>
      </c>
      <c r="AK51" s="188">
        <f t="shared" si="39"/>
        <v>0</v>
      </c>
      <c r="AL51" s="188">
        <f t="shared" si="40"/>
        <v>0</v>
      </c>
      <c r="AM51" s="189"/>
      <c r="AN51" s="188">
        <f t="shared" si="6"/>
        <v>0</v>
      </c>
      <c r="AO51" s="188">
        <f t="shared" si="7"/>
        <v>0</v>
      </c>
      <c r="AP51" s="188">
        <f t="shared" si="8"/>
        <v>0</v>
      </c>
      <c r="AQ51" s="188">
        <f t="shared" si="9"/>
        <v>0</v>
      </c>
      <c r="AR51" s="188">
        <f t="shared" si="10"/>
        <v>0</v>
      </c>
      <c r="AS51" s="188">
        <f t="shared" si="11"/>
        <v>0</v>
      </c>
      <c r="AT51" s="188">
        <f t="shared" si="12"/>
        <v>0</v>
      </c>
      <c r="AU51" s="188">
        <f t="shared" si="13"/>
        <v>0</v>
      </c>
      <c r="AV51" s="188">
        <f t="shared" si="14"/>
        <v>0</v>
      </c>
      <c r="AW51" s="188">
        <f t="shared" si="15"/>
        <v>0</v>
      </c>
      <c r="AX51" s="188">
        <f t="shared" si="16"/>
        <v>0</v>
      </c>
      <c r="AY51" s="188">
        <f t="shared" si="17"/>
        <v>0</v>
      </c>
      <c r="AZ51" s="188">
        <f t="shared" si="18"/>
        <v>0</v>
      </c>
      <c r="BA51" s="188">
        <f t="shared" si="19"/>
        <v>0</v>
      </c>
      <c r="BB51" s="188">
        <f t="shared" si="20"/>
        <v>0</v>
      </c>
      <c r="BC51" s="188">
        <f t="shared" si="21"/>
        <v>0</v>
      </c>
      <c r="BD51" s="188">
        <f t="shared" si="22"/>
        <v>0</v>
      </c>
      <c r="BE51" s="188">
        <f t="shared" si="23"/>
        <v>0</v>
      </c>
      <c r="BF51" s="188">
        <f t="shared" si="24"/>
        <v>0</v>
      </c>
      <c r="BG51" s="188">
        <f t="shared" si="25"/>
        <v>0</v>
      </c>
      <c r="BH51" s="188">
        <f t="shared" si="26"/>
        <v>0</v>
      </c>
      <c r="BI51" s="188">
        <f t="shared" si="27"/>
        <v>0</v>
      </c>
      <c r="BJ51" s="188">
        <f t="shared" si="28"/>
        <v>0</v>
      </c>
      <c r="BK51" s="188">
        <f t="shared" si="29"/>
        <v>0</v>
      </c>
      <c r="BL51" s="188">
        <f t="shared" si="30"/>
        <v>0</v>
      </c>
      <c r="BM51" s="188">
        <f t="shared" si="31"/>
        <v>0</v>
      </c>
    </row>
    <row r="52" spans="1:65" s="187" customFormat="1">
      <c r="A52" s="182"/>
      <c r="B52" s="182"/>
      <c r="C52" s="183" t="s">
        <v>1808</v>
      </c>
      <c r="D52" s="184">
        <v>6</v>
      </c>
      <c r="E52" s="230" t="s">
        <v>1125</v>
      </c>
      <c r="F52" s="186" t="s">
        <v>2006</v>
      </c>
      <c r="G52" s="234" t="s">
        <v>2007</v>
      </c>
      <c r="H52" s="255">
        <v>87991.2</v>
      </c>
      <c r="I52" s="256">
        <v>24905</v>
      </c>
      <c r="J52" s="256">
        <v>153194</v>
      </c>
      <c r="K52" s="256">
        <v>27607</v>
      </c>
      <c r="L52" s="257">
        <f t="shared" si="41"/>
        <v>293697.2</v>
      </c>
      <c r="M52" s="213"/>
      <c r="N52" s="221" t="str">
        <f>"00"&amp;TEXT(ROWS(C$1:C48),"00")&amp;"C"</f>
        <v>0048C</v>
      </c>
      <c r="O52" s="297"/>
      <c r="P52" s="351">
        <f t="shared" si="32"/>
        <v>0</v>
      </c>
      <c r="Q52" s="206"/>
      <c r="R52" s="221" t="str">
        <f>"10"&amp;TEXT(ROWS(F$1:F48),"00")&amp;"C"</f>
        <v>1048C</v>
      </c>
      <c r="S52" s="297"/>
      <c r="T52" s="351">
        <f t="shared" si="33"/>
        <v>0</v>
      </c>
      <c r="U52" s="206"/>
      <c r="V52" s="221" t="str">
        <f>"20"&amp;TEXT(ROWS(I$1:I48),"00")&amp;"C"</f>
        <v>2048C</v>
      </c>
      <c r="W52" s="297"/>
      <c r="X52" s="351">
        <f t="shared" si="34"/>
        <v>0</v>
      </c>
      <c r="Y52" s="206"/>
      <c r="Z52" s="221" t="str">
        <f>"30"&amp;TEXT(ROWS(L$1:L48),"00")&amp;"C"</f>
        <v>3048C</v>
      </c>
      <c r="AA52" s="297"/>
      <c r="AB52" s="351">
        <f t="shared" si="35"/>
        <v>0</v>
      </c>
      <c r="AC52" s="206"/>
      <c r="AD52" s="221" t="str">
        <f>"40"&amp;TEXT(ROWS(O$1:O48),"00")&amp;"C"</f>
        <v>4048C</v>
      </c>
      <c r="AE52" s="297"/>
      <c r="AF52" s="351">
        <f t="shared" si="36"/>
        <v>0</v>
      </c>
      <c r="AH52" s="188">
        <f t="shared" si="1"/>
        <v>0</v>
      </c>
      <c r="AI52" s="188">
        <f t="shared" si="37"/>
        <v>0</v>
      </c>
      <c r="AJ52" s="188">
        <f t="shared" si="38"/>
        <v>0</v>
      </c>
      <c r="AK52" s="188">
        <f t="shared" si="39"/>
        <v>0</v>
      </c>
      <c r="AL52" s="188">
        <f t="shared" si="40"/>
        <v>0</v>
      </c>
      <c r="AM52" s="189"/>
      <c r="AN52" s="188">
        <f t="shared" si="6"/>
        <v>0</v>
      </c>
      <c r="AO52" s="188">
        <f t="shared" si="7"/>
        <v>0</v>
      </c>
      <c r="AP52" s="188">
        <f t="shared" si="8"/>
        <v>0</v>
      </c>
      <c r="AQ52" s="188">
        <f t="shared" si="9"/>
        <v>0</v>
      </c>
      <c r="AR52" s="188">
        <f t="shared" si="10"/>
        <v>0</v>
      </c>
      <c r="AS52" s="188">
        <f t="shared" si="11"/>
        <v>0</v>
      </c>
      <c r="AT52" s="188">
        <f t="shared" si="12"/>
        <v>0</v>
      </c>
      <c r="AU52" s="188">
        <f t="shared" si="13"/>
        <v>0</v>
      </c>
      <c r="AV52" s="188">
        <f t="shared" si="14"/>
        <v>0</v>
      </c>
      <c r="AW52" s="188">
        <f t="shared" si="15"/>
        <v>0</v>
      </c>
      <c r="AX52" s="188">
        <f t="shared" si="16"/>
        <v>0</v>
      </c>
      <c r="AY52" s="188">
        <f t="shared" si="17"/>
        <v>0</v>
      </c>
      <c r="AZ52" s="188">
        <f t="shared" si="18"/>
        <v>0</v>
      </c>
      <c r="BA52" s="188">
        <f t="shared" si="19"/>
        <v>0</v>
      </c>
      <c r="BB52" s="188">
        <f t="shared" si="20"/>
        <v>0</v>
      </c>
      <c r="BC52" s="188">
        <f t="shared" si="21"/>
        <v>0</v>
      </c>
      <c r="BD52" s="188">
        <f t="shared" si="22"/>
        <v>0</v>
      </c>
      <c r="BE52" s="188">
        <f t="shared" si="23"/>
        <v>0</v>
      </c>
      <c r="BF52" s="188">
        <f t="shared" si="24"/>
        <v>0</v>
      </c>
      <c r="BG52" s="188">
        <f t="shared" si="25"/>
        <v>0</v>
      </c>
      <c r="BH52" s="188">
        <f t="shared" si="26"/>
        <v>0</v>
      </c>
      <c r="BI52" s="188">
        <f t="shared" si="27"/>
        <v>0</v>
      </c>
      <c r="BJ52" s="188">
        <f t="shared" si="28"/>
        <v>0</v>
      </c>
      <c r="BK52" s="188">
        <f t="shared" si="29"/>
        <v>0</v>
      </c>
      <c r="BL52" s="188">
        <f t="shared" si="30"/>
        <v>0</v>
      </c>
      <c r="BM52" s="188">
        <f t="shared" si="31"/>
        <v>0</v>
      </c>
    </row>
    <row r="53" spans="1:65" s="187" customFormat="1">
      <c r="A53" s="182"/>
      <c r="B53" s="182"/>
      <c r="C53" s="193" t="s">
        <v>1897</v>
      </c>
      <c r="D53" s="193">
        <v>5</v>
      </c>
      <c r="E53" s="194" t="s">
        <v>1200</v>
      </c>
      <c r="F53" s="195" t="s">
        <v>2171</v>
      </c>
      <c r="G53" s="233" t="s">
        <v>2172</v>
      </c>
      <c r="H53" s="263"/>
      <c r="I53" s="264">
        <v>190</v>
      </c>
      <c r="J53" s="264">
        <v>9195</v>
      </c>
      <c r="K53" s="264"/>
      <c r="L53" s="257">
        <f t="shared" si="41"/>
        <v>9385</v>
      </c>
      <c r="M53" s="210"/>
      <c r="N53" s="221" t="str">
        <f>"00"&amp;TEXT(ROWS(C$1:C49),"00")&amp;"C"</f>
        <v>0049C</v>
      </c>
      <c r="O53" s="297"/>
      <c r="P53" s="351">
        <f t="shared" si="32"/>
        <v>0</v>
      </c>
      <c r="Q53" s="204"/>
      <c r="R53" s="221" t="str">
        <f>"10"&amp;TEXT(ROWS(F$1:F49),"00")&amp;"C"</f>
        <v>1049C</v>
      </c>
      <c r="S53" s="297"/>
      <c r="T53" s="351">
        <f t="shared" si="33"/>
        <v>0</v>
      </c>
      <c r="U53" s="204"/>
      <c r="V53" s="221" t="str">
        <f>"20"&amp;TEXT(ROWS(I$1:I49),"00")&amp;"C"</f>
        <v>2049C</v>
      </c>
      <c r="W53" s="297"/>
      <c r="X53" s="351">
        <f t="shared" si="34"/>
        <v>0</v>
      </c>
      <c r="Y53" s="204"/>
      <c r="Z53" s="221" t="str">
        <f>"30"&amp;TEXT(ROWS(L$1:L49),"00")&amp;"C"</f>
        <v>3049C</v>
      </c>
      <c r="AA53" s="297"/>
      <c r="AB53" s="351">
        <f t="shared" si="35"/>
        <v>0</v>
      </c>
      <c r="AC53" s="204"/>
      <c r="AD53" s="221" t="str">
        <f>"40"&amp;TEXT(ROWS(O$1:O49),"00")&amp;"C"</f>
        <v>4049C</v>
      </c>
      <c r="AE53" s="297"/>
      <c r="AF53" s="351">
        <f t="shared" si="36"/>
        <v>0</v>
      </c>
      <c r="AH53" s="188">
        <f t="shared" si="1"/>
        <v>0</v>
      </c>
      <c r="AI53" s="188">
        <f t="shared" si="37"/>
        <v>0</v>
      </c>
      <c r="AJ53" s="188">
        <f t="shared" si="38"/>
        <v>0</v>
      </c>
      <c r="AK53" s="188">
        <f t="shared" si="39"/>
        <v>0</v>
      </c>
      <c r="AL53" s="188">
        <f t="shared" si="40"/>
        <v>0</v>
      </c>
      <c r="AM53" s="189"/>
      <c r="AN53" s="188">
        <f t="shared" si="6"/>
        <v>0</v>
      </c>
      <c r="AO53" s="188">
        <f t="shared" si="7"/>
        <v>0</v>
      </c>
      <c r="AP53" s="188">
        <f t="shared" si="8"/>
        <v>0</v>
      </c>
      <c r="AQ53" s="188">
        <f t="shared" si="9"/>
        <v>0</v>
      </c>
      <c r="AR53" s="188">
        <f t="shared" si="10"/>
        <v>0</v>
      </c>
      <c r="AS53" s="188">
        <f t="shared" si="11"/>
        <v>0</v>
      </c>
      <c r="AT53" s="188">
        <f t="shared" si="12"/>
        <v>0</v>
      </c>
      <c r="AU53" s="188">
        <f t="shared" si="13"/>
        <v>0</v>
      </c>
      <c r="AV53" s="188">
        <f t="shared" si="14"/>
        <v>0</v>
      </c>
      <c r="AW53" s="188">
        <f t="shared" si="15"/>
        <v>0</v>
      </c>
      <c r="AX53" s="188">
        <f t="shared" si="16"/>
        <v>0</v>
      </c>
      <c r="AY53" s="188">
        <f t="shared" si="17"/>
        <v>0</v>
      </c>
      <c r="AZ53" s="188">
        <f t="shared" si="18"/>
        <v>0</v>
      </c>
      <c r="BA53" s="188">
        <f t="shared" si="19"/>
        <v>0</v>
      </c>
      <c r="BB53" s="188">
        <f t="shared" si="20"/>
        <v>0</v>
      </c>
      <c r="BC53" s="188">
        <f t="shared" si="21"/>
        <v>0</v>
      </c>
      <c r="BD53" s="188">
        <f t="shared" si="22"/>
        <v>0</v>
      </c>
      <c r="BE53" s="188">
        <f t="shared" si="23"/>
        <v>0</v>
      </c>
      <c r="BF53" s="188">
        <f t="shared" si="24"/>
        <v>0</v>
      </c>
      <c r="BG53" s="188">
        <f t="shared" si="25"/>
        <v>0</v>
      </c>
      <c r="BH53" s="188">
        <f t="shared" si="26"/>
        <v>0</v>
      </c>
      <c r="BI53" s="188">
        <f t="shared" si="27"/>
        <v>0</v>
      </c>
      <c r="BJ53" s="188">
        <f t="shared" si="28"/>
        <v>0</v>
      </c>
      <c r="BK53" s="188">
        <f t="shared" si="29"/>
        <v>0</v>
      </c>
      <c r="BL53" s="188">
        <f t="shared" si="30"/>
        <v>0</v>
      </c>
      <c r="BM53" s="188">
        <f t="shared" si="31"/>
        <v>0</v>
      </c>
    </row>
    <row r="54" spans="1:65" s="187" customFormat="1">
      <c r="A54" s="182"/>
      <c r="B54" s="182"/>
      <c r="C54" s="193" t="s">
        <v>1906</v>
      </c>
      <c r="D54" s="193">
        <v>5</v>
      </c>
      <c r="E54" s="194" t="s">
        <v>2600</v>
      </c>
      <c r="F54" s="195" t="s">
        <v>2187</v>
      </c>
      <c r="G54" s="233" t="s">
        <v>2188</v>
      </c>
      <c r="H54" s="263"/>
      <c r="I54" s="264">
        <v>33</v>
      </c>
      <c r="J54" s="264">
        <v>871</v>
      </c>
      <c r="K54" s="264"/>
      <c r="L54" s="257">
        <f t="shared" si="41"/>
        <v>904</v>
      </c>
      <c r="M54" s="210"/>
      <c r="N54" s="221" t="str">
        <f>"00"&amp;TEXT(ROWS(C$1:C50),"00")&amp;"C"</f>
        <v>0050C</v>
      </c>
      <c r="O54" s="297"/>
      <c r="P54" s="351">
        <f t="shared" si="32"/>
        <v>0</v>
      </c>
      <c r="Q54" s="204"/>
      <c r="R54" s="221" t="str">
        <f>"10"&amp;TEXT(ROWS(F$1:F50),"00")&amp;"C"</f>
        <v>1050C</v>
      </c>
      <c r="S54" s="297"/>
      <c r="T54" s="351">
        <f t="shared" si="33"/>
        <v>0</v>
      </c>
      <c r="U54" s="204"/>
      <c r="V54" s="221" t="str">
        <f>"20"&amp;TEXT(ROWS(I$1:I50),"00")&amp;"C"</f>
        <v>2050C</v>
      </c>
      <c r="W54" s="297"/>
      <c r="X54" s="351">
        <f t="shared" si="34"/>
        <v>0</v>
      </c>
      <c r="Y54" s="204"/>
      <c r="Z54" s="221" t="str">
        <f>"30"&amp;TEXT(ROWS(L$1:L50),"00")&amp;"C"</f>
        <v>3050C</v>
      </c>
      <c r="AA54" s="297"/>
      <c r="AB54" s="351">
        <f t="shared" si="35"/>
        <v>0</v>
      </c>
      <c r="AC54" s="204"/>
      <c r="AD54" s="221" t="str">
        <f>"40"&amp;TEXT(ROWS(O$1:O50),"00")&amp;"C"</f>
        <v>4050C</v>
      </c>
      <c r="AE54" s="297"/>
      <c r="AF54" s="351">
        <f t="shared" si="36"/>
        <v>0</v>
      </c>
      <c r="AH54" s="188">
        <f t="shared" si="1"/>
        <v>0</v>
      </c>
      <c r="AI54" s="188">
        <f t="shared" si="37"/>
        <v>0</v>
      </c>
      <c r="AJ54" s="188">
        <f t="shared" si="38"/>
        <v>0</v>
      </c>
      <c r="AK54" s="188">
        <f t="shared" si="39"/>
        <v>0</v>
      </c>
      <c r="AL54" s="188">
        <f t="shared" si="40"/>
        <v>0</v>
      </c>
      <c r="AM54" s="189"/>
      <c r="AN54" s="188">
        <f t="shared" si="6"/>
        <v>0</v>
      </c>
      <c r="AO54" s="188">
        <f t="shared" si="7"/>
        <v>0</v>
      </c>
      <c r="AP54" s="188">
        <f t="shared" si="8"/>
        <v>0</v>
      </c>
      <c r="AQ54" s="188">
        <f t="shared" si="9"/>
        <v>0</v>
      </c>
      <c r="AR54" s="188">
        <f t="shared" si="10"/>
        <v>0</v>
      </c>
      <c r="AS54" s="188">
        <f t="shared" si="11"/>
        <v>0</v>
      </c>
      <c r="AT54" s="188">
        <f t="shared" si="12"/>
        <v>0</v>
      </c>
      <c r="AU54" s="188">
        <f t="shared" si="13"/>
        <v>0</v>
      </c>
      <c r="AV54" s="188">
        <f t="shared" si="14"/>
        <v>0</v>
      </c>
      <c r="AW54" s="188">
        <f t="shared" si="15"/>
        <v>0</v>
      </c>
      <c r="AX54" s="188">
        <f t="shared" si="16"/>
        <v>0</v>
      </c>
      <c r="AY54" s="188">
        <f t="shared" si="17"/>
        <v>0</v>
      </c>
      <c r="AZ54" s="188">
        <f t="shared" si="18"/>
        <v>0</v>
      </c>
      <c r="BA54" s="188">
        <f t="shared" si="19"/>
        <v>0</v>
      </c>
      <c r="BB54" s="188">
        <f t="shared" si="20"/>
        <v>0</v>
      </c>
      <c r="BC54" s="188">
        <f t="shared" si="21"/>
        <v>0</v>
      </c>
      <c r="BD54" s="188">
        <f t="shared" si="22"/>
        <v>0</v>
      </c>
      <c r="BE54" s="188">
        <f t="shared" si="23"/>
        <v>0</v>
      </c>
      <c r="BF54" s="188">
        <f t="shared" si="24"/>
        <v>0</v>
      </c>
      <c r="BG54" s="188">
        <f t="shared" si="25"/>
        <v>0</v>
      </c>
      <c r="BH54" s="188">
        <f t="shared" si="26"/>
        <v>0</v>
      </c>
      <c r="BI54" s="188">
        <f t="shared" si="27"/>
        <v>0</v>
      </c>
      <c r="BJ54" s="188">
        <f t="shared" si="28"/>
        <v>0</v>
      </c>
      <c r="BK54" s="188">
        <f t="shared" si="29"/>
        <v>0</v>
      </c>
      <c r="BL54" s="188">
        <f t="shared" si="30"/>
        <v>0</v>
      </c>
      <c r="BM54" s="188">
        <f t="shared" si="31"/>
        <v>0</v>
      </c>
    </row>
    <row r="55" spans="1:65" s="187" customFormat="1">
      <c r="A55" s="182"/>
      <c r="B55" s="182"/>
      <c r="C55" s="193" t="s">
        <v>1840</v>
      </c>
      <c r="D55" s="193">
        <v>5</v>
      </c>
      <c r="E55" s="194" t="s">
        <v>1272</v>
      </c>
      <c r="F55" s="195" t="s">
        <v>2070</v>
      </c>
      <c r="G55" s="233" t="s">
        <v>2071</v>
      </c>
      <c r="H55" s="255"/>
      <c r="I55" s="264">
        <v>220</v>
      </c>
      <c r="J55" s="264">
        <v>26</v>
      </c>
      <c r="K55" s="264">
        <v>0</v>
      </c>
      <c r="L55" s="257">
        <f t="shared" si="41"/>
        <v>246</v>
      </c>
      <c r="M55" s="213"/>
      <c r="N55" s="221" t="str">
        <f>"00"&amp;TEXT(ROWS(C$1:C51),"00")&amp;"C"</f>
        <v>0051C</v>
      </c>
      <c r="O55" s="297"/>
      <c r="P55" s="351">
        <f t="shared" si="32"/>
        <v>0</v>
      </c>
      <c r="Q55" s="204"/>
      <c r="R55" s="221" t="str">
        <f>"10"&amp;TEXT(ROWS(F$1:F51),"00")&amp;"C"</f>
        <v>1051C</v>
      </c>
      <c r="S55" s="297"/>
      <c r="T55" s="351">
        <f t="shared" si="33"/>
        <v>0</v>
      </c>
      <c r="U55" s="204"/>
      <c r="V55" s="221" t="str">
        <f>"20"&amp;TEXT(ROWS(I$1:I51),"00")&amp;"C"</f>
        <v>2051C</v>
      </c>
      <c r="W55" s="297"/>
      <c r="X55" s="351">
        <f t="shared" si="34"/>
        <v>0</v>
      </c>
      <c r="Y55" s="204"/>
      <c r="Z55" s="221" t="str">
        <f>"30"&amp;TEXT(ROWS(L$1:L51),"00")&amp;"C"</f>
        <v>3051C</v>
      </c>
      <c r="AA55" s="297"/>
      <c r="AB55" s="351">
        <f t="shared" si="35"/>
        <v>0</v>
      </c>
      <c r="AC55" s="204"/>
      <c r="AD55" s="221" t="str">
        <f>"40"&amp;TEXT(ROWS(O$1:O51),"00")&amp;"C"</f>
        <v>4051C</v>
      </c>
      <c r="AE55" s="297"/>
      <c r="AF55" s="351">
        <f t="shared" si="36"/>
        <v>0</v>
      </c>
      <c r="AH55" s="188">
        <f t="shared" si="1"/>
        <v>0</v>
      </c>
      <c r="AI55" s="188">
        <f t="shared" si="37"/>
        <v>0</v>
      </c>
      <c r="AJ55" s="188">
        <f t="shared" si="38"/>
        <v>0</v>
      </c>
      <c r="AK55" s="188">
        <f t="shared" si="39"/>
        <v>0</v>
      </c>
      <c r="AL55" s="188">
        <f t="shared" si="40"/>
        <v>0</v>
      </c>
      <c r="AM55" s="189"/>
      <c r="AN55" s="188">
        <f t="shared" si="6"/>
        <v>0</v>
      </c>
      <c r="AO55" s="188">
        <f t="shared" si="7"/>
        <v>0</v>
      </c>
      <c r="AP55" s="188">
        <f t="shared" si="8"/>
        <v>0</v>
      </c>
      <c r="AQ55" s="188">
        <f t="shared" si="9"/>
        <v>0</v>
      </c>
      <c r="AR55" s="188">
        <f t="shared" si="10"/>
        <v>0</v>
      </c>
      <c r="AS55" s="188">
        <f t="shared" si="11"/>
        <v>0</v>
      </c>
      <c r="AT55" s="188">
        <f t="shared" si="12"/>
        <v>0</v>
      </c>
      <c r="AU55" s="188">
        <f t="shared" si="13"/>
        <v>0</v>
      </c>
      <c r="AV55" s="188">
        <f t="shared" si="14"/>
        <v>0</v>
      </c>
      <c r="AW55" s="188">
        <f t="shared" si="15"/>
        <v>0</v>
      </c>
      <c r="AX55" s="188">
        <f t="shared" si="16"/>
        <v>0</v>
      </c>
      <c r="AY55" s="188">
        <f t="shared" si="17"/>
        <v>0</v>
      </c>
      <c r="AZ55" s="188">
        <f t="shared" si="18"/>
        <v>0</v>
      </c>
      <c r="BA55" s="188">
        <f t="shared" si="19"/>
        <v>0</v>
      </c>
      <c r="BB55" s="188">
        <f t="shared" si="20"/>
        <v>0</v>
      </c>
      <c r="BC55" s="188">
        <f t="shared" si="21"/>
        <v>0</v>
      </c>
      <c r="BD55" s="188">
        <f t="shared" si="22"/>
        <v>0</v>
      </c>
      <c r="BE55" s="188">
        <f t="shared" si="23"/>
        <v>0</v>
      </c>
      <c r="BF55" s="188">
        <f t="shared" si="24"/>
        <v>0</v>
      </c>
      <c r="BG55" s="188">
        <f t="shared" si="25"/>
        <v>0</v>
      </c>
      <c r="BH55" s="188">
        <f t="shared" si="26"/>
        <v>0</v>
      </c>
      <c r="BI55" s="188">
        <f t="shared" si="27"/>
        <v>0</v>
      </c>
      <c r="BJ55" s="188">
        <f t="shared" si="28"/>
        <v>0</v>
      </c>
      <c r="BK55" s="188">
        <f t="shared" si="29"/>
        <v>0</v>
      </c>
      <c r="BL55" s="188">
        <f t="shared" si="30"/>
        <v>0</v>
      </c>
      <c r="BM55" s="188">
        <f t="shared" si="31"/>
        <v>0</v>
      </c>
    </row>
    <row r="56" spans="1:65" s="187" customFormat="1">
      <c r="A56" s="182"/>
      <c r="B56" s="182"/>
      <c r="C56" s="193" t="s">
        <v>1859</v>
      </c>
      <c r="D56" s="193">
        <v>5</v>
      </c>
      <c r="E56" s="194" t="s">
        <v>1125</v>
      </c>
      <c r="F56" s="195" t="s">
        <v>2105</v>
      </c>
      <c r="G56" s="233" t="s">
        <v>2106</v>
      </c>
      <c r="H56" s="255"/>
      <c r="I56" s="256">
        <v>16406</v>
      </c>
      <c r="J56" s="264">
        <v>79285</v>
      </c>
      <c r="K56" s="264">
        <v>12468</v>
      </c>
      <c r="L56" s="257">
        <f t="shared" si="41"/>
        <v>108159</v>
      </c>
      <c r="M56" s="213"/>
      <c r="N56" s="221" t="str">
        <f>"00"&amp;TEXT(ROWS(C$1:C52),"00")&amp;"C"</f>
        <v>0052C</v>
      </c>
      <c r="O56" s="297"/>
      <c r="P56" s="351">
        <f t="shared" si="32"/>
        <v>0</v>
      </c>
      <c r="Q56" s="204"/>
      <c r="R56" s="221" t="str">
        <f>"10"&amp;TEXT(ROWS(F$1:F52),"00")&amp;"C"</f>
        <v>1052C</v>
      </c>
      <c r="S56" s="297"/>
      <c r="T56" s="351">
        <f t="shared" si="33"/>
        <v>0</v>
      </c>
      <c r="U56" s="204"/>
      <c r="V56" s="221" t="str">
        <f>"20"&amp;TEXT(ROWS(I$1:I52),"00")&amp;"C"</f>
        <v>2052C</v>
      </c>
      <c r="W56" s="297"/>
      <c r="X56" s="351">
        <f t="shared" si="34"/>
        <v>0</v>
      </c>
      <c r="Y56" s="204"/>
      <c r="Z56" s="221" t="str">
        <f>"30"&amp;TEXT(ROWS(L$1:L52),"00")&amp;"C"</f>
        <v>3052C</v>
      </c>
      <c r="AA56" s="297"/>
      <c r="AB56" s="351">
        <f t="shared" si="35"/>
        <v>0</v>
      </c>
      <c r="AC56" s="204"/>
      <c r="AD56" s="221" t="str">
        <f>"40"&amp;TEXT(ROWS(O$1:O52),"00")&amp;"C"</f>
        <v>4052C</v>
      </c>
      <c r="AE56" s="297"/>
      <c r="AF56" s="351">
        <f t="shared" si="36"/>
        <v>0</v>
      </c>
      <c r="AH56" s="188">
        <f t="shared" si="1"/>
        <v>0</v>
      </c>
      <c r="AI56" s="188">
        <f t="shared" si="37"/>
        <v>0</v>
      </c>
      <c r="AJ56" s="188">
        <f t="shared" si="38"/>
        <v>0</v>
      </c>
      <c r="AK56" s="188">
        <f t="shared" si="39"/>
        <v>0</v>
      </c>
      <c r="AL56" s="188">
        <f t="shared" si="40"/>
        <v>0</v>
      </c>
      <c r="AM56" s="189"/>
      <c r="AN56" s="188">
        <f t="shared" si="6"/>
        <v>0</v>
      </c>
      <c r="AO56" s="188">
        <f t="shared" si="7"/>
        <v>0</v>
      </c>
      <c r="AP56" s="188">
        <f t="shared" si="8"/>
        <v>0</v>
      </c>
      <c r="AQ56" s="188">
        <f t="shared" si="9"/>
        <v>0</v>
      </c>
      <c r="AR56" s="188">
        <f t="shared" si="10"/>
        <v>0</v>
      </c>
      <c r="AS56" s="188">
        <f t="shared" si="11"/>
        <v>0</v>
      </c>
      <c r="AT56" s="188">
        <f t="shared" si="12"/>
        <v>0</v>
      </c>
      <c r="AU56" s="188">
        <f t="shared" si="13"/>
        <v>0</v>
      </c>
      <c r="AV56" s="188">
        <f t="shared" si="14"/>
        <v>0</v>
      </c>
      <c r="AW56" s="188">
        <f t="shared" si="15"/>
        <v>0</v>
      </c>
      <c r="AX56" s="188">
        <f t="shared" si="16"/>
        <v>0</v>
      </c>
      <c r="AY56" s="188">
        <f t="shared" si="17"/>
        <v>0</v>
      </c>
      <c r="AZ56" s="188">
        <f t="shared" si="18"/>
        <v>0</v>
      </c>
      <c r="BA56" s="188">
        <f t="shared" si="19"/>
        <v>0</v>
      </c>
      <c r="BB56" s="188">
        <f t="shared" si="20"/>
        <v>0</v>
      </c>
      <c r="BC56" s="188">
        <f t="shared" si="21"/>
        <v>0</v>
      </c>
      <c r="BD56" s="188">
        <f t="shared" si="22"/>
        <v>0</v>
      </c>
      <c r="BE56" s="188">
        <f t="shared" si="23"/>
        <v>0</v>
      </c>
      <c r="BF56" s="188">
        <f t="shared" si="24"/>
        <v>0</v>
      </c>
      <c r="BG56" s="188">
        <f t="shared" si="25"/>
        <v>0</v>
      </c>
      <c r="BH56" s="188">
        <f t="shared" si="26"/>
        <v>0</v>
      </c>
      <c r="BI56" s="188">
        <f t="shared" si="27"/>
        <v>0</v>
      </c>
      <c r="BJ56" s="188">
        <f t="shared" si="28"/>
        <v>0</v>
      </c>
      <c r="BK56" s="188">
        <f t="shared" si="29"/>
        <v>0</v>
      </c>
      <c r="BL56" s="188">
        <f t="shared" si="30"/>
        <v>0</v>
      </c>
      <c r="BM56" s="188">
        <f t="shared" si="31"/>
        <v>0</v>
      </c>
    </row>
    <row r="57" spans="1:65" s="187" customFormat="1">
      <c r="A57" s="182"/>
      <c r="B57" s="182"/>
      <c r="C57" s="193" t="s">
        <v>1872</v>
      </c>
      <c r="D57" s="193">
        <v>5</v>
      </c>
      <c r="E57" s="194" t="s">
        <v>2595</v>
      </c>
      <c r="F57" s="195" t="s">
        <v>2131</v>
      </c>
      <c r="G57" s="233" t="s">
        <v>2132</v>
      </c>
      <c r="H57" s="255"/>
      <c r="I57" s="264">
        <v>5357</v>
      </c>
      <c r="J57" s="264">
        <v>0</v>
      </c>
      <c r="K57" s="264">
        <v>9098</v>
      </c>
      <c r="L57" s="257">
        <f t="shared" si="41"/>
        <v>14455</v>
      </c>
      <c r="M57" s="213"/>
      <c r="N57" s="221" t="str">
        <f>"00"&amp;TEXT(ROWS(C$1:C53),"00")&amp;"C"</f>
        <v>0053C</v>
      </c>
      <c r="O57" s="297"/>
      <c r="P57" s="351">
        <f t="shared" si="32"/>
        <v>0</v>
      </c>
      <c r="Q57" s="204"/>
      <c r="R57" s="221" t="str">
        <f>"10"&amp;TEXT(ROWS(F$1:F53),"00")&amp;"C"</f>
        <v>1053C</v>
      </c>
      <c r="S57" s="297"/>
      <c r="T57" s="351">
        <f t="shared" si="33"/>
        <v>0</v>
      </c>
      <c r="U57" s="204"/>
      <c r="V57" s="221" t="str">
        <f>"20"&amp;TEXT(ROWS(I$1:I53),"00")&amp;"C"</f>
        <v>2053C</v>
      </c>
      <c r="W57" s="297"/>
      <c r="X57" s="351">
        <f t="shared" si="34"/>
        <v>0</v>
      </c>
      <c r="Y57" s="204"/>
      <c r="Z57" s="221" t="str">
        <f>"30"&amp;TEXT(ROWS(L$1:L53),"00")&amp;"C"</f>
        <v>3053C</v>
      </c>
      <c r="AA57" s="297"/>
      <c r="AB57" s="351">
        <f t="shared" si="35"/>
        <v>0</v>
      </c>
      <c r="AC57" s="204"/>
      <c r="AD57" s="221" t="str">
        <f>"40"&amp;TEXT(ROWS(O$1:O53),"00")&amp;"C"</f>
        <v>4053C</v>
      </c>
      <c r="AE57" s="297"/>
      <c r="AF57" s="351">
        <f t="shared" si="36"/>
        <v>0</v>
      </c>
      <c r="AH57" s="188">
        <f t="shared" si="1"/>
        <v>0</v>
      </c>
      <c r="AI57" s="188">
        <f t="shared" si="37"/>
        <v>0</v>
      </c>
      <c r="AJ57" s="188">
        <f t="shared" si="38"/>
        <v>0</v>
      </c>
      <c r="AK57" s="188">
        <f t="shared" si="39"/>
        <v>0</v>
      </c>
      <c r="AL57" s="188">
        <f t="shared" si="40"/>
        <v>0</v>
      </c>
      <c r="AM57" s="189"/>
      <c r="AN57" s="188">
        <f t="shared" si="6"/>
        <v>0</v>
      </c>
      <c r="AO57" s="188">
        <f t="shared" si="7"/>
        <v>0</v>
      </c>
      <c r="AP57" s="188">
        <f t="shared" si="8"/>
        <v>0</v>
      </c>
      <c r="AQ57" s="188">
        <f t="shared" si="9"/>
        <v>0</v>
      </c>
      <c r="AR57" s="188">
        <f t="shared" si="10"/>
        <v>0</v>
      </c>
      <c r="AS57" s="188">
        <f t="shared" si="11"/>
        <v>0</v>
      </c>
      <c r="AT57" s="188">
        <f t="shared" si="12"/>
        <v>0</v>
      </c>
      <c r="AU57" s="188">
        <f t="shared" si="13"/>
        <v>0</v>
      </c>
      <c r="AV57" s="188">
        <f t="shared" si="14"/>
        <v>0</v>
      </c>
      <c r="AW57" s="188">
        <f t="shared" si="15"/>
        <v>0</v>
      </c>
      <c r="AX57" s="188">
        <f t="shared" si="16"/>
        <v>0</v>
      </c>
      <c r="AY57" s="188">
        <f t="shared" si="17"/>
        <v>0</v>
      </c>
      <c r="AZ57" s="188">
        <f t="shared" si="18"/>
        <v>0</v>
      </c>
      <c r="BA57" s="188">
        <f t="shared" si="19"/>
        <v>0</v>
      </c>
      <c r="BB57" s="188">
        <f t="shared" si="20"/>
        <v>0</v>
      </c>
      <c r="BC57" s="188">
        <f t="shared" si="21"/>
        <v>0</v>
      </c>
      <c r="BD57" s="188">
        <f t="shared" si="22"/>
        <v>0</v>
      </c>
      <c r="BE57" s="188">
        <f t="shared" si="23"/>
        <v>0</v>
      </c>
      <c r="BF57" s="188">
        <f t="shared" si="24"/>
        <v>0</v>
      </c>
      <c r="BG57" s="188">
        <f t="shared" si="25"/>
        <v>0</v>
      </c>
      <c r="BH57" s="188">
        <f t="shared" si="26"/>
        <v>0</v>
      </c>
      <c r="BI57" s="188">
        <f t="shared" si="27"/>
        <v>0</v>
      </c>
      <c r="BJ57" s="188">
        <f t="shared" si="28"/>
        <v>0</v>
      </c>
      <c r="BK57" s="188">
        <f t="shared" si="29"/>
        <v>0</v>
      </c>
      <c r="BL57" s="188">
        <f t="shared" si="30"/>
        <v>0</v>
      </c>
      <c r="BM57" s="188">
        <f t="shared" si="31"/>
        <v>0</v>
      </c>
    </row>
    <row r="58" spans="1:65" s="187" customFormat="1">
      <c r="A58" s="182"/>
      <c r="B58" s="182"/>
      <c r="C58" s="183" t="s">
        <v>1736</v>
      </c>
      <c r="D58" s="184">
        <v>6</v>
      </c>
      <c r="E58" s="185" t="s">
        <v>2603</v>
      </c>
      <c r="F58" s="186" t="s">
        <v>1929</v>
      </c>
      <c r="G58" s="235" t="s">
        <v>1930</v>
      </c>
      <c r="H58" s="258"/>
      <c r="I58" s="256">
        <v>3914</v>
      </c>
      <c r="J58" s="260">
        <v>0</v>
      </c>
      <c r="K58" s="256">
        <v>30983</v>
      </c>
      <c r="L58" s="257">
        <f t="shared" si="41"/>
        <v>34897</v>
      </c>
      <c r="M58" s="213"/>
      <c r="N58" s="221" t="str">
        <f>"00"&amp;TEXT(ROWS(C$1:C54),"00")&amp;"C"</f>
        <v>0054C</v>
      </c>
      <c r="O58" s="297"/>
      <c r="P58" s="351">
        <f t="shared" si="32"/>
        <v>0</v>
      </c>
      <c r="Q58" s="206"/>
      <c r="R58" s="221" t="str">
        <f>"10"&amp;TEXT(ROWS(F$1:F54),"00")&amp;"C"</f>
        <v>1054C</v>
      </c>
      <c r="S58" s="297"/>
      <c r="T58" s="351">
        <f t="shared" si="33"/>
        <v>0</v>
      </c>
      <c r="U58" s="206"/>
      <c r="V58" s="221" t="str">
        <f>"20"&amp;TEXT(ROWS(I$1:I54),"00")&amp;"C"</f>
        <v>2054C</v>
      </c>
      <c r="W58" s="297"/>
      <c r="X58" s="351">
        <f t="shared" si="34"/>
        <v>0</v>
      </c>
      <c r="Y58" s="206"/>
      <c r="Z58" s="221" t="str">
        <f>"30"&amp;TEXT(ROWS(L$1:L54),"00")&amp;"C"</f>
        <v>3054C</v>
      </c>
      <c r="AA58" s="297"/>
      <c r="AB58" s="351">
        <f t="shared" si="35"/>
        <v>0</v>
      </c>
      <c r="AC58" s="206"/>
      <c r="AD58" s="221" t="str">
        <f>"40"&amp;TEXT(ROWS(O$1:O54),"00")&amp;"C"</f>
        <v>4054C</v>
      </c>
      <c r="AE58" s="297"/>
      <c r="AF58" s="351">
        <f t="shared" si="36"/>
        <v>0</v>
      </c>
      <c r="AH58" s="188">
        <f t="shared" si="1"/>
        <v>0</v>
      </c>
      <c r="AI58" s="188">
        <f t="shared" si="37"/>
        <v>0</v>
      </c>
      <c r="AJ58" s="188">
        <f t="shared" si="38"/>
        <v>0</v>
      </c>
      <c r="AK58" s="188">
        <f t="shared" si="39"/>
        <v>0</v>
      </c>
      <c r="AL58" s="188">
        <f t="shared" si="40"/>
        <v>0</v>
      </c>
      <c r="AM58" s="189"/>
      <c r="AN58" s="188">
        <f t="shared" si="6"/>
        <v>0</v>
      </c>
      <c r="AO58" s="188">
        <f t="shared" si="7"/>
        <v>0</v>
      </c>
      <c r="AP58" s="188">
        <f t="shared" si="8"/>
        <v>0</v>
      </c>
      <c r="AQ58" s="188">
        <f t="shared" si="9"/>
        <v>0</v>
      </c>
      <c r="AR58" s="188">
        <f t="shared" si="10"/>
        <v>0</v>
      </c>
      <c r="AS58" s="188">
        <f t="shared" si="11"/>
        <v>0</v>
      </c>
      <c r="AT58" s="188">
        <f t="shared" si="12"/>
        <v>0</v>
      </c>
      <c r="AU58" s="188">
        <f t="shared" si="13"/>
        <v>0</v>
      </c>
      <c r="AV58" s="188">
        <f t="shared" si="14"/>
        <v>0</v>
      </c>
      <c r="AW58" s="188">
        <f t="shared" si="15"/>
        <v>0</v>
      </c>
      <c r="AX58" s="188">
        <f t="shared" si="16"/>
        <v>0</v>
      </c>
      <c r="AY58" s="188">
        <f t="shared" si="17"/>
        <v>0</v>
      </c>
      <c r="AZ58" s="188">
        <f t="shared" si="18"/>
        <v>0</v>
      </c>
      <c r="BA58" s="188">
        <f t="shared" si="19"/>
        <v>0</v>
      </c>
      <c r="BB58" s="188">
        <f t="shared" si="20"/>
        <v>0</v>
      </c>
      <c r="BC58" s="188">
        <f t="shared" si="21"/>
        <v>0</v>
      </c>
      <c r="BD58" s="188">
        <f t="shared" si="22"/>
        <v>0</v>
      </c>
      <c r="BE58" s="188">
        <f t="shared" si="23"/>
        <v>0</v>
      </c>
      <c r="BF58" s="188">
        <f t="shared" si="24"/>
        <v>0</v>
      </c>
      <c r="BG58" s="188">
        <f t="shared" si="25"/>
        <v>0</v>
      </c>
      <c r="BH58" s="188">
        <f t="shared" si="26"/>
        <v>0</v>
      </c>
      <c r="BI58" s="188">
        <f t="shared" si="27"/>
        <v>0</v>
      </c>
      <c r="BJ58" s="188">
        <f t="shared" si="28"/>
        <v>0</v>
      </c>
      <c r="BK58" s="188">
        <f t="shared" si="29"/>
        <v>0</v>
      </c>
      <c r="BL58" s="188">
        <f t="shared" si="30"/>
        <v>0</v>
      </c>
      <c r="BM58" s="188">
        <f t="shared" si="31"/>
        <v>0</v>
      </c>
    </row>
    <row r="59" spans="1:65" s="187" customFormat="1" ht="18.75">
      <c r="A59" s="182"/>
      <c r="B59" s="182"/>
      <c r="C59" s="193" t="s">
        <v>1813</v>
      </c>
      <c r="D59" s="193">
        <v>6</v>
      </c>
      <c r="E59" s="194" t="s">
        <v>1135</v>
      </c>
      <c r="F59" s="195" t="s">
        <v>2016</v>
      </c>
      <c r="G59" s="233" t="s">
        <v>2017</v>
      </c>
      <c r="H59" s="255">
        <v>124146</v>
      </c>
      <c r="I59" s="264">
        <v>2454</v>
      </c>
      <c r="J59" s="264">
        <v>195584</v>
      </c>
      <c r="K59" s="264"/>
      <c r="L59" s="257">
        <f t="shared" si="41"/>
        <v>322184</v>
      </c>
      <c r="M59" s="213"/>
      <c r="N59" s="221" t="str">
        <f>"00"&amp;TEXT(ROWS(C$1:C55),"00")&amp;"C"</f>
        <v>0055C</v>
      </c>
      <c r="O59" s="297"/>
      <c r="P59" s="351">
        <f t="shared" si="32"/>
        <v>0</v>
      </c>
      <c r="Q59" s="208"/>
      <c r="R59" s="221" t="str">
        <f>"10"&amp;TEXT(ROWS(F$1:F55),"00")&amp;"C"</f>
        <v>1055C</v>
      </c>
      <c r="S59" s="297"/>
      <c r="T59" s="351">
        <f t="shared" si="33"/>
        <v>0</v>
      </c>
      <c r="U59" s="208"/>
      <c r="V59" s="221" t="str">
        <f>"20"&amp;TEXT(ROWS(I$1:I55),"00")&amp;"C"</f>
        <v>2055C</v>
      </c>
      <c r="W59" s="297"/>
      <c r="X59" s="351">
        <f t="shared" si="34"/>
        <v>0</v>
      </c>
      <c r="Y59" s="208"/>
      <c r="Z59" s="221" t="str">
        <f>"30"&amp;TEXT(ROWS(L$1:L55),"00")&amp;"C"</f>
        <v>3055C</v>
      </c>
      <c r="AA59" s="297"/>
      <c r="AB59" s="351">
        <f t="shared" si="35"/>
        <v>0</v>
      </c>
      <c r="AC59" s="208"/>
      <c r="AD59" s="221" t="str">
        <f>"40"&amp;TEXT(ROWS(O$1:O55),"00")&amp;"C"</f>
        <v>4055C</v>
      </c>
      <c r="AE59" s="297"/>
      <c r="AF59" s="351">
        <f t="shared" si="36"/>
        <v>0</v>
      </c>
      <c r="AH59" s="188">
        <f t="shared" si="1"/>
        <v>0</v>
      </c>
      <c r="AI59" s="188">
        <f t="shared" si="37"/>
        <v>0</v>
      </c>
      <c r="AJ59" s="188">
        <f t="shared" si="38"/>
        <v>0</v>
      </c>
      <c r="AK59" s="188">
        <f t="shared" si="39"/>
        <v>0</v>
      </c>
      <c r="AL59" s="188">
        <f t="shared" si="40"/>
        <v>0</v>
      </c>
      <c r="AM59" s="189"/>
      <c r="AN59" s="188">
        <f t="shared" si="6"/>
        <v>0</v>
      </c>
      <c r="AO59" s="188">
        <f t="shared" si="7"/>
        <v>0</v>
      </c>
      <c r="AP59" s="188">
        <f t="shared" si="8"/>
        <v>0</v>
      </c>
      <c r="AQ59" s="188">
        <f t="shared" si="9"/>
        <v>0</v>
      </c>
      <c r="AR59" s="188">
        <f t="shared" si="10"/>
        <v>0</v>
      </c>
      <c r="AS59" s="188">
        <f t="shared" si="11"/>
        <v>0</v>
      </c>
      <c r="AT59" s="188">
        <f t="shared" si="12"/>
        <v>0</v>
      </c>
      <c r="AU59" s="188">
        <f t="shared" si="13"/>
        <v>0</v>
      </c>
      <c r="AV59" s="188">
        <f t="shared" si="14"/>
        <v>0</v>
      </c>
      <c r="AW59" s="188">
        <f t="shared" si="15"/>
        <v>0</v>
      </c>
      <c r="AX59" s="188">
        <f t="shared" si="16"/>
        <v>0</v>
      </c>
      <c r="AY59" s="188">
        <f t="shared" si="17"/>
        <v>0</v>
      </c>
      <c r="AZ59" s="188">
        <f t="shared" si="18"/>
        <v>0</v>
      </c>
      <c r="BA59" s="188">
        <f t="shared" si="19"/>
        <v>0</v>
      </c>
      <c r="BB59" s="188">
        <f t="shared" si="20"/>
        <v>0</v>
      </c>
      <c r="BC59" s="188">
        <f t="shared" si="21"/>
        <v>0</v>
      </c>
      <c r="BD59" s="188">
        <f t="shared" si="22"/>
        <v>0</v>
      </c>
      <c r="BE59" s="188">
        <f t="shared" si="23"/>
        <v>0</v>
      </c>
      <c r="BF59" s="188">
        <f t="shared" si="24"/>
        <v>0</v>
      </c>
      <c r="BG59" s="188">
        <f t="shared" si="25"/>
        <v>0</v>
      </c>
      <c r="BH59" s="188">
        <f t="shared" si="26"/>
        <v>0</v>
      </c>
      <c r="BI59" s="188">
        <f t="shared" si="27"/>
        <v>0</v>
      </c>
      <c r="BJ59" s="188">
        <f t="shared" si="28"/>
        <v>0</v>
      </c>
      <c r="BK59" s="188">
        <f t="shared" si="29"/>
        <v>0</v>
      </c>
      <c r="BL59" s="188">
        <f t="shared" si="30"/>
        <v>0</v>
      </c>
      <c r="BM59" s="188">
        <f t="shared" si="31"/>
        <v>0</v>
      </c>
    </row>
    <row r="60" spans="1:65" s="187" customFormat="1">
      <c r="A60" s="182"/>
      <c r="B60" s="182"/>
      <c r="C60" s="183" t="s">
        <v>1724</v>
      </c>
      <c r="D60" s="184">
        <v>5</v>
      </c>
      <c r="E60" s="185" t="s">
        <v>770</v>
      </c>
      <c r="F60" s="186" t="s">
        <v>1909</v>
      </c>
      <c r="G60" s="234" t="s">
        <v>1094</v>
      </c>
      <c r="H60" s="255"/>
      <c r="I60" s="256">
        <v>9194</v>
      </c>
      <c r="J60" s="256">
        <v>7179</v>
      </c>
      <c r="K60" s="256">
        <v>102918</v>
      </c>
      <c r="L60" s="257">
        <f t="shared" si="41"/>
        <v>119291</v>
      </c>
      <c r="M60" s="213"/>
      <c r="N60" s="221" t="str">
        <f>"00"&amp;TEXT(ROWS(C$1:C56),"00")&amp;"C"</f>
        <v>0056C</v>
      </c>
      <c r="O60" s="297"/>
      <c r="P60" s="351">
        <f t="shared" si="32"/>
        <v>0</v>
      </c>
      <c r="Q60" s="206"/>
      <c r="R60" s="221" t="str">
        <f>"10"&amp;TEXT(ROWS(F$1:F56),"00")&amp;"C"</f>
        <v>1056C</v>
      </c>
      <c r="S60" s="297"/>
      <c r="T60" s="351">
        <f t="shared" si="33"/>
        <v>0</v>
      </c>
      <c r="U60" s="206"/>
      <c r="V60" s="221" t="str">
        <f>"20"&amp;TEXT(ROWS(I$1:I56),"00")&amp;"C"</f>
        <v>2056C</v>
      </c>
      <c r="W60" s="297"/>
      <c r="X60" s="351">
        <f t="shared" si="34"/>
        <v>0</v>
      </c>
      <c r="Y60" s="206"/>
      <c r="Z60" s="221" t="str">
        <f>"30"&amp;TEXT(ROWS(L$1:L56),"00")&amp;"C"</f>
        <v>3056C</v>
      </c>
      <c r="AA60" s="297"/>
      <c r="AB60" s="351">
        <f t="shared" si="35"/>
        <v>0</v>
      </c>
      <c r="AC60" s="206"/>
      <c r="AD60" s="221" t="str">
        <f>"40"&amp;TEXT(ROWS(O$1:O56),"00")&amp;"C"</f>
        <v>4056C</v>
      </c>
      <c r="AE60" s="297"/>
      <c r="AF60" s="351">
        <f t="shared" si="36"/>
        <v>0</v>
      </c>
      <c r="AH60" s="188">
        <f t="shared" si="1"/>
        <v>0</v>
      </c>
      <c r="AI60" s="188">
        <f t="shared" si="37"/>
        <v>0</v>
      </c>
      <c r="AJ60" s="188">
        <f t="shared" si="38"/>
        <v>0</v>
      </c>
      <c r="AK60" s="188">
        <f t="shared" si="39"/>
        <v>0</v>
      </c>
      <c r="AL60" s="188">
        <f t="shared" si="40"/>
        <v>0</v>
      </c>
      <c r="AM60" s="189"/>
      <c r="AN60" s="188">
        <f t="shared" si="6"/>
        <v>0</v>
      </c>
      <c r="AO60" s="188">
        <f t="shared" si="7"/>
        <v>0</v>
      </c>
      <c r="AP60" s="188">
        <f t="shared" si="8"/>
        <v>0</v>
      </c>
      <c r="AQ60" s="188">
        <f t="shared" si="9"/>
        <v>0</v>
      </c>
      <c r="AR60" s="188">
        <f t="shared" si="10"/>
        <v>0</v>
      </c>
      <c r="AS60" s="188">
        <f t="shared" si="11"/>
        <v>0</v>
      </c>
      <c r="AT60" s="188">
        <f t="shared" si="12"/>
        <v>0</v>
      </c>
      <c r="AU60" s="188">
        <f t="shared" si="13"/>
        <v>0</v>
      </c>
      <c r="AV60" s="188">
        <f t="shared" si="14"/>
        <v>0</v>
      </c>
      <c r="AW60" s="188">
        <f t="shared" si="15"/>
        <v>0</v>
      </c>
      <c r="AX60" s="188">
        <f t="shared" si="16"/>
        <v>0</v>
      </c>
      <c r="AY60" s="188">
        <f t="shared" si="17"/>
        <v>0</v>
      </c>
      <c r="AZ60" s="188">
        <f t="shared" si="18"/>
        <v>0</v>
      </c>
      <c r="BA60" s="188">
        <f t="shared" si="19"/>
        <v>0</v>
      </c>
      <c r="BB60" s="188">
        <f t="shared" si="20"/>
        <v>0</v>
      </c>
      <c r="BC60" s="188">
        <f t="shared" si="21"/>
        <v>0</v>
      </c>
      <c r="BD60" s="188">
        <f t="shared" si="22"/>
        <v>0</v>
      </c>
      <c r="BE60" s="188">
        <f t="shared" si="23"/>
        <v>0</v>
      </c>
      <c r="BF60" s="188">
        <f t="shared" si="24"/>
        <v>0</v>
      </c>
      <c r="BG60" s="188">
        <f t="shared" si="25"/>
        <v>0</v>
      </c>
      <c r="BH60" s="188">
        <f t="shared" si="26"/>
        <v>0</v>
      </c>
      <c r="BI60" s="188">
        <f t="shared" si="27"/>
        <v>0</v>
      </c>
      <c r="BJ60" s="188">
        <f t="shared" si="28"/>
        <v>0</v>
      </c>
      <c r="BK60" s="188">
        <f t="shared" si="29"/>
        <v>0</v>
      </c>
      <c r="BL60" s="188">
        <f t="shared" si="30"/>
        <v>0</v>
      </c>
      <c r="BM60" s="188">
        <f t="shared" si="31"/>
        <v>0</v>
      </c>
    </row>
    <row r="61" spans="1:65" s="187" customFormat="1">
      <c r="A61" s="182"/>
      <c r="B61" s="182"/>
      <c r="C61" s="183" t="s">
        <v>1767</v>
      </c>
      <c r="D61" s="184">
        <v>5</v>
      </c>
      <c r="E61" s="185" t="s">
        <v>1113</v>
      </c>
      <c r="F61" s="186" t="s">
        <v>1202</v>
      </c>
      <c r="G61" s="234" t="s">
        <v>1963</v>
      </c>
      <c r="H61" s="255"/>
      <c r="I61" s="256"/>
      <c r="J61" s="256">
        <v>12632</v>
      </c>
      <c r="K61" s="256"/>
      <c r="L61" s="257">
        <f t="shared" si="41"/>
        <v>12632</v>
      </c>
      <c r="M61" s="213"/>
      <c r="N61" s="221" t="str">
        <f>"00"&amp;TEXT(ROWS(C$1:C57),"00")&amp;"C"</f>
        <v>0057C</v>
      </c>
      <c r="O61" s="297"/>
      <c r="P61" s="351">
        <f t="shared" si="32"/>
        <v>0</v>
      </c>
      <c r="Q61" s="206"/>
      <c r="R61" s="221" t="str">
        <f>"10"&amp;TEXT(ROWS(F$1:F57),"00")&amp;"C"</f>
        <v>1057C</v>
      </c>
      <c r="S61" s="297"/>
      <c r="T61" s="351">
        <f t="shared" si="33"/>
        <v>0</v>
      </c>
      <c r="U61" s="206"/>
      <c r="V61" s="221" t="str">
        <f>"20"&amp;TEXT(ROWS(I$1:I57),"00")&amp;"C"</f>
        <v>2057C</v>
      </c>
      <c r="W61" s="297"/>
      <c r="X61" s="351">
        <f t="shared" si="34"/>
        <v>0</v>
      </c>
      <c r="Y61" s="206"/>
      <c r="Z61" s="221" t="str">
        <f>"30"&amp;TEXT(ROWS(L$1:L57),"00")&amp;"C"</f>
        <v>3057C</v>
      </c>
      <c r="AA61" s="297"/>
      <c r="AB61" s="351">
        <f t="shared" si="35"/>
        <v>0</v>
      </c>
      <c r="AC61" s="206"/>
      <c r="AD61" s="221" t="str">
        <f>"40"&amp;TEXT(ROWS(O$1:O57),"00")&amp;"C"</f>
        <v>4057C</v>
      </c>
      <c r="AE61" s="297"/>
      <c r="AF61" s="351">
        <f t="shared" si="36"/>
        <v>0</v>
      </c>
      <c r="AH61" s="188">
        <f t="shared" si="1"/>
        <v>0</v>
      </c>
      <c r="AI61" s="188">
        <f t="shared" si="37"/>
        <v>0</v>
      </c>
      <c r="AJ61" s="188">
        <f t="shared" si="38"/>
        <v>0</v>
      </c>
      <c r="AK61" s="188">
        <f t="shared" si="39"/>
        <v>0</v>
      </c>
      <c r="AL61" s="188">
        <f t="shared" si="40"/>
        <v>0</v>
      </c>
      <c r="AM61" s="189"/>
      <c r="AN61" s="188">
        <f t="shared" si="6"/>
        <v>0</v>
      </c>
      <c r="AO61" s="188">
        <f t="shared" si="7"/>
        <v>0</v>
      </c>
      <c r="AP61" s="188">
        <f t="shared" si="8"/>
        <v>0</v>
      </c>
      <c r="AQ61" s="188">
        <f t="shared" si="9"/>
        <v>0</v>
      </c>
      <c r="AR61" s="188">
        <f t="shared" si="10"/>
        <v>0</v>
      </c>
      <c r="AS61" s="188">
        <f t="shared" si="11"/>
        <v>0</v>
      </c>
      <c r="AT61" s="188">
        <f t="shared" si="12"/>
        <v>0</v>
      </c>
      <c r="AU61" s="188">
        <f t="shared" si="13"/>
        <v>0</v>
      </c>
      <c r="AV61" s="188">
        <f t="shared" si="14"/>
        <v>0</v>
      </c>
      <c r="AW61" s="188">
        <f t="shared" si="15"/>
        <v>0</v>
      </c>
      <c r="AX61" s="188">
        <f t="shared" si="16"/>
        <v>0</v>
      </c>
      <c r="AY61" s="188">
        <f t="shared" si="17"/>
        <v>0</v>
      </c>
      <c r="AZ61" s="188">
        <f t="shared" si="18"/>
        <v>0</v>
      </c>
      <c r="BA61" s="188">
        <f t="shared" si="19"/>
        <v>0</v>
      </c>
      <c r="BB61" s="188">
        <f t="shared" si="20"/>
        <v>0</v>
      </c>
      <c r="BC61" s="188">
        <f t="shared" si="21"/>
        <v>0</v>
      </c>
      <c r="BD61" s="188">
        <f t="shared" si="22"/>
        <v>0</v>
      </c>
      <c r="BE61" s="188">
        <f t="shared" si="23"/>
        <v>0</v>
      </c>
      <c r="BF61" s="188">
        <f t="shared" si="24"/>
        <v>0</v>
      </c>
      <c r="BG61" s="188">
        <f t="shared" si="25"/>
        <v>0</v>
      </c>
      <c r="BH61" s="188">
        <f t="shared" si="26"/>
        <v>0</v>
      </c>
      <c r="BI61" s="188">
        <f t="shared" si="27"/>
        <v>0</v>
      </c>
      <c r="BJ61" s="188">
        <f t="shared" si="28"/>
        <v>0</v>
      </c>
      <c r="BK61" s="188">
        <f t="shared" si="29"/>
        <v>0</v>
      </c>
      <c r="BL61" s="188">
        <f t="shared" si="30"/>
        <v>0</v>
      </c>
      <c r="BM61" s="188">
        <f t="shared" si="31"/>
        <v>0</v>
      </c>
    </row>
    <row r="62" spans="1:65" s="187" customFormat="1">
      <c r="A62" s="182"/>
      <c r="B62" s="182"/>
      <c r="C62" s="193" t="s">
        <v>1888</v>
      </c>
      <c r="D62" s="193">
        <v>5</v>
      </c>
      <c r="E62" s="194" t="s">
        <v>2602</v>
      </c>
      <c r="F62" s="195" t="s">
        <v>2160</v>
      </c>
      <c r="G62" s="233" t="s">
        <v>2161</v>
      </c>
      <c r="H62" s="263"/>
      <c r="I62" s="264"/>
      <c r="J62" s="264">
        <v>450846</v>
      </c>
      <c r="K62" s="264">
        <v>52724</v>
      </c>
      <c r="L62" s="257">
        <f t="shared" si="41"/>
        <v>503570</v>
      </c>
      <c r="M62" s="210"/>
      <c r="N62" s="221" t="str">
        <f>"00"&amp;TEXT(ROWS(C$1:C58),"00")&amp;"C"</f>
        <v>0058C</v>
      </c>
      <c r="O62" s="297"/>
      <c r="P62" s="351">
        <f t="shared" si="32"/>
        <v>0</v>
      </c>
      <c r="Q62" s="204"/>
      <c r="R62" s="221" t="str">
        <f>"10"&amp;TEXT(ROWS(F$1:F58),"00")&amp;"C"</f>
        <v>1058C</v>
      </c>
      <c r="S62" s="297"/>
      <c r="T62" s="351">
        <f t="shared" si="33"/>
        <v>0</v>
      </c>
      <c r="U62" s="204"/>
      <c r="V62" s="221" t="str">
        <f>"20"&amp;TEXT(ROWS(I$1:I58),"00")&amp;"C"</f>
        <v>2058C</v>
      </c>
      <c r="W62" s="297"/>
      <c r="X62" s="351">
        <f t="shared" si="34"/>
        <v>0</v>
      </c>
      <c r="Y62" s="204"/>
      <c r="Z62" s="221" t="str">
        <f>"30"&amp;TEXT(ROWS(L$1:L58),"00")&amp;"C"</f>
        <v>3058C</v>
      </c>
      <c r="AA62" s="297"/>
      <c r="AB62" s="351">
        <f t="shared" si="35"/>
        <v>0</v>
      </c>
      <c r="AC62" s="204"/>
      <c r="AD62" s="221" t="str">
        <f>"40"&amp;TEXT(ROWS(O$1:O58),"00")&amp;"C"</f>
        <v>4058C</v>
      </c>
      <c r="AE62" s="297"/>
      <c r="AF62" s="351">
        <f t="shared" si="36"/>
        <v>0</v>
      </c>
      <c r="AH62" s="188">
        <f t="shared" si="1"/>
        <v>0</v>
      </c>
      <c r="AI62" s="188">
        <f t="shared" si="37"/>
        <v>0</v>
      </c>
      <c r="AJ62" s="188">
        <f t="shared" si="38"/>
        <v>0</v>
      </c>
      <c r="AK62" s="188">
        <f t="shared" si="39"/>
        <v>0</v>
      </c>
      <c r="AL62" s="188">
        <f t="shared" si="40"/>
        <v>0</v>
      </c>
      <c r="AM62" s="189"/>
      <c r="AN62" s="188">
        <f t="shared" si="6"/>
        <v>0</v>
      </c>
      <c r="AO62" s="188">
        <f t="shared" si="7"/>
        <v>0</v>
      </c>
      <c r="AP62" s="188">
        <f t="shared" si="8"/>
        <v>0</v>
      </c>
      <c r="AQ62" s="188">
        <f t="shared" si="9"/>
        <v>0</v>
      </c>
      <c r="AR62" s="188">
        <f t="shared" si="10"/>
        <v>0</v>
      </c>
      <c r="AS62" s="188">
        <f t="shared" si="11"/>
        <v>0</v>
      </c>
      <c r="AT62" s="188">
        <f t="shared" si="12"/>
        <v>0</v>
      </c>
      <c r="AU62" s="188">
        <f t="shared" si="13"/>
        <v>0</v>
      </c>
      <c r="AV62" s="188">
        <f t="shared" si="14"/>
        <v>0</v>
      </c>
      <c r="AW62" s="188">
        <f t="shared" si="15"/>
        <v>0</v>
      </c>
      <c r="AX62" s="188">
        <f t="shared" si="16"/>
        <v>0</v>
      </c>
      <c r="AY62" s="188">
        <f t="shared" si="17"/>
        <v>0</v>
      </c>
      <c r="AZ62" s="188">
        <f t="shared" si="18"/>
        <v>0</v>
      </c>
      <c r="BA62" s="188">
        <f t="shared" si="19"/>
        <v>0</v>
      </c>
      <c r="BB62" s="188">
        <f t="shared" si="20"/>
        <v>0</v>
      </c>
      <c r="BC62" s="188">
        <f t="shared" si="21"/>
        <v>0</v>
      </c>
      <c r="BD62" s="188">
        <f t="shared" si="22"/>
        <v>0</v>
      </c>
      <c r="BE62" s="188">
        <f t="shared" si="23"/>
        <v>0</v>
      </c>
      <c r="BF62" s="188">
        <f t="shared" si="24"/>
        <v>0</v>
      </c>
      <c r="BG62" s="188">
        <f t="shared" si="25"/>
        <v>0</v>
      </c>
      <c r="BH62" s="188">
        <f t="shared" si="26"/>
        <v>0</v>
      </c>
      <c r="BI62" s="188">
        <f t="shared" si="27"/>
        <v>0</v>
      </c>
      <c r="BJ62" s="188">
        <f t="shared" si="28"/>
        <v>0</v>
      </c>
      <c r="BK62" s="188">
        <f t="shared" si="29"/>
        <v>0</v>
      </c>
      <c r="BL62" s="188">
        <f t="shared" si="30"/>
        <v>0</v>
      </c>
      <c r="BM62" s="188">
        <f t="shared" si="31"/>
        <v>0</v>
      </c>
    </row>
    <row r="63" spans="1:65" s="187" customFormat="1">
      <c r="A63" s="182"/>
      <c r="B63" s="182"/>
      <c r="C63" s="193" t="s">
        <v>1839</v>
      </c>
      <c r="D63" s="193">
        <v>6</v>
      </c>
      <c r="E63" s="194" t="s">
        <v>1125</v>
      </c>
      <c r="F63" s="195" t="s">
        <v>2068</v>
      </c>
      <c r="G63" s="233" t="s">
        <v>2069</v>
      </c>
      <c r="H63" s="255"/>
      <c r="I63" s="264">
        <v>18140</v>
      </c>
      <c r="J63" s="264">
        <v>24038</v>
      </c>
      <c r="K63" s="264">
        <v>37317</v>
      </c>
      <c r="L63" s="257">
        <f t="shared" si="41"/>
        <v>79495</v>
      </c>
      <c r="M63" s="213"/>
      <c r="N63" s="221" t="str">
        <f>"00"&amp;TEXT(ROWS(C$1:C59),"00")&amp;"C"</f>
        <v>0059C</v>
      </c>
      <c r="O63" s="297"/>
      <c r="P63" s="351">
        <f t="shared" si="32"/>
        <v>0</v>
      </c>
      <c r="Q63" s="204"/>
      <c r="R63" s="221" t="str">
        <f>"10"&amp;TEXT(ROWS(F$1:F59),"00")&amp;"C"</f>
        <v>1059C</v>
      </c>
      <c r="S63" s="297"/>
      <c r="T63" s="351">
        <f t="shared" si="33"/>
        <v>0</v>
      </c>
      <c r="U63" s="204"/>
      <c r="V63" s="221" t="str">
        <f>"20"&amp;TEXT(ROWS(I$1:I59),"00")&amp;"C"</f>
        <v>2059C</v>
      </c>
      <c r="W63" s="297"/>
      <c r="X63" s="351">
        <f t="shared" si="34"/>
        <v>0</v>
      </c>
      <c r="Y63" s="204"/>
      <c r="Z63" s="221" t="str">
        <f>"30"&amp;TEXT(ROWS(L$1:L59),"00")&amp;"C"</f>
        <v>3059C</v>
      </c>
      <c r="AA63" s="297"/>
      <c r="AB63" s="351">
        <f t="shared" si="35"/>
        <v>0</v>
      </c>
      <c r="AC63" s="204"/>
      <c r="AD63" s="221" t="str">
        <f>"40"&amp;TEXT(ROWS(O$1:O59),"00")&amp;"C"</f>
        <v>4059C</v>
      </c>
      <c r="AE63" s="297"/>
      <c r="AF63" s="351">
        <f t="shared" si="36"/>
        <v>0</v>
      </c>
      <c r="AH63" s="188">
        <f t="shared" si="1"/>
        <v>0</v>
      </c>
      <c r="AI63" s="188">
        <f t="shared" si="37"/>
        <v>0</v>
      </c>
      <c r="AJ63" s="188">
        <f t="shared" si="38"/>
        <v>0</v>
      </c>
      <c r="AK63" s="188">
        <f t="shared" si="39"/>
        <v>0</v>
      </c>
      <c r="AL63" s="188">
        <f t="shared" si="40"/>
        <v>0</v>
      </c>
      <c r="AM63" s="189"/>
      <c r="AN63" s="188">
        <f t="shared" si="6"/>
        <v>0</v>
      </c>
      <c r="AO63" s="188">
        <f t="shared" si="7"/>
        <v>0</v>
      </c>
      <c r="AP63" s="188">
        <f t="shared" si="8"/>
        <v>0</v>
      </c>
      <c r="AQ63" s="188">
        <f t="shared" si="9"/>
        <v>0</v>
      </c>
      <c r="AR63" s="188">
        <f t="shared" si="10"/>
        <v>0</v>
      </c>
      <c r="AS63" s="188">
        <f t="shared" si="11"/>
        <v>0</v>
      </c>
      <c r="AT63" s="188">
        <f t="shared" si="12"/>
        <v>0</v>
      </c>
      <c r="AU63" s="188">
        <f t="shared" si="13"/>
        <v>0</v>
      </c>
      <c r="AV63" s="188">
        <f t="shared" si="14"/>
        <v>0</v>
      </c>
      <c r="AW63" s="188">
        <f t="shared" si="15"/>
        <v>0</v>
      </c>
      <c r="AX63" s="188">
        <f t="shared" si="16"/>
        <v>0</v>
      </c>
      <c r="AY63" s="188">
        <f t="shared" si="17"/>
        <v>0</v>
      </c>
      <c r="AZ63" s="188">
        <f t="shared" si="18"/>
        <v>0</v>
      </c>
      <c r="BA63" s="188">
        <f t="shared" si="19"/>
        <v>0</v>
      </c>
      <c r="BB63" s="188">
        <f t="shared" si="20"/>
        <v>0</v>
      </c>
      <c r="BC63" s="188">
        <f t="shared" si="21"/>
        <v>0</v>
      </c>
      <c r="BD63" s="188">
        <f t="shared" si="22"/>
        <v>0</v>
      </c>
      <c r="BE63" s="188">
        <f t="shared" si="23"/>
        <v>0</v>
      </c>
      <c r="BF63" s="188">
        <f t="shared" si="24"/>
        <v>0</v>
      </c>
      <c r="BG63" s="188">
        <f t="shared" si="25"/>
        <v>0</v>
      </c>
      <c r="BH63" s="188">
        <f t="shared" si="26"/>
        <v>0</v>
      </c>
      <c r="BI63" s="188">
        <f t="shared" si="27"/>
        <v>0</v>
      </c>
      <c r="BJ63" s="188">
        <f t="shared" si="28"/>
        <v>0</v>
      </c>
      <c r="BK63" s="188">
        <f t="shared" si="29"/>
        <v>0</v>
      </c>
      <c r="BL63" s="188">
        <f t="shared" si="30"/>
        <v>0</v>
      </c>
      <c r="BM63" s="188">
        <f t="shared" si="31"/>
        <v>0</v>
      </c>
    </row>
    <row r="64" spans="1:65" s="187" customFormat="1">
      <c r="A64" s="182"/>
      <c r="B64" s="182"/>
      <c r="C64" s="193" t="s">
        <v>1850</v>
      </c>
      <c r="D64" s="193">
        <v>5</v>
      </c>
      <c r="E64" s="194" t="s">
        <v>1102</v>
      </c>
      <c r="F64" s="195" t="s">
        <v>2089</v>
      </c>
      <c r="G64" s="233" t="s">
        <v>1085</v>
      </c>
      <c r="H64" s="255"/>
      <c r="I64" s="264">
        <v>11649</v>
      </c>
      <c r="J64" s="264">
        <v>83455</v>
      </c>
      <c r="K64" s="264">
        <v>106993</v>
      </c>
      <c r="L64" s="257">
        <f t="shared" si="41"/>
        <v>202097</v>
      </c>
      <c r="M64" s="213"/>
      <c r="N64" s="221" t="str">
        <f>"00"&amp;TEXT(ROWS(C$1:C60),"00")&amp;"C"</f>
        <v>0060C</v>
      </c>
      <c r="O64" s="297"/>
      <c r="P64" s="351">
        <f t="shared" si="32"/>
        <v>0</v>
      </c>
      <c r="Q64" s="204"/>
      <c r="R64" s="221" t="str">
        <f>"10"&amp;TEXT(ROWS(F$1:F60),"00")&amp;"C"</f>
        <v>1060C</v>
      </c>
      <c r="S64" s="297"/>
      <c r="T64" s="351">
        <f t="shared" si="33"/>
        <v>0</v>
      </c>
      <c r="U64" s="204"/>
      <c r="V64" s="221" t="str">
        <f>"20"&amp;TEXT(ROWS(I$1:I60),"00")&amp;"C"</f>
        <v>2060C</v>
      </c>
      <c r="W64" s="297"/>
      <c r="X64" s="351">
        <f t="shared" si="34"/>
        <v>0</v>
      </c>
      <c r="Y64" s="204"/>
      <c r="Z64" s="221" t="str">
        <f>"30"&amp;TEXT(ROWS(L$1:L60),"00")&amp;"C"</f>
        <v>3060C</v>
      </c>
      <c r="AA64" s="297"/>
      <c r="AB64" s="351">
        <f t="shared" si="35"/>
        <v>0</v>
      </c>
      <c r="AC64" s="204"/>
      <c r="AD64" s="221" t="str">
        <f>"40"&amp;TEXT(ROWS(O$1:O60),"00")&amp;"C"</f>
        <v>4060C</v>
      </c>
      <c r="AE64" s="297"/>
      <c r="AF64" s="351">
        <f t="shared" si="36"/>
        <v>0</v>
      </c>
      <c r="AH64" s="188">
        <f t="shared" si="1"/>
        <v>0</v>
      </c>
      <c r="AI64" s="188">
        <f t="shared" si="37"/>
        <v>0</v>
      </c>
      <c r="AJ64" s="188">
        <f t="shared" si="38"/>
        <v>0</v>
      </c>
      <c r="AK64" s="188">
        <f t="shared" si="39"/>
        <v>0</v>
      </c>
      <c r="AL64" s="188">
        <f t="shared" si="40"/>
        <v>0</v>
      </c>
      <c r="AM64" s="189"/>
      <c r="AN64" s="188">
        <f t="shared" si="6"/>
        <v>0</v>
      </c>
      <c r="AO64" s="188">
        <f t="shared" si="7"/>
        <v>0</v>
      </c>
      <c r="AP64" s="188">
        <f t="shared" si="8"/>
        <v>0</v>
      </c>
      <c r="AQ64" s="188">
        <f t="shared" si="9"/>
        <v>0</v>
      </c>
      <c r="AR64" s="188">
        <f t="shared" si="10"/>
        <v>0</v>
      </c>
      <c r="AS64" s="188">
        <f t="shared" si="11"/>
        <v>0</v>
      </c>
      <c r="AT64" s="188">
        <f t="shared" si="12"/>
        <v>0</v>
      </c>
      <c r="AU64" s="188">
        <f t="shared" si="13"/>
        <v>0</v>
      </c>
      <c r="AV64" s="188">
        <f t="shared" si="14"/>
        <v>0</v>
      </c>
      <c r="AW64" s="188">
        <f t="shared" si="15"/>
        <v>0</v>
      </c>
      <c r="AX64" s="188">
        <f t="shared" si="16"/>
        <v>0</v>
      </c>
      <c r="AY64" s="188">
        <f t="shared" si="17"/>
        <v>0</v>
      </c>
      <c r="AZ64" s="188">
        <f t="shared" si="18"/>
        <v>0</v>
      </c>
      <c r="BA64" s="188">
        <f t="shared" si="19"/>
        <v>0</v>
      </c>
      <c r="BB64" s="188">
        <f t="shared" si="20"/>
        <v>0</v>
      </c>
      <c r="BC64" s="188">
        <f t="shared" si="21"/>
        <v>0</v>
      </c>
      <c r="BD64" s="188">
        <f t="shared" si="22"/>
        <v>0</v>
      </c>
      <c r="BE64" s="188">
        <f t="shared" si="23"/>
        <v>0</v>
      </c>
      <c r="BF64" s="188">
        <f t="shared" si="24"/>
        <v>0</v>
      </c>
      <c r="BG64" s="188">
        <f t="shared" si="25"/>
        <v>0</v>
      </c>
      <c r="BH64" s="188">
        <f t="shared" si="26"/>
        <v>0</v>
      </c>
      <c r="BI64" s="188">
        <f t="shared" si="27"/>
        <v>0</v>
      </c>
      <c r="BJ64" s="188">
        <f t="shared" si="28"/>
        <v>0</v>
      </c>
      <c r="BK64" s="188">
        <f t="shared" si="29"/>
        <v>0</v>
      </c>
      <c r="BL64" s="188">
        <f t="shared" si="30"/>
        <v>0</v>
      </c>
      <c r="BM64" s="188">
        <f t="shared" si="31"/>
        <v>0</v>
      </c>
    </row>
    <row r="65" spans="1:65" s="187" customFormat="1">
      <c r="A65" s="182"/>
      <c r="B65" s="182"/>
      <c r="C65" s="193" t="s">
        <v>1828</v>
      </c>
      <c r="D65" s="193">
        <v>5</v>
      </c>
      <c r="E65" s="194" t="s">
        <v>1272</v>
      </c>
      <c r="F65" s="195" t="s">
        <v>2046</v>
      </c>
      <c r="G65" s="233" t="s">
        <v>2047</v>
      </c>
      <c r="H65" s="255"/>
      <c r="I65" s="256">
        <v>2332</v>
      </c>
      <c r="J65" s="264">
        <v>0</v>
      </c>
      <c r="K65" s="264">
        <v>11746</v>
      </c>
      <c r="L65" s="257">
        <f t="shared" si="41"/>
        <v>14078</v>
      </c>
      <c r="M65" s="213"/>
      <c r="N65" s="221" t="str">
        <f>"00"&amp;TEXT(ROWS(C$1:C61),"00")&amp;"C"</f>
        <v>0061C</v>
      </c>
      <c r="O65" s="297"/>
      <c r="P65" s="351">
        <f t="shared" si="32"/>
        <v>0</v>
      </c>
      <c r="Q65" s="204"/>
      <c r="R65" s="221" t="str">
        <f>"10"&amp;TEXT(ROWS(F$1:F61),"00")&amp;"C"</f>
        <v>1061C</v>
      </c>
      <c r="S65" s="297"/>
      <c r="T65" s="351">
        <f t="shared" si="33"/>
        <v>0</v>
      </c>
      <c r="U65" s="204"/>
      <c r="V65" s="221" t="str">
        <f>"20"&amp;TEXT(ROWS(I$1:I61),"00")&amp;"C"</f>
        <v>2061C</v>
      </c>
      <c r="W65" s="297"/>
      <c r="X65" s="351">
        <f t="shared" si="34"/>
        <v>0</v>
      </c>
      <c r="Y65" s="204"/>
      <c r="Z65" s="221" t="str">
        <f>"30"&amp;TEXT(ROWS(L$1:L61),"00")&amp;"C"</f>
        <v>3061C</v>
      </c>
      <c r="AA65" s="297"/>
      <c r="AB65" s="351">
        <f t="shared" si="35"/>
        <v>0</v>
      </c>
      <c r="AC65" s="204"/>
      <c r="AD65" s="221" t="str">
        <f>"40"&amp;TEXT(ROWS(O$1:O61),"00")&amp;"C"</f>
        <v>4061C</v>
      </c>
      <c r="AE65" s="297"/>
      <c r="AF65" s="351">
        <f t="shared" si="36"/>
        <v>0</v>
      </c>
      <c r="AH65" s="188">
        <f t="shared" si="1"/>
        <v>0</v>
      </c>
      <c r="AI65" s="188">
        <f t="shared" si="37"/>
        <v>0</v>
      </c>
      <c r="AJ65" s="188">
        <f t="shared" si="38"/>
        <v>0</v>
      </c>
      <c r="AK65" s="188">
        <f t="shared" si="39"/>
        <v>0</v>
      </c>
      <c r="AL65" s="188">
        <f t="shared" si="40"/>
        <v>0</v>
      </c>
      <c r="AM65" s="189"/>
      <c r="AN65" s="188">
        <f t="shared" si="6"/>
        <v>0</v>
      </c>
      <c r="AO65" s="188">
        <f t="shared" si="7"/>
        <v>0</v>
      </c>
      <c r="AP65" s="188">
        <f t="shared" si="8"/>
        <v>0</v>
      </c>
      <c r="AQ65" s="188">
        <f t="shared" si="9"/>
        <v>0</v>
      </c>
      <c r="AR65" s="188">
        <f t="shared" si="10"/>
        <v>0</v>
      </c>
      <c r="AS65" s="188">
        <f t="shared" si="11"/>
        <v>0</v>
      </c>
      <c r="AT65" s="188">
        <f t="shared" si="12"/>
        <v>0</v>
      </c>
      <c r="AU65" s="188">
        <f t="shared" si="13"/>
        <v>0</v>
      </c>
      <c r="AV65" s="188">
        <f t="shared" si="14"/>
        <v>0</v>
      </c>
      <c r="AW65" s="188">
        <f t="shared" si="15"/>
        <v>0</v>
      </c>
      <c r="AX65" s="188">
        <f t="shared" si="16"/>
        <v>0</v>
      </c>
      <c r="AY65" s="188">
        <f t="shared" si="17"/>
        <v>0</v>
      </c>
      <c r="AZ65" s="188">
        <f t="shared" si="18"/>
        <v>0</v>
      </c>
      <c r="BA65" s="188">
        <f t="shared" si="19"/>
        <v>0</v>
      </c>
      <c r="BB65" s="188">
        <f t="shared" si="20"/>
        <v>0</v>
      </c>
      <c r="BC65" s="188">
        <f t="shared" si="21"/>
        <v>0</v>
      </c>
      <c r="BD65" s="188">
        <f t="shared" si="22"/>
        <v>0</v>
      </c>
      <c r="BE65" s="188">
        <f t="shared" si="23"/>
        <v>0</v>
      </c>
      <c r="BF65" s="188">
        <f t="shared" si="24"/>
        <v>0</v>
      </c>
      <c r="BG65" s="188">
        <f t="shared" si="25"/>
        <v>0</v>
      </c>
      <c r="BH65" s="188">
        <f t="shared" si="26"/>
        <v>0</v>
      </c>
      <c r="BI65" s="188">
        <f t="shared" si="27"/>
        <v>0</v>
      </c>
      <c r="BJ65" s="188">
        <f t="shared" si="28"/>
        <v>0</v>
      </c>
      <c r="BK65" s="188">
        <f t="shared" si="29"/>
        <v>0</v>
      </c>
      <c r="BL65" s="188">
        <f t="shared" si="30"/>
        <v>0</v>
      </c>
      <c r="BM65" s="188">
        <f t="shared" si="31"/>
        <v>0</v>
      </c>
    </row>
    <row r="66" spans="1:65" s="187" customFormat="1">
      <c r="A66" s="182"/>
      <c r="B66" s="182"/>
      <c r="C66" s="183" t="s">
        <v>1728</v>
      </c>
      <c r="D66" s="184">
        <v>5</v>
      </c>
      <c r="E66" s="185" t="s">
        <v>2189</v>
      </c>
      <c r="F66" s="186" t="s">
        <v>1915</v>
      </c>
      <c r="G66" s="235" t="s">
        <v>1083</v>
      </c>
      <c r="H66" s="258"/>
      <c r="I66" s="256">
        <v>4783</v>
      </c>
      <c r="J66" s="260">
        <v>2773</v>
      </c>
      <c r="K66" s="256">
        <v>15471</v>
      </c>
      <c r="L66" s="257">
        <f t="shared" si="41"/>
        <v>23027</v>
      </c>
      <c r="M66" s="213"/>
      <c r="N66" s="221" t="str">
        <f>"00"&amp;TEXT(ROWS(C$1:C62),"00")&amp;"C"</f>
        <v>0062C</v>
      </c>
      <c r="O66" s="297"/>
      <c r="P66" s="351">
        <f t="shared" si="32"/>
        <v>0</v>
      </c>
      <c r="Q66" s="206"/>
      <c r="R66" s="221" t="str">
        <f>"10"&amp;TEXT(ROWS(F$1:F62),"00")&amp;"C"</f>
        <v>1062C</v>
      </c>
      <c r="S66" s="297"/>
      <c r="T66" s="351">
        <f t="shared" si="33"/>
        <v>0</v>
      </c>
      <c r="U66" s="206"/>
      <c r="V66" s="221" t="str">
        <f>"20"&amp;TEXT(ROWS(I$1:I62),"00")&amp;"C"</f>
        <v>2062C</v>
      </c>
      <c r="W66" s="297"/>
      <c r="X66" s="351">
        <f t="shared" si="34"/>
        <v>0</v>
      </c>
      <c r="Y66" s="206"/>
      <c r="Z66" s="221" t="str">
        <f>"30"&amp;TEXT(ROWS(L$1:L62),"00")&amp;"C"</f>
        <v>3062C</v>
      </c>
      <c r="AA66" s="297"/>
      <c r="AB66" s="351">
        <f t="shared" si="35"/>
        <v>0</v>
      </c>
      <c r="AC66" s="206"/>
      <c r="AD66" s="221" t="str">
        <f>"40"&amp;TEXT(ROWS(O$1:O62),"00")&amp;"C"</f>
        <v>4062C</v>
      </c>
      <c r="AE66" s="297"/>
      <c r="AF66" s="351">
        <f t="shared" si="36"/>
        <v>0</v>
      </c>
      <c r="AH66" s="188">
        <f t="shared" si="1"/>
        <v>0</v>
      </c>
      <c r="AI66" s="188">
        <f t="shared" si="37"/>
        <v>0</v>
      </c>
      <c r="AJ66" s="188">
        <f t="shared" si="38"/>
        <v>0</v>
      </c>
      <c r="AK66" s="188">
        <f t="shared" si="39"/>
        <v>0</v>
      </c>
      <c r="AL66" s="188">
        <f t="shared" si="40"/>
        <v>0</v>
      </c>
      <c r="AM66" s="189"/>
      <c r="AN66" s="188">
        <f t="shared" si="6"/>
        <v>0</v>
      </c>
      <c r="AO66" s="188">
        <f t="shared" si="7"/>
        <v>0</v>
      </c>
      <c r="AP66" s="188">
        <f t="shared" si="8"/>
        <v>0</v>
      </c>
      <c r="AQ66" s="188">
        <f t="shared" si="9"/>
        <v>0</v>
      </c>
      <c r="AR66" s="188">
        <f t="shared" si="10"/>
        <v>0</v>
      </c>
      <c r="AS66" s="188">
        <f t="shared" si="11"/>
        <v>0</v>
      </c>
      <c r="AT66" s="188">
        <f t="shared" si="12"/>
        <v>0</v>
      </c>
      <c r="AU66" s="188">
        <f t="shared" si="13"/>
        <v>0</v>
      </c>
      <c r="AV66" s="188">
        <f t="shared" si="14"/>
        <v>0</v>
      </c>
      <c r="AW66" s="188">
        <f t="shared" si="15"/>
        <v>0</v>
      </c>
      <c r="AX66" s="188">
        <f t="shared" si="16"/>
        <v>0</v>
      </c>
      <c r="AY66" s="188">
        <f t="shared" si="17"/>
        <v>0</v>
      </c>
      <c r="AZ66" s="188">
        <f t="shared" si="18"/>
        <v>0</v>
      </c>
      <c r="BA66" s="188">
        <f t="shared" si="19"/>
        <v>0</v>
      </c>
      <c r="BB66" s="188">
        <f t="shared" si="20"/>
        <v>0</v>
      </c>
      <c r="BC66" s="188">
        <f t="shared" si="21"/>
        <v>0</v>
      </c>
      <c r="BD66" s="188">
        <f t="shared" si="22"/>
        <v>0</v>
      </c>
      <c r="BE66" s="188">
        <f t="shared" si="23"/>
        <v>0</v>
      </c>
      <c r="BF66" s="188">
        <f t="shared" si="24"/>
        <v>0</v>
      </c>
      <c r="BG66" s="188">
        <f t="shared" si="25"/>
        <v>0</v>
      </c>
      <c r="BH66" s="188">
        <f t="shared" si="26"/>
        <v>0</v>
      </c>
      <c r="BI66" s="188">
        <f t="shared" si="27"/>
        <v>0</v>
      </c>
      <c r="BJ66" s="188">
        <f t="shared" si="28"/>
        <v>0</v>
      </c>
      <c r="BK66" s="188">
        <f t="shared" si="29"/>
        <v>0</v>
      </c>
      <c r="BL66" s="188">
        <f t="shared" si="30"/>
        <v>0</v>
      </c>
      <c r="BM66" s="188">
        <f t="shared" si="31"/>
        <v>0</v>
      </c>
    </row>
    <row r="67" spans="1:65" s="187" customFormat="1">
      <c r="A67" s="182"/>
      <c r="B67" s="182"/>
      <c r="C67" s="302" t="s">
        <v>1805</v>
      </c>
      <c r="D67" s="185">
        <v>5</v>
      </c>
      <c r="E67" s="230" t="s">
        <v>1135</v>
      </c>
      <c r="F67" s="229" t="s">
        <v>2001</v>
      </c>
      <c r="G67" s="236" t="s">
        <v>1093</v>
      </c>
      <c r="H67" s="255">
        <v>22651.200000000001</v>
      </c>
      <c r="I67" s="265">
        <v>7416</v>
      </c>
      <c r="J67" s="259">
        <v>30198</v>
      </c>
      <c r="K67" s="265">
        <v>0</v>
      </c>
      <c r="L67" s="257">
        <f t="shared" si="41"/>
        <v>60265.2</v>
      </c>
      <c r="M67" s="213"/>
      <c r="N67" s="221" t="str">
        <f>"00"&amp;TEXT(ROWS(C$1:C63),"00")&amp;"C"</f>
        <v>0063C</v>
      </c>
      <c r="O67" s="297"/>
      <c r="P67" s="351">
        <f t="shared" si="32"/>
        <v>0</v>
      </c>
      <c r="Q67" s="206"/>
      <c r="R67" s="221" t="str">
        <f>"10"&amp;TEXT(ROWS(F$1:F63),"00")&amp;"C"</f>
        <v>1063C</v>
      </c>
      <c r="S67" s="297"/>
      <c r="T67" s="351">
        <f t="shared" si="33"/>
        <v>0</v>
      </c>
      <c r="U67" s="206"/>
      <c r="V67" s="221" t="str">
        <f>"20"&amp;TEXT(ROWS(I$1:I63),"00")&amp;"C"</f>
        <v>2063C</v>
      </c>
      <c r="W67" s="297"/>
      <c r="X67" s="351">
        <f t="shared" si="34"/>
        <v>0</v>
      </c>
      <c r="Y67" s="206"/>
      <c r="Z67" s="221" t="str">
        <f>"30"&amp;TEXT(ROWS(L$1:L63),"00")&amp;"C"</f>
        <v>3063C</v>
      </c>
      <c r="AA67" s="297"/>
      <c r="AB67" s="351">
        <f t="shared" si="35"/>
        <v>0</v>
      </c>
      <c r="AC67" s="206"/>
      <c r="AD67" s="221" t="str">
        <f>"40"&amp;TEXT(ROWS(O$1:O63),"00")&amp;"C"</f>
        <v>4063C</v>
      </c>
      <c r="AE67" s="297"/>
      <c r="AF67" s="351">
        <f t="shared" si="36"/>
        <v>0</v>
      </c>
      <c r="AH67" s="188">
        <f t="shared" si="1"/>
        <v>0</v>
      </c>
      <c r="AI67" s="188">
        <f t="shared" si="37"/>
        <v>0</v>
      </c>
      <c r="AJ67" s="188">
        <f t="shared" si="38"/>
        <v>0</v>
      </c>
      <c r="AK67" s="188">
        <f t="shared" si="39"/>
        <v>0</v>
      </c>
      <c r="AL67" s="188">
        <f t="shared" si="40"/>
        <v>0</v>
      </c>
      <c r="AM67" s="189"/>
      <c r="AN67" s="188">
        <f t="shared" si="6"/>
        <v>0</v>
      </c>
      <c r="AO67" s="188">
        <f t="shared" si="7"/>
        <v>0</v>
      </c>
      <c r="AP67" s="188">
        <f t="shared" si="8"/>
        <v>0</v>
      </c>
      <c r="AQ67" s="188">
        <f t="shared" si="9"/>
        <v>0</v>
      </c>
      <c r="AR67" s="188">
        <f t="shared" si="10"/>
        <v>0</v>
      </c>
      <c r="AS67" s="188">
        <f t="shared" si="11"/>
        <v>0</v>
      </c>
      <c r="AT67" s="188">
        <f t="shared" si="12"/>
        <v>0</v>
      </c>
      <c r="AU67" s="188">
        <f t="shared" si="13"/>
        <v>0</v>
      </c>
      <c r="AV67" s="188">
        <f t="shared" si="14"/>
        <v>0</v>
      </c>
      <c r="AW67" s="188">
        <f t="shared" si="15"/>
        <v>0</v>
      </c>
      <c r="AX67" s="188">
        <f t="shared" si="16"/>
        <v>0</v>
      </c>
      <c r="AY67" s="188">
        <f t="shared" si="17"/>
        <v>0</v>
      </c>
      <c r="AZ67" s="188">
        <f t="shared" si="18"/>
        <v>0</v>
      </c>
      <c r="BA67" s="188">
        <f t="shared" si="19"/>
        <v>0</v>
      </c>
      <c r="BB67" s="188">
        <f t="shared" si="20"/>
        <v>0</v>
      </c>
      <c r="BC67" s="188">
        <f t="shared" si="21"/>
        <v>0</v>
      </c>
      <c r="BD67" s="188">
        <f t="shared" si="22"/>
        <v>0</v>
      </c>
      <c r="BE67" s="188">
        <f t="shared" si="23"/>
        <v>0</v>
      </c>
      <c r="BF67" s="188">
        <f t="shared" si="24"/>
        <v>0</v>
      </c>
      <c r="BG67" s="188">
        <f t="shared" si="25"/>
        <v>0</v>
      </c>
      <c r="BH67" s="188">
        <f t="shared" si="26"/>
        <v>0</v>
      </c>
      <c r="BI67" s="188">
        <f t="shared" si="27"/>
        <v>0</v>
      </c>
      <c r="BJ67" s="188">
        <f t="shared" si="28"/>
        <v>0</v>
      </c>
      <c r="BK67" s="188">
        <f t="shared" si="29"/>
        <v>0</v>
      </c>
      <c r="BL67" s="188">
        <f t="shared" si="30"/>
        <v>0</v>
      </c>
      <c r="BM67" s="188">
        <f t="shared" si="31"/>
        <v>0</v>
      </c>
    </row>
    <row r="68" spans="1:65" s="187" customFormat="1">
      <c r="A68" s="182"/>
      <c r="B68" s="182"/>
      <c r="C68" s="193" t="s">
        <v>1831</v>
      </c>
      <c r="D68" s="193">
        <v>5</v>
      </c>
      <c r="E68" s="194" t="s">
        <v>1135</v>
      </c>
      <c r="F68" s="195" t="s">
        <v>2052</v>
      </c>
      <c r="G68" s="233" t="s">
        <v>2053</v>
      </c>
      <c r="H68" s="255"/>
      <c r="I68" s="264">
        <v>9375</v>
      </c>
      <c r="J68" s="264">
        <v>49160</v>
      </c>
      <c r="K68" s="264">
        <v>8597</v>
      </c>
      <c r="L68" s="257">
        <f t="shared" si="41"/>
        <v>67132</v>
      </c>
      <c r="M68" s="213"/>
      <c r="N68" s="221" t="str">
        <f>"00"&amp;TEXT(ROWS(C$1:C64),"00")&amp;"C"</f>
        <v>0064C</v>
      </c>
      <c r="O68" s="297"/>
      <c r="P68" s="351">
        <f t="shared" si="32"/>
        <v>0</v>
      </c>
      <c r="Q68" s="204"/>
      <c r="R68" s="221" t="str">
        <f>"10"&amp;TEXT(ROWS(F$1:F64),"00")&amp;"C"</f>
        <v>1064C</v>
      </c>
      <c r="S68" s="297"/>
      <c r="T68" s="351">
        <f t="shared" si="33"/>
        <v>0</v>
      </c>
      <c r="U68" s="204"/>
      <c r="V68" s="221" t="str">
        <f>"20"&amp;TEXT(ROWS(I$1:I64),"00")&amp;"C"</f>
        <v>2064C</v>
      </c>
      <c r="W68" s="297"/>
      <c r="X68" s="351">
        <f t="shared" si="34"/>
        <v>0</v>
      </c>
      <c r="Y68" s="204"/>
      <c r="Z68" s="221" t="str">
        <f>"30"&amp;TEXT(ROWS(L$1:L64),"00")&amp;"C"</f>
        <v>3064C</v>
      </c>
      <c r="AA68" s="297"/>
      <c r="AB68" s="351">
        <f t="shared" si="35"/>
        <v>0</v>
      </c>
      <c r="AC68" s="204"/>
      <c r="AD68" s="221" t="str">
        <f>"40"&amp;TEXT(ROWS(O$1:O64),"00")&amp;"C"</f>
        <v>4064C</v>
      </c>
      <c r="AE68" s="297"/>
      <c r="AF68" s="351">
        <f t="shared" si="36"/>
        <v>0</v>
      </c>
      <c r="AH68" s="188">
        <f t="shared" si="1"/>
        <v>0</v>
      </c>
      <c r="AI68" s="188">
        <f t="shared" si="37"/>
        <v>0</v>
      </c>
      <c r="AJ68" s="188">
        <f t="shared" si="38"/>
        <v>0</v>
      </c>
      <c r="AK68" s="188">
        <f t="shared" si="39"/>
        <v>0</v>
      </c>
      <c r="AL68" s="188">
        <f t="shared" si="40"/>
        <v>0</v>
      </c>
      <c r="AM68" s="189"/>
      <c r="AN68" s="188">
        <f t="shared" si="6"/>
        <v>0</v>
      </c>
      <c r="AO68" s="188">
        <f t="shared" si="7"/>
        <v>0</v>
      </c>
      <c r="AP68" s="188">
        <f t="shared" si="8"/>
        <v>0</v>
      </c>
      <c r="AQ68" s="188">
        <f t="shared" si="9"/>
        <v>0</v>
      </c>
      <c r="AR68" s="188">
        <f t="shared" si="10"/>
        <v>0</v>
      </c>
      <c r="AS68" s="188">
        <f t="shared" si="11"/>
        <v>0</v>
      </c>
      <c r="AT68" s="188">
        <f t="shared" si="12"/>
        <v>0</v>
      </c>
      <c r="AU68" s="188">
        <f t="shared" si="13"/>
        <v>0</v>
      </c>
      <c r="AV68" s="188">
        <f t="shared" si="14"/>
        <v>0</v>
      </c>
      <c r="AW68" s="188">
        <f t="shared" si="15"/>
        <v>0</v>
      </c>
      <c r="AX68" s="188">
        <f t="shared" si="16"/>
        <v>0</v>
      </c>
      <c r="AY68" s="188">
        <f t="shared" si="17"/>
        <v>0</v>
      </c>
      <c r="AZ68" s="188">
        <f t="shared" si="18"/>
        <v>0</v>
      </c>
      <c r="BA68" s="188">
        <f t="shared" si="19"/>
        <v>0</v>
      </c>
      <c r="BB68" s="188">
        <f t="shared" si="20"/>
        <v>0</v>
      </c>
      <c r="BC68" s="188">
        <f t="shared" si="21"/>
        <v>0</v>
      </c>
      <c r="BD68" s="188">
        <f t="shared" si="22"/>
        <v>0</v>
      </c>
      <c r="BE68" s="188">
        <f t="shared" si="23"/>
        <v>0</v>
      </c>
      <c r="BF68" s="188">
        <f t="shared" si="24"/>
        <v>0</v>
      </c>
      <c r="BG68" s="188">
        <f t="shared" si="25"/>
        <v>0</v>
      </c>
      <c r="BH68" s="188">
        <f t="shared" si="26"/>
        <v>0</v>
      </c>
      <c r="BI68" s="188">
        <f t="shared" si="27"/>
        <v>0</v>
      </c>
      <c r="BJ68" s="188">
        <f t="shared" si="28"/>
        <v>0</v>
      </c>
      <c r="BK68" s="188">
        <f t="shared" si="29"/>
        <v>0</v>
      </c>
      <c r="BL68" s="188">
        <f t="shared" si="30"/>
        <v>0</v>
      </c>
      <c r="BM68" s="188">
        <f t="shared" si="31"/>
        <v>0</v>
      </c>
    </row>
    <row r="69" spans="1:65" s="187" customFormat="1">
      <c r="A69" s="182"/>
      <c r="B69" s="182"/>
      <c r="C69" s="193" t="s">
        <v>1883</v>
      </c>
      <c r="D69" s="193">
        <v>5</v>
      </c>
      <c r="E69" s="194" t="s">
        <v>1125</v>
      </c>
      <c r="F69" s="195" t="s">
        <v>2150</v>
      </c>
      <c r="G69" s="233" t="s">
        <v>2151</v>
      </c>
      <c r="H69" s="255"/>
      <c r="I69" s="264">
        <v>19090</v>
      </c>
      <c r="J69" s="264">
        <v>145462</v>
      </c>
      <c r="K69" s="264">
        <v>18250</v>
      </c>
      <c r="L69" s="257">
        <f t="shared" si="41"/>
        <v>182802</v>
      </c>
      <c r="M69" s="213"/>
      <c r="N69" s="221" t="str">
        <f>"00"&amp;TEXT(ROWS(C$1:C65),"00")&amp;"C"</f>
        <v>0065C</v>
      </c>
      <c r="O69" s="297"/>
      <c r="P69" s="351">
        <f t="shared" si="32"/>
        <v>0</v>
      </c>
      <c r="Q69" s="204"/>
      <c r="R69" s="221" t="str">
        <f>"10"&amp;TEXT(ROWS(F$1:F65),"00")&amp;"C"</f>
        <v>1065C</v>
      </c>
      <c r="S69" s="297"/>
      <c r="T69" s="351">
        <f t="shared" si="33"/>
        <v>0</v>
      </c>
      <c r="U69" s="204"/>
      <c r="V69" s="221" t="str">
        <f>"20"&amp;TEXT(ROWS(I$1:I65),"00")&amp;"C"</f>
        <v>2065C</v>
      </c>
      <c r="W69" s="297"/>
      <c r="X69" s="351">
        <f t="shared" si="34"/>
        <v>0</v>
      </c>
      <c r="Y69" s="204"/>
      <c r="Z69" s="221" t="str">
        <f>"30"&amp;TEXT(ROWS(L$1:L65),"00")&amp;"C"</f>
        <v>3065C</v>
      </c>
      <c r="AA69" s="297"/>
      <c r="AB69" s="351">
        <f t="shared" si="35"/>
        <v>0</v>
      </c>
      <c r="AC69" s="204"/>
      <c r="AD69" s="221" t="str">
        <f>"40"&amp;TEXT(ROWS(O$1:O65),"00")&amp;"C"</f>
        <v>4065C</v>
      </c>
      <c r="AE69" s="297"/>
      <c r="AF69" s="351">
        <f t="shared" si="36"/>
        <v>0</v>
      </c>
      <c r="AH69" s="188">
        <f t="shared" si="1"/>
        <v>0</v>
      </c>
      <c r="AI69" s="188">
        <f t="shared" si="37"/>
        <v>0</v>
      </c>
      <c r="AJ69" s="188">
        <f t="shared" si="38"/>
        <v>0</v>
      </c>
      <c r="AK69" s="188">
        <f t="shared" si="39"/>
        <v>0</v>
      </c>
      <c r="AL69" s="188">
        <f t="shared" si="40"/>
        <v>0</v>
      </c>
      <c r="AM69" s="189"/>
      <c r="AN69" s="188">
        <f t="shared" si="6"/>
        <v>0</v>
      </c>
      <c r="AO69" s="188">
        <f t="shared" si="7"/>
        <v>0</v>
      </c>
      <c r="AP69" s="188">
        <f t="shared" si="8"/>
        <v>0</v>
      </c>
      <c r="AQ69" s="188">
        <f t="shared" si="9"/>
        <v>0</v>
      </c>
      <c r="AR69" s="188">
        <f t="shared" si="10"/>
        <v>0</v>
      </c>
      <c r="AS69" s="188">
        <f t="shared" si="11"/>
        <v>0</v>
      </c>
      <c r="AT69" s="188">
        <f t="shared" si="12"/>
        <v>0</v>
      </c>
      <c r="AU69" s="188">
        <f t="shared" si="13"/>
        <v>0</v>
      </c>
      <c r="AV69" s="188">
        <f t="shared" si="14"/>
        <v>0</v>
      </c>
      <c r="AW69" s="188">
        <f t="shared" si="15"/>
        <v>0</v>
      </c>
      <c r="AX69" s="188">
        <f t="shared" si="16"/>
        <v>0</v>
      </c>
      <c r="AY69" s="188">
        <f t="shared" si="17"/>
        <v>0</v>
      </c>
      <c r="AZ69" s="188">
        <f t="shared" si="18"/>
        <v>0</v>
      </c>
      <c r="BA69" s="188">
        <f t="shared" si="19"/>
        <v>0</v>
      </c>
      <c r="BB69" s="188">
        <f t="shared" si="20"/>
        <v>0</v>
      </c>
      <c r="BC69" s="188">
        <f t="shared" si="21"/>
        <v>0</v>
      </c>
      <c r="BD69" s="188">
        <f t="shared" si="22"/>
        <v>0</v>
      </c>
      <c r="BE69" s="188">
        <f t="shared" si="23"/>
        <v>0</v>
      </c>
      <c r="BF69" s="188">
        <f t="shared" si="24"/>
        <v>0</v>
      </c>
      <c r="BG69" s="188">
        <f t="shared" si="25"/>
        <v>0</v>
      </c>
      <c r="BH69" s="188">
        <f t="shared" si="26"/>
        <v>0</v>
      </c>
      <c r="BI69" s="188">
        <f t="shared" si="27"/>
        <v>0</v>
      </c>
      <c r="BJ69" s="188">
        <f t="shared" si="28"/>
        <v>0</v>
      </c>
      <c r="BK69" s="188">
        <f t="shared" si="29"/>
        <v>0</v>
      </c>
      <c r="BL69" s="188">
        <f t="shared" si="30"/>
        <v>0</v>
      </c>
      <c r="BM69" s="188">
        <f t="shared" si="31"/>
        <v>0</v>
      </c>
    </row>
    <row r="70" spans="1:65" s="187" customFormat="1">
      <c r="A70" s="182"/>
      <c r="B70" s="182"/>
      <c r="C70" s="193" t="s">
        <v>1878</v>
      </c>
      <c r="D70" s="193">
        <v>5</v>
      </c>
      <c r="E70" s="194" t="s">
        <v>2595</v>
      </c>
      <c r="F70" s="195" t="s">
        <v>2142</v>
      </c>
      <c r="G70" s="233" t="s">
        <v>2143</v>
      </c>
      <c r="H70" s="255"/>
      <c r="I70" s="264">
        <v>1756</v>
      </c>
      <c r="J70" s="264">
        <v>24115</v>
      </c>
      <c r="K70" s="264">
        <v>5731</v>
      </c>
      <c r="L70" s="257">
        <f t="shared" ref="L70:L101" si="42">SUM(H70:K70)</f>
        <v>31602</v>
      </c>
      <c r="M70" s="213"/>
      <c r="N70" s="221" t="str">
        <f>"00"&amp;TEXT(ROWS(C$1:C66),"00")&amp;"C"</f>
        <v>0066C</v>
      </c>
      <c r="O70" s="297"/>
      <c r="P70" s="351">
        <f t="shared" si="32"/>
        <v>0</v>
      </c>
      <c r="Q70" s="204"/>
      <c r="R70" s="221" t="str">
        <f>"10"&amp;TEXT(ROWS(F$1:F66),"00")&amp;"C"</f>
        <v>1066C</v>
      </c>
      <c r="S70" s="297"/>
      <c r="T70" s="351">
        <f t="shared" si="33"/>
        <v>0</v>
      </c>
      <c r="U70" s="204"/>
      <c r="V70" s="221" t="str">
        <f>"20"&amp;TEXT(ROWS(I$1:I66),"00")&amp;"C"</f>
        <v>2066C</v>
      </c>
      <c r="W70" s="297"/>
      <c r="X70" s="351">
        <f t="shared" si="34"/>
        <v>0</v>
      </c>
      <c r="Y70" s="204"/>
      <c r="Z70" s="221" t="str">
        <f>"30"&amp;TEXT(ROWS(L$1:L66),"00")&amp;"C"</f>
        <v>3066C</v>
      </c>
      <c r="AA70" s="297"/>
      <c r="AB70" s="351">
        <f t="shared" si="35"/>
        <v>0</v>
      </c>
      <c r="AC70" s="204"/>
      <c r="AD70" s="221" t="str">
        <f>"40"&amp;TEXT(ROWS(O$1:O66),"00")&amp;"C"</f>
        <v>4066C</v>
      </c>
      <c r="AE70" s="297"/>
      <c r="AF70" s="351">
        <f t="shared" si="36"/>
        <v>0</v>
      </c>
      <c r="AH70" s="188">
        <f t="shared" ref="AH70:AH133" si="43">SUM($O70*$AH$5)</f>
        <v>0</v>
      </c>
      <c r="AI70" s="188">
        <f t="shared" si="37"/>
        <v>0</v>
      </c>
      <c r="AJ70" s="188">
        <f t="shared" si="38"/>
        <v>0</v>
      </c>
      <c r="AK70" s="188">
        <f t="shared" si="39"/>
        <v>0</v>
      </c>
      <c r="AL70" s="188">
        <f t="shared" si="40"/>
        <v>0</v>
      </c>
      <c r="AM70" s="189"/>
      <c r="AN70" s="188">
        <f t="shared" ref="AN70:AN133" si="44">SUM($O70*$AN$5)</f>
        <v>0</v>
      </c>
      <c r="AO70" s="188">
        <f t="shared" ref="AO70:AO133" si="45">SUM($O70*$AO$5)</f>
        <v>0</v>
      </c>
      <c r="AP70" s="188">
        <f t="shared" ref="AP70:AP133" si="46">SUM($O70*$AP$5)</f>
        <v>0</v>
      </c>
      <c r="AQ70" s="188">
        <f t="shared" ref="AQ70:AQ133" si="47">SUM($O70*$AQ$5)</f>
        <v>0</v>
      </c>
      <c r="AR70" s="188">
        <f t="shared" ref="AR70:AR133" si="48">SUM($O70*$AR$5)</f>
        <v>0</v>
      </c>
      <c r="AS70" s="188">
        <f t="shared" ref="AS70:AS133" si="49">SUM($O70*$AS$5)</f>
        <v>0</v>
      </c>
      <c r="AT70" s="188">
        <f t="shared" ref="AT70:AT133" si="50">SUM($O70*$AT$5)</f>
        <v>0</v>
      </c>
      <c r="AU70" s="188">
        <f t="shared" ref="AU70:AU133" si="51">SUM($O70*$AU$5)</f>
        <v>0</v>
      </c>
      <c r="AV70" s="188">
        <f t="shared" ref="AV70:AV133" si="52">SUM($O70*$AV$5)</f>
        <v>0</v>
      </c>
      <c r="AW70" s="188">
        <f t="shared" ref="AW70:AW133" si="53">SUM($O70*$AW$5)</f>
        <v>0</v>
      </c>
      <c r="AX70" s="188">
        <f t="shared" ref="AX70:AX133" si="54">SUM($O70*$AX$5)</f>
        <v>0</v>
      </c>
      <c r="AY70" s="188">
        <f t="shared" ref="AY70:AY133" si="55">SUM($O70*$AY$5)</f>
        <v>0</v>
      </c>
      <c r="AZ70" s="188">
        <f t="shared" ref="AZ70:AZ133" si="56">SUM($O70*$AZ$5)</f>
        <v>0</v>
      </c>
      <c r="BA70" s="188">
        <f t="shared" ref="BA70:BA133" si="57">SUM($O70*$BA$5)</f>
        <v>0</v>
      </c>
      <c r="BB70" s="188">
        <f t="shared" ref="BB70:BB133" si="58">SUM($O70*$BB$5)</f>
        <v>0</v>
      </c>
      <c r="BC70" s="188">
        <f t="shared" ref="BC70:BC133" si="59">SUM($O70*$BC$5)</f>
        <v>0</v>
      </c>
      <c r="BD70" s="188">
        <f t="shared" ref="BD70:BD133" si="60">SUM($O70*$BD$5)</f>
        <v>0</v>
      </c>
      <c r="BE70" s="188">
        <f t="shared" ref="BE70:BE133" si="61">SUM($O70*$BE$5)</f>
        <v>0</v>
      </c>
      <c r="BF70" s="188">
        <f t="shared" ref="BF70:BF133" si="62">SUM($O70*$BF$5)</f>
        <v>0</v>
      </c>
      <c r="BG70" s="188">
        <f t="shared" ref="BG70:BG133" si="63">SUM($O70*$BG$5)</f>
        <v>0</v>
      </c>
      <c r="BH70" s="188">
        <f t="shared" ref="BH70:BH133" si="64">SUM($O70*$BH$5)</f>
        <v>0</v>
      </c>
      <c r="BI70" s="188">
        <f t="shared" ref="BI70:BI133" si="65">SUM($O70*$BI$5)</f>
        <v>0</v>
      </c>
      <c r="BJ70" s="188">
        <f t="shared" ref="BJ70:BJ133" si="66">SUM($O70*$BJ$5)</f>
        <v>0</v>
      </c>
      <c r="BK70" s="188">
        <f t="shared" ref="BK70:BK133" si="67">SUM($O70*$BK$5)</f>
        <v>0</v>
      </c>
      <c r="BL70" s="188">
        <f t="shared" ref="BL70:BL133" si="68">SUM($O70*$BL$5)</f>
        <v>0</v>
      </c>
      <c r="BM70" s="188">
        <f t="shared" ref="BM70:BM133" si="69">SUM($O70*$BM$5)</f>
        <v>0</v>
      </c>
    </row>
    <row r="71" spans="1:65" s="187" customFormat="1">
      <c r="A71" s="182"/>
      <c r="B71" s="182"/>
      <c r="C71" s="193" t="s">
        <v>1843</v>
      </c>
      <c r="D71" s="193">
        <v>5</v>
      </c>
      <c r="E71" s="194" t="s">
        <v>575</v>
      </c>
      <c r="F71" s="195" t="s">
        <v>2076</v>
      </c>
      <c r="G71" s="233" t="s">
        <v>2077</v>
      </c>
      <c r="H71" s="255"/>
      <c r="I71" s="264">
        <v>780</v>
      </c>
      <c r="J71" s="264">
        <v>7437</v>
      </c>
      <c r="K71" s="264"/>
      <c r="L71" s="257">
        <f t="shared" si="42"/>
        <v>8217</v>
      </c>
      <c r="M71" s="213"/>
      <c r="N71" s="221" t="str">
        <f>"00"&amp;TEXT(ROWS(C$1:C67),"00")&amp;"C"</f>
        <v>0067C</v>
      </c>
      <c r="O71" s="297"/>
      <c r="P71" s="351">
        <f t="shared" ref="P71:P134" si="70">O71/L71</f>
        <v>0</v>
      </c>
      <c r="Q71" s="204"/>
      <c r="R71" s="221" t="str">
        <f>"10"&amp;TEXT(ROWS(F$1:F67),"00")&amp;"C"</f>
        <v>1067C</v>
      </c>
      <c r="S71" s="297"/>
      <c r="T71" s="351">
        <f t="shared" ref="T71:T134" si="71">S71/L71</f>
        <v>0</v>
      </c>
      <c r="U71" s="204"/>
      <c r="V71" s="221" t="str">
        <f>"20"&amp;TEXT(ROWS(I$1:I67),"00")&amp;"C"</f>
        <v>2067C</v>
      </c>
      <c r="W71" s="297"/>
      <c r="X71" s="351">
        <f t="shared" ref="X71:X134" si="72">W71/L71</f>
        <v>0</v>
      </c>
      <c r="Y71" s="204"/>
      <c r="Z71" s="221" t="str">
        <f>"30"&amp;TEXT(ROWS(L$1:L67),"00")&amp;"C"</f>
        <v>3067C</v>
      </c>
      <c r="AA71" s="297"/>
      <c r="AB71" s="351">
        <f t="shared" ref="AB71:AB134" si="73">AA71/L71</f>
        <v>0</v>
      </c>
      <c r="AC71" s="204"/>
      <c r="AD71" s="221" t="str">
        <f>"40"&amp;TEXT(ROWS(O$1:O67),"00")&amp;"C"</f>
        <v>4067C</v>
      </c>
      <c r="AE71" s="297"/>
      <c r="AF71" s="351">
        <f t="shared" ref="AF71:AF134" si="74">AE71/L71</f>
        <v>0</v>
      </c>
      <c r="AH71" s="188">
        <f t="shared" si="43"/>
        <v>0</v>
      </c>
      <c r="AI71" s="188">
        <f t="shared" ref="AI71:AI134" si="75">SUM(S71*$AI$5)</f>
        <v>0</v>
      </c>
      <c r="AJ71" s="188">
        <f t="shared" ref="AJ71:AJ134" si="76">SUM(W71*$AJ$5)</f>
        <v>0</v>
      </c>
      <c r="AK71" s="188">
        <f t="shared" ref="AK71:AK134" si="77">SUM(AA71*$AK$5)</f>
        <v>0</v>
      </c>
      <c r="AL71" s="188">
        <f t="shared" ref="AL71:AL134" si="78">SUM(AE71*$AL$5)</f>
        <v>0</v>
      </c>
      <c r="AM71" s="189"/>
      <c r="AN71" s="188">
        <f t="shared" si="44"/>
        <v>0</v>
      </c>
      <c r="AO71" s="188">
        <f t="shared" si="45"/>
        <v>0</v>
      </c>
      <c r="AP71" s="188">
        <f t="shared" si="46"/>
        <v>0</v>
      </c>
      <c r="AQ71" s="188">
        <f t="shared" si="47"/>
        <v>0</v>
      </c>
      <c r="AR71" s="188">
        <f t="shared" si="48"/>
        <v>0</v>
      </c>
      <c r="AS71" s="188">
        <f t="shared" si="49"/>
        <v>0</v>
      </c>
      <c r="AT71" s="188">
        <f t="shared" si="50"/>
        <v>0</v>
      </c>
      <c r="AU71" s="188">
        <f t="shared" si="51"/>
        <v>0</v>
      </c>
      <c r="AV71" s="188">
        <f t="shared" si="52"/>
        <v>0</v>
      </c>
      <c r="AW71" s="188">
        <f t="shared" si="53"/>
        <v>0</v>
      </c>
      <c r="AX71" s="188">
        <f t="shared" si="54"/>
        <v>0</v>
      </c>
      <c r="AY71" s="188">
        <f t="shared" si="55"/>
        <v>0</v>
      </c>
      <c r="AZ71" s="188">
        <f t="shared" si="56"/>
        <v>0</v>
      </c>
      <c r="BA71" s="188">
        <f t="shared" si="57"/>
        <v>0</v>
      </c>
      <c r="BB71" s="188">
        <f t="shared" si="58"/>
        <v>0</v>
      </c>
      <c r="BC71" s="188">
        <f t="shared" si="59"/>
        <v>0</v>
      </c>
      <c r="BD71" s="188">
        <f t="shared" si="60"/>
        <v>0</v>
      </c>
      <c r="BE71" s="188">
        <f t="shared" si="61"/>
        <v>0</v>
      </c>
      <c r="BF71" s="188">
        <f t="shared" si="62"/>
        <v>0</v>
      </c>
      <c r="BG71" s="188">
        <f t="shared" si="63"/>
        <v>0</v>
      </c>
      <c r="BH71" s="188">
        <f t="shared" si="64"/>
        <v>0</v>
      </c>
      <c r="BI71" s="188">
        <f t="shared" si="65"/>
        <v>0</v>
      </c>
      <c r="BJ71" s="188">
        <f t="shared" si="66"/>
        <v>0</v>
      </c>
      <c r="BK71" s="188">
        <f t="shared" si="67"/>
        <v>0</v>
      </c>
      <c r="BL71" s="188">
        <f t="shared" si="68"/>
        <v>0</v>
      </c>
      <c r="BM71" s="188">
        <f t="shared" si="69"/>
        <v>0</v>
      </c>
    </row>
    <row r="72" spans="1:65" s="187" customFormat="1">
      <c r="A72" s="182"/>
      <c r="B72" s="182"/>
      <c r="C72" s="193" t="s">
        <v>1830</v>
      </c>
      <c r="D72" s="193">
        <v>5</v>
      </c>
      <c r="E72" s="194" t="s">
        <v>2595</v>
      </c>
      <c r="F72" s="195" t="s">
        <v>2050</v>
      </c>
      <c r="G72" s="233" t="s">
        <v>2051</v>
      </c>
      <c r="H72" s="255"/>
      <c r="I72" s="256">
        <v>14532</v>
      </c>
      <c r="J72" s="264">
        <v>143198</v>
      </c>
      <c r="K72" s="264">
        <v>53004</v>
      </c>
      <c r="L72" s="257">
        <f t="shared" si="42"/>
        <v>210734</v>
      </c>
      <c r="M72" s="213"/>
      <c r="N72" s="221" t="str">
        <f>"00"&amp;TEXT(ROWS(C$1:C68),"00")&amp;"C"</f>
        <v>0068C</v>
      </c>
      <c r="O72" s="297"/>
      <c r="P72" s="351">
        <f t="shared" si="70"/>
        <v>0</v>
      </c>
      <c r="Q72" s="204"/>
      <c r="R72" s="221" t="str">
        <f>"10"&amp;TEXT(ROWS(F$1:F68),"00")&amp;"C"</f>
        <v>1068C</v>
      </c>
      <c r="S72" s="297"/>
      <c r="T72" s="351">
        <f t="shared" si="71"/>
        <v>0</v>
      </c>
      <c r="U72" s="204"/>
      <c r="V72" s="221" t="str">
        <f>"20"&amp;TEXT(ROWS(I$1:I68),"00")&amp;"C"</f>
        <v>2068C</v>
      </c>
      <c r="W72" s="297"/>
      <c r="X72" s="351">
        <f t="shared" si="72"/>
        <v>0</v>
      </c>
      <c r="Y72" s="204"/>
      <c r="Z72" s="221" t="str">
        <f>"30"&amp;TEXT(ROWS(L$1:L68),"00")&amp;"C"</f>
        <v>3068C</v>
      </c>
      <c r="AA72" s="297"/>
      <c r="AB72" s="351">
        <f t="shared" si="73"/>
        <v>0</v>
      </c>
      <c r="AC72" s="204"/>
      <c r="AD72" s="221" t="str">
        <f>"40"&amp;TEXT(ROWS(O$1:O68),"00")&amp;"C"</f>
        <v>4068C</v>
      </c>
      <c r="AE72" s="297"/>
      <c r="AF72" s="351">
        <f t="shared" si="74"/>
        <v>0</v>
      </c>
      <c r="AH72" s="188">
        <f t="shared" si="43"/>
        <v>0</v>
      </c>
      <c r="AI72" s="188">
        <f t="shared" si="75"/>
        <v>0</v>
      </c>
      <c r="AJ72" s="188">
        <f t="shared" si="76"/>
        <v>0</v>
      </c>
      <c r="AK72" s="188">
        <f t="shared" si="77"/>
        <v>0</v>
      </c>
      <c r="AL72" s="188">
        <f t="shared" si="78"/>
        <v>0</v>
      </c>
      <c r="AM72" s="189"/>
      <c r="AN72" s="188">
        <f t="shared" si="44"/>
        <v>0</v>
      </c>
      <c r="AO72" s="188">
        <f t="shared" si="45"/>
        <v>0</v>
      </c>
      <c r="AP72" s="188">
        <f t="shared" si="46"/>
        <v>0</v>
      </c>
      <c r="AQ72" s="188">
        <f t="shared" si="47"/>
        <v>0</v>
      </c>
      <c r="AR72" s="188">
        <f t="shared" si="48"/>
        <v>0</v>
      </c>
      <c r="AS72" s="188">
        <f t="shared" si="49"/>
        <v>0</v>
      </c>
      <c r="AT72" s="188">
        <f t="shared" si="50"/>
        <v>0</v>
      </c>
      <c r="AU72" s="188">
        <f t="shared" si="51"/>
        <v>0</v>
      </c>
      <c r="AV72" s="188">
        <f t="shared" si="52"/>
        <v>0</v>
      </c>
      <c r="AW72" s="188">
        <f t="shared" si="53"/>
        <v>0</v>
      </c>
      <c r="AX72" s="188">
        <f t="shared" si="54"/>
        <v>0</v>
      </c>
      <c r="AY72" s="188">
        <f t="shared" si="55"/>
        <v>0</v>
      </c>
      <c r="AZ72" s="188">
        <f t="shared" si="56"/>
        <v>0</v>
      </c>
      <c r="BA72" s="188">
        <f t="shared" si="57"/>
        <v>0</v>
      </c>
      <c r="BB72" s="188">
        <f t="shared" si="58"/>
        <v>0</v>
      </c>
      <c r="BC72" s="188">
        <f t="shared" si="59"/>
        <v>0</v>
      </c>
      <c r="BD72" s="188">
        <f t="shared" si="60"/>
        <v>0</v>
      </c>
      <c r="BE72" s="188">
        <f t="shared" si="61"/>
        <v>0</v>
      </c>
      <c r="BF72" s="188">
        <f t="shared" si="62"/>
        <v>0</v>
      </c>
      <c r="BG72" s="188">
        <f t="shared" si="63"/>
        <v>0</v>
      </c>
      <c r="BH72" s="188">
        <f t="shared" si="64"/>
        <v>0</v>
      </c>
      <c r="BI72" s="188">
        <f t="shared" si="65"/>
        <v>0</v>
      </c>
      <c r="BJ72" s="188">
        <f t="shared" si="66"/>
        <v>0</v>
      </c>
      <c r="BK72" s="188">
        <f t="shared" si="67"/>
        <v>0</v>
      </c>
      <c r="BL72" s="188">
        <f t="shared" si="68"/>
        <v>0</v>
      </c>
      <c r="BM72" s="188">
        <f t="shared" si="69"/>
        <v>0</v>
      </c>
    </row>
    <row r="73" spans="1:65" s="187" customFormat="1">
      <c r="A73" s="182"/>
      <c r="B73" s="182"/>
      <c r="C73" s="193" t="s">
        <v>1873</v>
      </c>
      <c r="D73" s="193">
        <v>5</v>
      </c>
      <c r="E73" s="194" t="s">
        <v>1125</v>
      </c>
      <c r="F73" s="195" t="s">
        <v>2133</v>
      </c>
      <c r="G73" s="233" t="s">
        <v>1084</v>
      </c>
      <c r="H73" s="255"/>
      <c r="I73" s="264">
        <v>13968</v>
      </c>
      <c r="J73" s="264">
        <v>23944</v>
      </c>
      <c r="K73" s="264">
        <v>21721</v>
      </c>
      <c r="L73" s="257">
        <f t="shared" si="42"/>
        <v>59633</v>
      </c>
      <c r="M73" s="213"/>
      <c r="N73" s="221" t="str">
        <f>"00"&amp;TEXT(ROWS(C$1:C69),"00")&amp;"C"</f>
        <v>0069C</v>
      </c>
      <c r="O73" s="297"/>
      <c r="P73" s="351">
        <f t="shared" si="70"/>
        <v>0</v>
      </c>
      <c r="Q73" s="204"/>
      <c r="R73" s="221" t="str">
        <f>"10"&amp;TEXT(ROWS(F$1:F69),"00")&amp;"C"</f>
        <v>1069C</v>
      </c>
      <c r="S73" s="297"/>
      <c r="T73" s="351">
        <f t="shared" si="71"/>
        <v>0</v>
      </c>
      <c r="U73" s="204"/>
      <c r="V73" s="221" t="str">
        <f>"20"&amp;TEXT(ROWS(I$1:I69),"00")&amp;"C"</f>
        <v>2069C</v>
      </c>
      <c r="W73" s="297"/>
      <c r="X73" s="351">
        <f t="shared" si="72"/>
        <v>0</v>
      </c>
      <c r="Y73" s="204"/>
      <c r="Z73" s="221" t="str">
        <f>"30"&amp;TEXT(ROWS(L$1:L69),"00")&amp;"C"</f>
        <v>3069C</v>
      </c>
      <c r="AA73" s="297"/>
      <c r="AB73" s="351">
        <f t="shared" si="73"/>
        <v>0</v>
      </c>
      <c r="AC73" s="204"/>
      <c r="AD73" s="221" t="str">
        <f>"40"&amp;TEXT(ROWS(O$1:O69),"00")&amp;"C"</f>
        <v>4069C</v>
      </c>
      <c r="AE73" s="297"/>
      <c r="AF73" s="351">
        <f t="shared" si="74"/>
        <v>0</v>
      </c>
      <c r="AH73" s="188">
        <f t="shared" si="43"/>
        <v>0</v>
      </c>
      <c r="AI73" s="188">
        <f t="shared" si="75"/>
        <v>0</v>
      </c>
      <c r="AJ73" s="188">
        <f t="shared" si="76"/>
        <v>0</v>
      </c>
      <c r="AK73" s="188">
        <f t="shared" si="77"/>
        <v>0</v>
      </c>
      <c r="AL73" s="188">
        <f t="shared" si="78"/>
        <v>0</v>
      </c>
      <c r="AM73" s="189"/>
      <c r="AN73" s="188">
        <f t="shared" si="44"/>
        <v>0</v>
      </c>
      <c r="AO73" s="188">
        <f t="shared" si="45"/>
        <v>0</v>
      </c>
      <c r="AP73" s="188">
        <f t="shared" si="46"/>
        <v>0</v>
      </c>
      <c r="AQ73" s="188">
        <f t="shared" si="47"/>
        <v>0</v>
      </c>
      <c r="AR73" s="188">
        <f t="shared" si="48"/>
        <v>0</v>
      </c>
      <c r="AS73" s="188">
        <f t="shared" si="49"/>
        <v>0</v>
      </c>
      <c r="AT73" s="188">
        <f t="shared" si="50"/>
        <v>0</v>
      </c>
      <c r="AU73" s="188">
        <f t="shared" si="51"/>
        <v>0</v>
      </c>
      <c r="AV73" s="188">
        <f t="shared" si="52"/>
        <v>0</v>
      </c>
      <c r="AW73" s="188">
        <f t="shared" si="53"/>
        <v>0</v>
      </c>
      <c r="AX73" s="188">
        <f t="shared" si="54"/>
        <v>0</v>
      </c>
      <c r="AY73" s="188">
        <f t="shared" si="55"/>
        <v>0</v>
      </c>
      <c r="AZ73" s="188">
        <f t="shared" si="56"/>
        <v>0</v>
      </c>
      <c r="BA73" s="188">
        <f t="shared" si="57"/>
        <v>0</v>
      </c>
      <c r="BB73" s="188">
        <f t="shared" si="58"/>
        <v>0</v>
      </c>
      <c r="BC73" s="188">
        <f t="shared" si="59"/>
        <v>0</v>
      </c>
      <c r="BD73" s="188">
        <f t="shared" si="60"/>
        <v>0</v>
      </c>
      <c r="BE73" s="188">
        <f t="shared" si="61"/>
        <v>0</v>
      </c>
      <c r="BF73" s="188">
        <f t="shared" si="62"/>
        <v>0</v>
      </c>
      <c r="BG73" s="188">
        <f t="shared" si="63"/>
        <v>0</v>
      </c>
      <c r="BH73" s="188">
        <f t="shared" si="64"/>
        <v>0</v>
      </c>
      <c r="BI73" s="188">
        <f t="shared" si="65"/>
        <v>0</v>
      </c>
      <c r="BJ73" s="188">
        <f t="shared" si="66"/>
        <v>0</v>
      </c>
      <c r="BK73" s="188">
        <f t="shared" si="67"/>
        <v>0</v>
      </c>
      <c r="BL73" s="188">
        <f t="shared" si="68"/>
        <v>0</v>
      </c>
      <c r="BM73" s="188">
        <f t="shared" si="69"/>
        <v>0</v>
      </c>
    </row>
    <row r="74" spans="1:65" s="187" customFormat="1">
      <c r="A74" s="182"/>
      <c r="B74" s="182"/>
      <c r="C74" s="183" t="s">
        <v>1742</v>
      </c>
      <c r="D74" s="184">
        <v>5</v>
      </c>
      <c r="E74" s="185" t="s">
        <v>1102</v>
      </c>
      <c r="F74" s="186" t="s">
        <v>1940</v>
      </c>
      <c r="G74" s="234" t="s">
        <v>1941</v>
      </c>
      <c r="H74" s="255"/>
      <c r="I74" s="256">
        <v>9656</v>
      </c>
      <c r="J74" s="256">
        <v>17997</v>
      </c>
      <c r="K74" s="256">
        <v>2899</v>
      </c>
      <c r="L74" s="257">
        <f t="shared" si="42"/>
        <v>30552</v>
      </c>
      <c r="M74" s="213"/>
      <c r="N74" s="221" t="str">
        <f>"00"&amp;TEXT(ROWS(C$1:C70),"00")&amp;"C"</f>
        <v>0070C</v>
      </c>
      <c r="O74" s="297"/>
      <c r="P74" s="351">
        <f t="shared" si="70"/>
        <v>0</v>
      </c>
      <c r="Q74" s="206"/>
      <c r="R74" s="221" t="str">
        <f>"10"&amp;TEXT(ROWS(F$1:F70),"00")&amp;"C"</f>
        <v>1070C</v>
      </c>
      <c r="S74" s="297"/>
      <c r="T74" s="351">
        <f t="shared" si="71"/>
        <v>0</v>
      </c>
      <c r="U74" s="206"/>
      <c r="V74" s="221" t="str">
        <f>"20"&amp;TEXT(ROWS(I$1:I70),"00")&amp;"C"</f>
        <v>2070C</v>
      </c>
      <c r="W74" s="297"/>
      <c r="X74" s="351">
        <f t="shared" si="72"/>
        <v>0</v>
      </c>
      <c r="Y74" s="206"/>
      <c r="Z74" s="221" t="str">
        <f>"30"&amp;TEXT(ROWS(L$1:L70),"00")&amp;"C"</f>
        <v>3070C</v>
      </c>
      <c r="AA74" s="297"/>
      <c r="AB74" s="351">
        <f t="shared" si="73"/>
        <v>0</v>
      </c>
      <c r="AC74" s="206"/>
      <c r="AD74" s="221" t="str">
        <f>"40"&amp;TEXT(ROWS(O$1:O70),"00")&amp;"C"</f>
        <v>4070C</v>
      </c>
      <c r="AE74" s="297"/>
      <c r="AF74" s="351">
        <f t="shared" si="74"/>
        <v>0</v>
      </c>
      <c r="AH74" s="188">
        <f t="shared" si="43"/>
        <v>0</v>
      </c>
      <c r="AI74" s="188">
        <f t="shared" si="75"/>
        <v>0</v>
      </c>
      <c r="AJ74" s="188">
        <f t="shared" si="76"/>
        <v>0</v>
      </c>
      <c r="AK74" s="188">
        <f t="shared" si="77"/>
        <v>0</v>
      </c>
      <c r="AL74" s="188">
        <f t="shared" si="78"/>
        <v>0</v>
      </c>
      <c r="AM74" s="189"/>
      <c r="AN74" s="188">
        <f t="shared" si="44"/>
        <v>0</v>
      </c>
      <c r="AO74" s="188">
        <f t="shared" si="45"/>
        <v>0</v>
      </c>
      <c r="AP74" s="188">
        <f t="shared" si="46"/>
        <v>0</v>
      </c>
      <c r="AQ74" s="188">
        <f t="shared" si="47"/>
        <v>0</v>
      </c>
      <c r="AR74" s="188">
        <f t="shared" si="48"/>
        <v>0</v>
      </c>
      <c r="AS74" s="188">
        <f t="shared" si="49"/>
        <v>0</v>
      </c>
      <c r="AT74" s="188">
        <f t="shared" si="50"/>
        <v>0</v>
      </c>
      <c r="AU74" s="188">
        <f t="shared" si="51"/>
        <v>0</v>
      </c>
      <c r="AV74" s="188">
        <f t="shared" si="52"/>
        <v>0</v>
      </c>
      <c r="AW74" s="188">
        <f t="shared" si="53"/>
        <v>0</v>
      </c>
      <c r="AX74" s="188">
        <f t="shared" si="54"/>
        <v>0</v>
      </c>
      <c r="AY74" s="188">
        <f t="shared" si="55"/>
        <v>0</v>
      </c>
      <c r="AZ74" s="188">
        <f t="shared" si="56"/>
        <v>0</v>
      </c>
      <c r="BA74" s="188">
        <f t="shared" si="57"/>
        <v>0</v>
      </c>
      <c r="BB74" s="188">
        <f t="shared" si="58"/>
        <v>0</v>
      </c>
      <c r="BC74" s="188">
        <f t="shared" si="59"/>
        <v>0</v>
      </c>
      <c r="BD74" s="188">
        <f t="shared" si="60"/>
        <v>0</v>
      </c>
      <c r="BE74" s="188">
        <f t="shared" si="61"/>
        <v>0</v>
      </c>
      <c r="BF74" s="188">
        <f t="shared" si="62"/>
        <v>0</v>
      </c>
      <c r="BG74" s="188">
        <f t="shared" si="63"/>
        <v>0</v>
      </c>
      <c r="BH74" s="188">
        <f t="shared" si="64"/>
        <v>0</v>
      </c>
      <c r="BI74" s="188">
        <f t="shared" si="65"/>
        <v>0</v>
      </c>
      <c r="BJ74" s="188">
        <f t="shared" si="66"/>
        <v>0</v>
      </c>
      <c r="BK74" s="188">
        <f t="shared" si="67"/>
        <v>0</v>
      </c>
      <c r="BL74" s="188">
        <f t="shared" si="68"/>
        <v>0</v>
      </c>
      <c r="BM74" s="188">
        <f t="shared" si="69"/>
        <v>0</v>
      </c>
    </row>
    <row r="75" spans="1:65" s="187" customFormat="1">
      <c r="A75" s="182"/>
      <c r="B75" s="182"/>
      <c r="C75" s="193" t="s">
        <v>1814</v>
      </c>
      <c r="D75" s="193">
        <v>5</v>
      </c>
      <c r="E75" s="194" t="s">
        <v>1135</v>
      </c>
      <c r="F75" s="195" t="s">
        <v>2018</v>
      </c>
      <c r="G75" s="233" t="s">
        <v>2019</v>
      </c>
      <c r="H75" s="255">
        <v>77536.800000000003</v>
      </c>
      <c r="I75" s="256">
        <v>19155</v>
      </c>
      <c r="J75" s="264">
        <v>280937</v>
      </c>
      <c r="K75" s="264">
        <v>0</v>
      </c>
      <c r="L75" s="257">
        <f t="shared" si="42"/>
        <v>377628.8</v>
      </c>
      <c r="M75" s="213"/>
      <c r="N75" s="221" t="str">
        <f>"00"&amp;TEXT(ROWS(C$1:C71),"00")&amp;"C"</f>
        <v>0071C</v>
      </c>
      <c r="O75" s="297"/>
      <c r="P75" s="351">
        <f t="shared" si="70"/>
        <v>0</v>
      </c>
      <c r="Q75" s="204"/>
      <c r="R75" s="221" t="str">
        <f>"10"&amp;TEXT(ROWS(F$1:F71),"00")&amp;"C"</f>
        <v>1071C</v>
      </c>
      <c r="S75" s="297"/>
      <c r="T75" s="351">
        <f t="shared" si="71"/>
        <v>0</v>
      </c>
      <c r="U75" s="204"/>
      <c r="V75" s="221" t="str">
        <f>"20"&amp;TEXT(ROWS(I$1:I71),"00")&amp;"C"</f>
        <v>2071C</v>
      </c>
      <c r="W75" s="297"/>
      <c r="X75" s="351">
        <f t="shared" si="72"/>
        <v>0</v>
      </c>
      <c r="Y75" s="204"/>
      <c r="Z75" s="221" t="str">
        <f>"30"&amp;TEXT(ROWS(L$1:L71),"00")&amp;"C"</f>
        <v>3071C</v>
      </c>
      <c r="AA75" s="297"/>
      <c r="AB75" s="351">
        <f t="shared" si="73"/>
        <v>0</v>
      </c>
      <c r="AC75" s="204"/>
      <c r="AD75" s="221" t="str">
        <f>"40"&amp;TEXT(ROWS(O$1:O71),"00")&amp;"C"</f>
        <v>4071C</v>
      </c>
      <c r="AE75" s="297"/>
      <c r="AF75" s="351">
        <f t="shared" si="74"/>
        <v>0</v>
      </c>
      <c r="AH75" s="188">
        <f t="shared" si="43"/>
        <v>0</v>
      </c>
      <c r="AI75" s="188">
        <f t="shared" si="75"/>
        <v>0</v>
      </c>
      <c r="AJ75" s="188">
        <f t="shared" si="76"/>
        <v>0</v>
      </c>
      <c r="AK75" s="188">
        <f t="shared" si="77"/>
        <v>0</v>
      </c>
      <c r="AL75" s="188">
        <f t="shared" si="78"/>
        <v>0</v>
      </c>
      <c r="AM75" s="189"/>
      <c r="AN75" s="188">
        <f t="shared" si="44"/>
        <v>0</v>
      </c>
      <c r="AO75" s="188">
        <f t="shared" si="45"/>
        <v>0</v>
      </c>
      <c r="AP75" s="188">
        <f t="shared" si="46"/>
        <v>0</v>
      </c>
      <c r="AQ75" s="188">
        <f t="shared" si="47"/>
        <v>0</v>
      </c>
      <c r="AR75" s="188">
        <f t="shared" si="48"/>
        <v>0</v>
      </c>
      <c r="AS75" s="188">
        <f t="shared" si="49"/>
        <v>0</v>
      </c>
      <c r="AT75" s="188">
        <f t="shared" si="50"/>
        <v>0</v>
      </c>
      <c r="AU75" s="188">
        <f t="shared" si="51"/>
        <v>0</v>
      </c>
      <c r="AV75" s="188">
        <f t="shared" si="52"/>
        <v>0</v>
      </c>
      <c r="AW75" s="188">
        <f t="shared" si="53"/>
        <v>0</v>
      </c>
      <c r="AX75" s="188">
        <f t="shared" si="54"/>
        <v>0</v>
      </c>
      <c r="AY75" s="188">
        <f t="shared" si="55"/>
        <v>0</v>
      </c>
      <c r="AZ75" s="188">
        <f t="shared" si="56"/>
        <v>0</v>
      </c>
      <c r="BA75" s="188">
        <f t="shared" si="57"/>
        <v>0</v>
      </c>
      <c r="BB75" s="188">
        <f t="shared" si="58"/>
        <v>0</v>
      </c>
      <c r="BC75" s="188">
        <f t="shared" si="59"/>
        <v>0</v>
      </c>
      <c r="BD75" s="188">
        <f t="shared" si="60"/>
        <v>0</v>
      </c>
      <c r="BE75" s="188">
        <f t="shared" si="61"/>
        <v>0</v>
      </c>
      <c r="BF75" s="188">
        <f t="shared" si="62"/>
        <v>0</v>
      </c>
      <c r="BG75" s="188">
        <f t="shared" si="63"/>
        <v>0</v>
      </c>
      <c r="BH75" s="188">
        <f t="shared" si="64"/>
        <v>0</v>
      </c>
      <c r="BI75" s="188">
        <f t="shared" si="65"/>
        <v>0</v>
      </c>
      <c r="BJ75" s="188">
        <f t="shared" si="66"/>
        <v>0</v>
      </c>
      <c r="BK75" s="188">
        <f t="shared" si="67"/>
        <v>0</v>
      </c>
      <c r="BL75" s="188">
        <f t="shared" si="68"/>
        <v>0</v>
      </c>
      <c r="BM75" s="188">
        <f t="shared" si="69"/>
        <v>0</v>
      </c>
    </row>
    <row r="76" spans="1:65" s="187" customFormat="1">
      <c r="A76" s="182"/>
      <c r="B76" s="182"/>
      <c r="C76" s="193" t="s">
        <v>1852</v>
      </c>
      <c r="D76" s="193">
        <v>6</v>
      </c>
      <c r="E76" s="194" t="s">
        <v>1113</v>
      </c>
      <c r="F76" s="195" t="s">
        <v>2092</v>
      </c>
      <c r="G76" s="233" t="s">
        <v>2093</v>
      </c>
      <c r="H76" s="255"/>
      <c r="I76" s="264">
        <v>3970</v>
      </c>
      <c r="J76" s="264">
        <v>239739</v>
      </c>
      <c r="K76" s="264"/>
      <c r="L76" s="257">
        <f t="shared" si="42"/>
        <v>243709</v>
      </c>
      <c r="M76" s="213"/>
      <c r="N76" s="221" t="str">
        <f>"00"&amp;TEXT(ROWS(C$1:C72),"00")&amp;"C"</f>
        <v>0072C</v>
      </c>
      <c r="O76" s="297"/>
      <c r="P76" s="351">
        <f t="shared" si="70"/>
        <v>0</v>
      </c>
      <c r="Q76" s="204"/>
      <c r="R76" s="221" t="str">
        <f>"10"&amp;TEXT(ROWS(F$1:F72),"00")&amp;"C"</f>
        <v>1072C</v>
      </c>
      <c r="S76" s="297"/>
      <c r="T76" s="351">
        <f t="shared" si="71"/>
        <v>0</v>
      </c>
      <c r="U76" s="204"/>
      <c r="V76" s="221" t="str">
        <f>"20"&amp;TEXT(ROWS(I$1:I72),"00")&amp;"C"</f>
        <v>2072C</v>
      </c>
      <c r="W76" s="297"/>
      <c r="X76" s="351">
        <f t="shared" si="72"/>
        <v>0</v>
      </c>
      <c r="Y76" s="204"/>
      <c r="Z76" s="221" t="str">
        <f>"30"&amp;TEXT(ROWS(L$1:L72),"00")&amp;"C"</f>
        <v>3072C</v>
      </c>
      <c r="AA76" s="297"/>
      <c r="AB76" s="351">
        <f t="shared" si="73"/>
        <v>0</v>
      </c>
      <c r="AC76" s="204"/>
      <c r="AD76" s="221" t="str">
        <f>"40"&amp;TEXT(ROWS(O$1:O72),"00")&amp;"C"</f>
        <v>4072C</v>
      </c>
      <c r="AE76" s="297"/>
      <c r="AF76" s="351">
        <f t="shared" si="74"/>
        <v>0</v>
      </c>
      <c r="AH76" s="188">
        <f t="shared" si="43"/>
        <v>0</v>
      </c>
      <c r="AI76" s="188">
        <f t="shared" si="75"/>
        <v>0</v>
      </c>
      <c r="AJ76" s="188">
        <f t="shared" si="76"/>
        <v>0</v>
      </c>
      <c r="AK76" s="188">
        <f t="shared" si="77"/>
        <v>0</v>
      </c>
      <c r="AL76" s="188">
        <f t="shared" si="78"/>
        <v>0</v>
      </c>
      <c r="AM76" s="189"/>
      <c r="AN76" s="188">
        <f t="shared" si="44"/>
        <v>0</v>
      </c>
      <c r="AO76" s="188">
        <f t="shared" si="45"/>
        <v>0</v>
      </c>
      <c r="AP76" s="188">
        <f t="shared" si="46"/>
        <v>0</v>
      </c>
      <c r="AQ76" s="188">
        <f t="shared" si="47"/>
        <v>0</v>
      </c>
      <c r="AR76" s="188">
        <f t="shared" si="48"/>
        <v>0</v>
      </c>
      <c r="AS76" s="188">
        <f t="shared" si="49"/>
        <v>0</v>
      </c>
      <c r="AT76" s="188">
        <f t="shared" si="50"/>
        <v>0</v>
      </c>
      <c r="AU76" s="188">
        <f t="shared" si="51"/>
        <v>0</v>
      </c>
      <c r="AV76" s="188">
        <f t="shared" si="52"/>
        <v>0</v>
      </c>
      <c r="AW76" s="188">
        <f t="shared" si="53"/>
        <v>0</v>
      </c>
      <c r="AX76" s="188">
        <f t="shared" si="54"/>
        <v>0</v>
      </c>
      <c r="AY76" s="188">
        <f t="shared" si="55"/>
        <v>0</v>
      </c>
      <c r="AZ76" s="188">
        <f t="shared" si="56"/>
        <v>0</v>
      </c>
      <c r="BA76" s="188">
        <f t="shared" si="57"/>
        <v>0</v>
      </c>
      <c r="BB76" s="188">
        <f t="shared" si="58"/>
        <v>0</v>
      </c>
      <c r="BC76" s="188">
        <f t="shared" si="59"/>
        <v>0</v>
      </c>
      <c r="BD76" s="188">
        <f t="shared" si="60"/>
        <v>0</v>
      </c>
      <c r="BE76" s="188">
        <f t="shared" si="61"/>
        <v>0</v>
      </c>
      <c r="BF76" s="188">
        <f t="shared" si="62"/>
        <v>0</v>
      </c>
      <c r="BG76" s="188">
        <f t="shared" si="63"/>
        <v>0</v>
      </c>
      <c r="BH76" s="188">
        <f t="shared" si="64"/>
        <v>0</v>
      </c>
      <c r="BI76" s="188">
        <f t="shared" si="65"/>
        <v>0</v>
      </c>
      <c r="BJ76" s="188">
        <f t="shared" si="66"/>
        <v>0</v>
      </c>
      <c r="BK76" s="188">
        <f t="shared" si="67"/>
        <v>0</v>
      </c>
      <c r="BL76" s="188">
        <f t="shared" si="68"/>
        <v>0</v>
      </c>
      <c r="BM76" s="188">
        <f t="shared" si="69"/>
        <v>0</v>
      </c>
    </row>
    <row r="77" spans="1:65" s="187" customFormat="1">
      <c r="A77" s="182"/>
      <c r="B77" s="182"/>
      <c r="C77" s="193" t="s">
        <v>1846</v>
      </c>
      <c r="D77" s="193">
        <v>6</v>
      </c>
      <c r="E77" s="194" t="s">
        <v>2599</v>
      </c>
      <c r="F77" s="195" t="s">
        <v>2082</v>
      </c>
      <c r="G77" s="233" t="s">
        <v>2083</v>
      </c>
      <c r="H77" s="255"/>
      <c r="I77" s="264"/>
      <c r="J77" s="264">
        <v>36158</v>
      </c>
      <c r="K77" s="264"/>
      <c r="L77" s="257">
        <f t="shared" si="42"/>
        <v>36158</v>
      </c>
      <c r="M77" s="213"/>
      <c r="N77" s="221" t="str">
        <f>"00"&amp;TEXT(ROWS(C$1:C73),"00")&amp;"C"</f>
        <v>0073C</v>
      </c>
      <c r="O77" s="297"/>
      <c r="P77" s="351">
        <f t="shared" si="70"/>
        <v>0</v>
      </c>
      <c r="Q77" s="204"/>
      <c r="R77" s="221" t="str">
        <f>"10"&amp;TEXT(ROWS(F$1:F73),"00")&amp;"C"</f>
        <v>1073C</v>
      </c>
      <c r="S77" s="297"/>
      <c r="T77" s="351">
        <f t="shared" si="71"/>
        <v>0</v>
      </c>
      <c r="U77" s="204"/>
      <c r="V77" s="221" t="str">
        <f>"20"&amp;TEXT(ROWS(I$1:I73),"00")&amp;"C"</f>
        <v>2073C</v>
      </c>
      <c r="W77" s="297"/>
      <c r="X77" s="351">
        <f t="shared" si="72"/>
        <v>0</v>
      </c>
      <c r="Y77" s="204"/>
      <c r="Z77" s="221" t="str">
        <f>"30"&amp;TEXT(ROWS(L$1:L73),"00")&amp;"C"</f>
        <v>3073C</v>
      </c>
      <c r="AA77" s="297"/>
      <c r="AB77" s="351">
        <f t="shared" si="73"/>
        <v>0</v>
      </c>
      <c r="AC77" s="204"/>
      <c r="AD77" s="221" t="str">
        <f>"40"&amp;TEXT(ROWS(O$1:O73),"00")&amp;"C"</f>
        <v>4073C</v>
      </c>
      <c r="AE77" s="297"/>
      <c r="AF77" s="351">
        <f t="shared" si="74"/>
        <v>0</v>
      </c>
      <c r="AH77" s="188">
        <f t="shared" si="43"/>
        <v>0</v>
      </c>
      <c r="AI77" s="188">
        <f t="shared" si="75"/>
        <v>0</v>
      </c>
      <c r="AJ77" s="188">
        <f t="shared" si="76"/>
        <v>0</v>
      </c>
      <c r="AK77" s="188">
        <f t="shared" si="77"/>
        <v>0</v>
      </c>
      <c r="AL77" s="188">
        <f t="shared" si="78"/>
        <v>0</v>
      </c>
      <c r="AM77" s="189"/>
      <c r="AN77" s="188">
        <f t="shared" si="44"/>
        <v>0</v>
      </c>
      <c r="AO77" s="188">
        <f t="shared" si="45"/>
        <v>0</v>
      </c>
      <c r="AP77" s="188">
        <f t="shared" si="46"/>
        <v>0</v>
      </c>
      <c r="AQ77" s="188">
        <f t="shared" si="47"/>
        <v>0</v>
      </c>
      <c r="AR77" s="188">
        <f t="shared" si="48"/>
        <v>0</v>
      </c>
      <c r="AS77" s="188">
        <f t="shared" si="49"/>
        <v>0</v>
      </c>
      <c r="AT77" s="188">
        <f t="shared" si="50"/>
        <v>0</v>
      </c>
      <c r="AU77" s="188">
        <f t="shared" si="51"/>
        <v>0</v>
      </c>
      <c r="AV77" s="188">
        <f t="shared" si="52"/>
        <v>0</v>
      </c>
      <c r="AW77" s="188">
        <f t="shared" si="53"/>
        <v>0</v>
      </c>
      <c r="AX77" s="188">
        <f t="shared" si="54"/>
        <v>0</v>
      </c>
      <c r="AY77" s="188">
        <f t="shared" si="55"/>
        <v>0</v>
      </c>
      <c r="AZ77" s="188">
        <f t="shared" si="56"/>
        <v>0</v>
      </c>
      <c r="BA77" s="188">
        <f t="shared" si="57"/>
        <v>0</v>
      </c>
      <c r="BB77" s="188">
        <f t="shared" si="58"/>
        <v>0</v>
      </c>
      <c r="BC77" s="188">
        <f t="shared" si="59"/>
        <v>0</v>
      </c>
      <c r="BD77" s="188">
        <f t="shared" si="60"/>
        <v>0</v>
      </c>
      <c r="BE77" s="188">
        <f t="shared" si="61"/>
        <v>0</v>
      </c>
      <c r="BF77" s="188">
        <f t="shared" si="62"/>
        <v>0</v>
      </c>
      <c r="BG77" s="188">
        <f t="shared" si="63"/>
        <v>0</v>
      </c>
      <c r="BH77" s="188">
        <f t="shared" si="64"/>
        <v>0</v>
      </c>
      <c r="BI77" s="188">
        <f t="shared" si="65"/>
        <v>0</v>
      </c>
      <c r="BJ77" s="188">
        <f t="shared" si="66"/>
        <v>0</v>
      </c>
      <c r="BK77" s="188">
        <f t="shared" si="67"/>
        <v>0</v>
      </c>
      <c r="BL77" s="188">
        <f t="shared" si="68"/>
        <v>0</v>
      </c>
      <c r="BM77" s="188">
        <f t="shared" si="69"/>
        <v>0</v>
      </c>
    </row>
    <row r="78" spans="1:65" s="187" customFormat="1">
      <c r="A78" s="182"/>
      <c r="B78" s="182"/>
      <c r="C78" s="193" t="s">
        <v>1881</v>
      </c>
      <c r="D78" s="193">
        <v>5</v>
      </c>
      <c r="E78" s="194" t="s">
        <v>1125</v>
      </c>
      <c r="F78" s="195" t="s">
        <v>2148</v>
      </c>
      <c r="G78" s="233" t="s">
        <v>1090</v>
      </c>
      <c r="H78" s="255"/>
      <c r="I78" s="256">
        <v>6766</v>
      </c>
      <c r="J78" s="264">
        <v>7524</v>
      </c>
      <c r="K78" s="264">
        <v>724</v>
      </c>
      <c r="L78" s="257">
        <f t="shared" si="42"/>
        <v>15014</v>
      </c>
      <c r="M78" s="213"/>
      <c r="N78" s="221" t="str">
        <f>"00"&amp;TEXT(ROWS(C$1:C74),"00")&amp;"C"</f>
        <v>0074C</v>
      </c>
      <c r="O78" s="297"/>
      <c r="P78" s="351">
        <f t="shared" si="70"/>
        <v>0</v>
      </c>
      <c r="Q78" s="204"/>
      <c r="R78" s="221" t="str">
        <f>"10"&amp;TEXT(ROWS(F$1:F74),"00")&amp;"C"</f>
        <v>1074C</v>
      </c>
      <c r="S78" s="297"/>
      <c r="T78" s="351">
        <f t="shared" si="71"/>
        <v>0</v>
      </c>
      <c r="U78" s="204"/>
      <c r="V78" s="221" t="str">
        <f>"20"&amp;TEXT(ROWS(I$1:I74),"00")&amp;"C"</f>
        <v>2074C</v>
      </c>
      <c r="W78" s="297"/>
      <c r="X78" s="351">
        <f t="shared" si="72"/>
        <v>0</v>
      </c>
      <c r="Y78" s="204"/>
      <c r="Z78" s="221" t="str">
        <f>"30"&amp;TEXT(ROWS(L$1:L74),"00")&amp;"C"</f>
        <v>3074C</v>
      </c>
      <c r="AA78" s="297"/>
      <c r="AB78" s="351">
        <f t="shared" si="73"/>
        <v>0</v>
      </c>
      <c r="AC78" s="204"/>
      <c r="AD78" s="221" t="str">
        <f>"40"&amp;TEXT(ROWS(O$1:O74),"00")&amp;"C"</f>
        <v>4074C</v>
      </c>
      <c r="AE78" s="297"/>
      <c r="AF78" s="351">
        <f t="shared" si="74"/>
        <v>0</v>
      </c>
      <c r="AH78" s="188">
        <f t="shared" si="43"/>
        <v>0</v>
      </c>
      <c r="AI78" s="188">
        <f t="shared" si="75"/>
        <v>0</v>
      </c>
      <c r="AJ78" s="188">
        <f t="shared" si="76"/>
        <v>0</v>
      </c>
      <c r="AK78" s="188">
        <f t="shared" si="77"/>
        <v>0</v>
      </c>
      <c r="AL78" s="188">
        <f t="shared" si="78"/>
        <v>0</v>
      </c>
      <c r="AM78" s="189"/>
      <c r="AN78" s="188">
        <f t="shared" si="44"/>
        <v>0</v>
      </c>
      <c r="AO78" s="188">
        <f t="shared" si="45"/>
        <v>0</v>
      </c>
      <c r="AP78" s="188">
        <f t="shared" si="46"/>
        <v>0</v>
      </c>
      <c r="AQ78" s="188">
        <f t="shared" si="47"/>
        <v>0</v>
      </c>
      <c r="AR78" s="188">
        <f t="shared" si="48"/>
        <v>0</v>
      </c>
      <c r="AS78" s="188">
        <f t="shared" si="49"/>
        <v>0</v>
      </c>
      <c r="AT78" s="188">
        <f t="shared" si="50"/>
        <v>0</v>
      </c>
      <c r="AU78" s="188">
        <f t="shared" si="51"/>
        <v>0</v>
      </c>
      <c r="AV78" s="188">
        <f t="shared" si="52"/>
        <v>0</v>
      </c>
      <c r="AW78" s="188">
        <f t="shared" si="53"/>
        <v>0</v>
      </c>
      <c r="AX78" s="188">
        <f t="shared" si="54"/>
        <v>0</v>
      </c>
      <c r="AY78" s="188">
        <f t="shared" si="55"/>
        <v>0</v>
      </c>
      <c r="AZ78" s="188">
        <f t="shared" si="56"/>
        <v>0</v>
      </c>
      <c r="BA78" s="188">
        <f t="shared" si="57"/>
        <v>0</v>
      </c>
      <c r="BB78" s="188">
        <f t="shared" si="58"/>
        <v>0</v>
      </c>
      <c r="BC78" s="188">
        <f t="shared" si="59"/>
        <v>0</v>
      </c>
      <c r="BD78" s="188">
        <f t="shared" si="60"/>
        <v>0</v>
      </c>
      <c r="BE78" s="188">
        <f t="shared" si="61"/>
        <v>0</v>
      </c>
      <c r="BF78" s="188">
        <f t="shared" si="62"/>
        <v>0</v>
      </c>
      <c r="BG78" s="188">
        <f t="shared" si="63"/>
        <v>0</v>
      </c>
      <c r="BH78" s="188">
        <f t="shared" si="64"/>
        <v>0</v>
      </c>
      <c r="BI78" s="188">
        <f t="shared" si="65"/>
        <v>0</v>
      </c>
      <c r="BJ78" s="188">
        <f t="shared" si="66"/>
        <v>0</v>
      </c>
      <c r="BK78" s="188">
        <f t="shared" si="67"/>
        <v>0</v>
      </c>
      <c r="BL78" s="188">
        <f t="shared" si="68"/>
        <v>0</v>
      </c>
      <c r="BM78" s="188">
        <f t="shared" si="69"/>
        <v>0</v>
      </c>
    </row>
    <row r="79" spans="1:65" s="187" customFormat="1">
      <c r="A79" s="182"/>
      <c r="B79" s="182"/>
      <c r="C79" s="193" t="s">
        <v>1847</v>
      </c>
      <c r="D79" s="193">
        <v>5</v>
      </c>
      <c r="E79" s="194" t="s">
        <v>1135</v>
      </c>
      <c r="F79" s="195" t="s">
        <v>2084</v>
      </c>
      <c r="G79" s="233" t="s">
        <v>1089</v>
      </c>
      <c r="H79" s="255"/>
      <c r="I79" s="264">
        <v>9485</v>
      </c>
      <c r="J79" s="264">
        <v>160669</v>
      </c>
      <c r="K79" s="264">
        <v>0</v>
      </c>
      <c r="L79" s="257">
        <f t="shared" si="42"/>
        <v>170154</v>
      </c>
      <c r="M79" s="213"/>
      <c r="N79" s="221" t="str">
        <f>"00"&amp;TEXT(ROWS(C$1:C75),"00")&amp;"C"</f>
        <v>0075C</v>
      </c>
      <c r="O79" s="297"/>
      <c r="P79" s="351">
        <f t="shared" si="70"/>
        <v>0</v>
      </c>
      <c r="Q79" s="204"/>
      <c r="R79" s="221" t="str">
        <f>"10"&amp;TEXT(ROWS(F$1:F75),"00")&amp;"C"</f>
        <v>1075C</v>
      </c>
      <c r="S79" s="297"/>
      <c r="T79" s="351">
        <f t="shared" si="71"/>
        <v>0</v>
      </c>
      <c r="U79" s="204"/>
      <c r="V79" s="221" t="str">
        <f>"20"&amp;TEXT(ROWS(I$1:I75),"00")&amp;"C"</f>
        <v>2075C</v>
      </c>
      <c r="W79" s="297"/>
      <c r="X79" s="351">
        <f t="shared" si="72"/>
        <v>0</v>
      </c>
      <c r="Y79" s="204"/>
      <c r="Z79" s="221" t="str">
        <f>"30"&amp;TEXT(ROWS(L$1:L75),"00")&amp;"C"</f>
        <v>3075C</v>
      </c>
      <c r="AA79" s="297"/>
      <c r="AB79" s="351">
        <f t="shared" si="73"/>
        <v>0</v>
      </c>
      <c r="AC79" s="204"/>
      <c r="AD79" s="221" t="str">
        <f>"40"&amp;TEXT(ROWS(O$1:O75),"00")&amp;"C"</f>
        <v>4075C</v>
      </c>
      <c r="AE79" s="297"/>
      <c r="AF79" s="351">
        <f t="shared" si="74"/>
        <v>0</v>
      </c>
      <c r="AH79" s="188">
        <f t="shared" si="43"/>
        <v>0</v>
      </c>
      <c r="AI79" s="188">
        <f t="shared" si="75"/>
        <v>0</v>
      </c>
      <c r="AJ79" s="188">
        <f t="shared" si="76"/>
        <v>0</v>
      </c>
      <c r="AK79" s="188">
        <f t="shared" si="77"/>
        <v>0</v>
      </c>
      <c r="AL79" s="188">
        <f t="shared" si="78"/>
        <v>0</v>
      </c>
      <c r="AM79" s="189"/>
      <c r="AN79" s="188">
        <f t="shared" si="44"/>
        <v>0</v>
      </c>
      <c r="AO79" s="188">
        <f t="shared" si="45"/>
        <v>0</v>
      </c>
      <c r="AP79" s="188">
        <f t="shared" si="46"/>
        <v>0</v>
      </c>
      <c r="AQ79" s="188">
        <f t="shared" si="47"/>
        <v>0</v>
      </c>
      <c r="AR79" s="188">
        <f t="shared" si="48"/>
        <v>0</v>
      </c>
      <c r="AS79" s="188">
        <f t="shared" si="49"/>
        <v>0</v>
      </c>
      <c r="AT79" s="188">
        <f t="shared" si="50"/>
        <v>0</v>
      </c>
      <c r="AU79" s="188">
        <f t="shared" si="51"/>
        <v>0</v>
      </c>
      <c r="AV79" s="188">
        <f t="shared" si="52"/>
        <v>0</v>
      </c>
      <c r="AW79" s="188">
        <f t="shared" si="53"/>
        <v>0</v>
      </c>
      <c r="AX79" s="188">
        <f t="shared" si="54"/>
        <v>0</v>
      </c>
      <c r="AY79" s="188">
        <f t="shared" si="55"/>
        <v>0</v>
      </c>
      <c r="AZ79" s="188">
        <f t="shared" si="56"/>
        <v>0</v>
      </c>
      <c r="BA79" s="188">
        <f t="shared" si="57"/>
        <v>0</v>
      </c>
      <c r="BB79" s="188">
        <f t="shared" si="58"/>
        <v>0</v>
      </c>
      <c r="BC79" s="188">
        <f t="shared" si="59"/>
        <v>0</v>
      </c>
      <c r="BD79" s="188">
        <f t="shared" si="60"/>
        <v>0</v>
      </c>
      <c r="BE79" s="188">
        <f t="shared" si="61"/>
        <v>0</v>
      </c>
      <c r="BF79" s="188">
        <f t="shared" si="62"/>
        <v>0</v>
      </c>
      <c r="BG79" s="188">
        <f t="shared" si="63"/>
        <v>0</v>
      </c>
      <c r="BH79" s="188">
        <f t="shared" si="64"/>
        <v>0</v>
      </c>
      <c r="BI79" s="188">
        <f t="shared" si="65"/>
        <v>0</v>
      </c>
      <c r="BJ79" s="188">
        <f t="shared" si="66"/>
        <v>0</v>
      </c>
      <c r="BK79" s="188">
        <f t="shared" si="67"/>
        <v>0</v>
      </c>
      <c r="BL79" s="188">
        <f t="shared" si="68"/>
        <v>0</v>
      </c>
      <c r="BM79" s="188">
        <f t="shared" si="69"/>
        <v>0</v>
      </c>
    </row>
    <row r="80" spans="1:65" s="187" customFormat="1">
      <c r="A80" s="182"/>
      <c r="B80" s="182"/>
      <c r="C80" s="193" t="s">
        <v>1833</v>
      </c>
      <c r="D80" s="193">
        <v>6</v>
      </c>
      <c r="E80" s="194" t="s">
        <v>1125</v>
      </c>
      <c r="F80" s="195" t="s">
        <v>2056</v>
      </c>
      <c r="G80" s="233" t="s">
        <v>2057</v>
      </c>
      <c r="H80" s="255"/>
      <c r="I80" s="256">
        <v>15562</v>
      </c>
      <c r="J80" s="264">
        <v>11300</v>
      </c>
      <c r="K80" s="264">
        <v>1937</v>
      </c>
      <c r="L80" s="257">
        <f t="shared" si="42"/>
        <v>28799</v>
      </c>
      <c r="M80" s="213"/>
      <c r="N80" s="221" t="str">
        <f>"00"&amp;TEXT(ROWS(C$1:C76),"00")&amp;"C"</f>
        <v>0076C</v>
      </c>
      <c r="O80" s="297"/>
      <c r="P80" s="351">
        <f t="shared" si="70"/>
        <v>0</v>
      </c>
      <c r="Q80" s="204"/>
      <c r="R80" s="221" t="str">
        <f>"10"&amp;TEXT(ROWS(F$1:F76),"00")&amp;"C"</f>
        <v>1076C</v>
      </c>
      <c r="S80" s="297"/>
      <c r="T80" s="351">
        <f t="shared" si="71"/>
        <v>0</v>
      </c>
      <c r="U80" s="204"/>
      <c r="V80" s="221" t="str">
        <f>"20"&amp;TEXT(ROWS(I$1:I76),"00")&amp;"C"</f>
        <v>2076C</v>
      </c>
      <c r="W80" s="297"/>
      <c r="X80" s="351">
        <f t="shared" si="72"/>
        <v>0</v>
      </c>
      <c r="Y80" s="204"/>
      <c r="Z80" s="221" t="str">
        <f>"30"&amp;TEXT(ROWS(L$1:L76),"00")&amp;"C"</f>
        <v>3076C</v>
      </c>
      <c r="AA80" s="297"/>
      <c r="AB80" s="351">
        <f t="shared" si="73"/>
        <v>0</v>
      </c>
      <c r="AC80" s="204"/>
      <c r="AD80" s="221" t="str">
        <f>"40"&amp;TEXT(ROWS(O$1:O76),"00")&amp;"C"</f>
        <v>4076C</v>
      </c>
      <c r="AE80" s="297"/>
      <c r="AF80" s="351">
        <f t="shared" si="74"/>
        <v>0</v>
      </c>
      <c r="AH80" s="188">
        <f t="shared" si="43"/>
        <v>0</v>
      </c>
      <c r="AI80" s="188">
        <f t="shared" si="75"/>
        <v>0</v>
      </c>
      <c r="AJ80" s="188">
        <f t="shared" si="76"/>
        <v>0</v>
      </c>
      <c r="AK80" s="188">
        <f t="shared" si="77"/>
        <v>0</v>
      </c>
      <c r="AL80" s="188">
        <f t="shared" si="78"/>
        <v>0</v>
      </c>
      <c r="AM80" s="189"/>
      <c r="AN80" s="188">
        <f t="shared" si="44"/>
        <v>0</v>
      </c>
      <c r="AO80" s="188">
        <f t="shared" si="45"/>
        <v>0</v>
      </c>
      <c r="AP80" s="188">
        <f t="shared" si="46"/>
        <v>0</v>
      </c>
      <c r="AQ80" s="188">
        <f t="shared" si="47"/>
        <v>0</v>
      </c>
      <c r="AR80" s="188">
        <f t="shared" si="48"/>
        <v>0</v>
      </c>
      <c r="AS80" s="188">
        <f t="shared" si="49"/>
        <v>0</v>
      </c>
      <c r="AT80" s="188">
        <f t="shared" si="50"/>
        <v>0</v>
      </c>
      <c r="AU80" s="188">
        <f t="shared" si="51"/>
        <v>0</v>
      </c>
      <c r="AV80" s="188">
        <f t="shared" si="52"/>
        <v>0</v>
      </c>
      <c r="AW80" s="188">
        <f t="shared" si="53"/>
        <v>0</v>
      </c>
      <c r="AX80" s="188">
        <f t="shared" si="54"/>
        <v>0</v>
      </c>
      <c r="AY80" s="188">
        <f t="shared" si="55"/>
        <v>0</v>
      </c>
      <c r="AZ80" s="188">
        <f t="shared" si="56"/>
        <v>0</v>
      </c>
      <c r="BA80" s="188">
        <f t="shared" si="57"/>
        <v>0</v>
      </c>
      <c r="BB80" s="188">
        <f t="shared" si="58"/>
        <v>0</v>
      </c>
      <c r="BC80" s="188">
        <f t="shared" si="59"/>
        <v>0</v>
      </c>
      <c r="BD80" s="188">
        <f t="shared" si="60"/>
        <v>0</v>
      </c>
      <c r="BE80" s="188">
        <f t="shared" si="61"/>
        <v>0</v>
      </c>
      <c r="BF80" s="188">
        <f t="shared" si="62"/>
        <v>0</v>
      </c>
      <c r="BG80" s="188">
        <f t="shared" si="63"/>
        <v>0</v>
      </c>
      <c r="BH80" s="188">
        <f t="shared" si="64"/>
        <v>0</v>
      </c>
      <c r="BI80" s="188">
        <f t="shared" si="65"/>
        <v>0</v>
      </c>
      <c r="BJ80" s="188">
        <f t="shared" si="66"/>
        <v>0</v>
      </c>
      <c r="BK80" s="188">
        <f t="shared" si="67"/>
        <v>0</v>
      </c>
      <c r="BL80" s="188">
        <f t="shared" si="68"/>
        <v>0</v>
      </c>
      <c r="BM80" s="188">
        <f t="shared" si="69"/>
        <v>0</v>
      </c>
    </row>
    <row r="81" spans="1:65" s="187" customFormat="1">
      <c r="A81" s="182"/>
      <c r="B81" s="182"/>
      <c r="C81" s="193" t="s">
        <v>1816</v>
      </c>
      <c r="D81" s="193">
        <v>5</v>
      </c>
      <c r="E81" s="194" t="s">
        <v>1125</v>
      </c>
      <c r="F81" s="195" t="s">
        <v>2022</v>
      </c>
      <c r="G81" s="233" t="s">
        <v>2023</v>
      </c>
      <c r="H81" s="255">
        <v>121968</v>
      </c>
      <c r="I81" s="264">
        <v>28614</v>
      </c>
      <c r="J81" s="264">
        <v>482279</v>
      </c>
      <c r="K81" s="264">
        <v>0</v>
      </c>
      <c r="L81" s="257">
        <f t="shared" si="42"/>
        <v>632861</v>
      </c>
      <c r="M81" s="213"/>
      <c r="N81" s="221" t="str">
        <f>"00"&amp;TEXT(ROWS(C$1:C77),"00")&amp;"C"</f>
        <v>0077C</v>
      </c>
      <c r="O81" s="297"/>
      <c r="P81" s="351">
        <f t="shared" si="70"/>
        <v>0</v>
      </c>
      <c r="Q81" s="204"/>
      <c r="R81" s="221" t="str">
        <f>"10"&amp;TEXT(ROWS(F$1:F77),"00")&amp;"C"</f>
        <v>1077C</v>
      </c>
      <c r="S81" s="297"/>
      <c r="T81" s="351">
        <f t="shared" si="71"/>
        <v>0</v>
      </c>
      <c r="U81" s="204"/>
      <c r="V81" s="221" t="str">
        <f>"20"&amp;TEXT(ROWS(I$1:I77),"00")&amp;"C"</f>
        <v>2077C</v>
      </c>
      <c r="W81" s="297"/>
      <c r="X81" s="351">
        <f t="shared" si="72"/>
        <v>0</v>
      </c>
      <c r="Y81" s="204"/>
      <c r="Z81" s="221" t="str">
        <f>"30"&amp;TEXT(ROWS(L$1:L77),"00")&amp;"C"</f>
        <v>3077C</v>
      </c>
      <c r="AA81" s="297"/>
      <c r="AB81" s="351">
        <f t="shared" si="73"/>
        <v>0</v>
      </c>
      <c r="AC81" s="204"/>
      <c r="AD81" s="221" t="str">
        <f>"40"&amp;TEXT(ROWS(O$1:O77),"00")&amp;"C"</f>
        <v>4077C</v>
      </c>
      <c r="AE81" s="297"/>
      <c r="AF81" s="351">
        <f t="shared" si="74"/>
        <v>0</v>
      </c>
      <c r="AH81" s="188">
        <f t="shared" si="43"/>
        <v>0</v>
      </c>
      <c r="AI81" s="188">
        <f t="shared" si="75"/>
        <v>0</v>
      </c>
      <c r="AJ81" s="188">
        <f t="shared" si="76"/>
        <v>0</v>
      </c>
      <c r="AK81" s="188">
        <f t="shared" si="77"/>
        <v>0</v>
      </c>
      <c r="AL81" s="188">
        <f t="shared" si="78"/>
        <v>0</v>
      </c>
      <c r="AM81" s="189"/>
      <c r="AN81" s="188">
        <f t="shared" si="44"/>
        <v>0</v>
      </c>
      <c r="AO81" s="188">
        <f t="shared" si="45"/>
        <v>0</v>
      </c>
      <c r="AP81" s="188">
        <f t="shared" si="46"/>
        <v>0</v>
      </c>
      <c r="AQ81" s="188">
        <f t="shared" si="47"/>
        <v>0</v>
      </c>
      <c r="AR81" s="188">
        <f t="shared" si="48"/>
        <v>0</v>
      </c>
      <c r="AS81" s="188">
        <f t="shared" si="49"/>
        <v>0</v>
      </c>
      <c r="AT81" s="188">
        <f t="shared" si="50"/>
        <v>0</v>
      </c>
      <c r="AU81" s="188">
        <f t="shared" si="51"/>
        <v>0</v>
      </c>
      <c r="AV81" s="188">
        <f t="shared" si="52"/>
        <v>0</v>
      </c>
      <c r="AW81" s="188">
        <f t="shared" si="53"/>
        <v>0</v>
      </c>
      <c r="AX81" s="188">
        <f t="shared" si="54"/>
        <v>0</v>
      </c>
      <c r="AY81" s="188">
        <f t="shared" si="55"/>
        <v>0</v>
      </c>
      <c r="AZ81" s="188">
        <f t="shared" si="56"/>
        <v>0</v>
      </c>
      <c r="BA81" s="188">
        <f t="shared" si="57"/>
        <v>0</v>
      </c>
      <c r="BB81" s="188">
        <f t="shared" si="58"/>
        <v>0</v>
      </c>
      <c r="BC81" s="188">
        <f t="shared" si="59"/>
        <v>0</v>
      </c>
      <c r="BD81" s="188">
        <f t="shared" si="60"/>
        <v>0</v>
      </c>
      <c r="BE81" s="188">
        <f t="shared" si="61"/>
        <v>0</v>
      </c>
      <c r="BF81" s="188">
        <f t="shared" si="62"/>
        <v>0</v>
      </c>
      <c r="BG81" s="188">
        <f t="shared" si="63"/>
        <v>0</v>
      </c>
      <c r="BH81" s="188">
        <f t="shared" si="64"/>
        <v>0</v>
      </c>
      <c r="BI81" s="188">
        <f t="shared" si="65"/>
        <v>0</v>
      </c>
      <c r="BJ81" s="188">
        <f t="shared" si="66"/>
        <v>0</v>
      </c>
      <c r="BK81" s="188">
        <f t="shared" si="67"/>
        <v>0</v>
      </c>
      <c r="BL81" s="188">
        <f t="shared" si="68"/>
        <v>0</v>
      </c>
      <c r="BM81" s="188">
        <f t="shared" si="69"/>
        <v>0</v>
      </c>
    </row>
    <row r="82" spans="1:65" s="187" customFormat="1">
      <c r="A82" s="182"/>
      <c r="B82" s="182"/>
      <c r="C82" s="193" t="s">
        <v>1885</v>
      </c>
      <c r="D82" s="193">
        <v>5</v>
      </c>
      <c r="E82" s="194" t="s">
        <v>1135</v>
      </c>
      <c r="F82" s="195" t="s">
        <v>2154</v>
      </c>
      <c r="G82" s="233" t="s">
        <v>2155</v>
      </c>
      <c r="H82" s="255"/>
      <c r="I82" s="264">
        <v>30122</v>
      </c>
      <c r="J82" s="264">
        <v>326584</v>
      </c>
      <c r="K82" s="264">
        <v>19144</v>
      </c>
      <c r="L82" s="257">
        <f t="shared" si="42"/>
        <v>375850</v>
      </c>
      <c r="M82" s="213"/>
      <c r="N82" s="221" t="str">
        <f>"00"&amp;TEXT(ROWS(C$1:C78),"00")&amp;"C"</f>
        <v>0078C</v>
      </c>
      <c r="O82" s="297"/>
      <c r="P82" s="351">
        <f t="shared" si="70"/>
        <v>0</v>
      </c>
      <c r="Q82" s="204"/>
      <c r="R82" s="221" t="str">
        <f>"10"&amp;TEXT(ROWS(F$1:F78),"00")&amp;"C"</f>
        <v>1078C</v>
      </c>
      <c r="S82" s="297"/>
      <c r="T82" s="351">
        <f t="shared" si="71"/>
        <v>0</v>
      </c>
      <c r="U82" s="204"/>
      <c r="V82" s="221" t="str">
        <f>"20"&amp;TEXT(ROWS(I$1:I78),"00")&amp;"C"</f>
        <v>2078C</v>
      </c>
      <c r="W82" s="297"/>
      <c r="X82" s="351">
        <f t="shared" si="72"/>
        <v>0</v>
      </c>
      <c r="Y82" s="204"/>
      <c r="Z82" s="221" t="str">
        <f>"30"&amp;TEXT(ROWS(L$1:L78),"00")&amp;"C"</f>
        <v>3078C</v>
      </c>
      <c r="AA82" s="297"/>
      <c r="AB82" s="351">
        <f t="shared" si="73"/>
        <v>0</v>
      </c>
      <c r="AC82" s="204"/>
      <c r="AD82" s="221" t="str">
        <f>"40"&amp;TEXT(ROWS(O$1:O78),"00")&amp;"C"</f>
        <v>4078C</v>
      </c>
      <c r="AE82" s="297"/>
      <c r="AF82" s="351">
        <f t="shared" si="74"/>
        <v>0</v>
      </c>
      <c r="AH82" s="188">
        <f t="shared" si="43"/>
        <v>0</v>
      </c>
      <c r="AI82" s="188">
        <f t="shared" si="75"/>
        <v>0</v>
      </c>
      <c r="AJ82" s="188">
        <f t="shared" si="76"/>
        <v>0</v>
      </c>
      <c r="AK82" s="188">
        <f t="shared" si="77"/>
        <v>0</v>
      </c>
      <c r="AL82" s="188">
        <f t="shared" si="78"/>
        <v>0</v>
      </c>
      <c r="AM82" s="189"/>
      <c r="AN82" s="188">
        <f t="shared" si="44"/>
        <v>0</v>
      </c>
      <c r="AO82" s="188">
        <f t="shared" si="45"/>
        <v>0</v>
      </c>
      <c r="AP82" s="188">
        <f t="shared" si="46"/>
        <v>0</v>
      </c>
      <c r="AQ82" s="188">
        <f t="shared" si="47"/>
        <v>0</v>
      </c>
      <c r="AR82" s="188">
        <f t="shared" si="48"/>
        <v>0</v>
      </c>
      <c r="AS82" s="188">
        <f t="shared" si="49"/>
        <v>0</v>
      </c>
      <c r="AT82" s="188">
        <f t="shared" si="50"/>
        <v>0</v>
      </c>
      <c r="AU82" s="188">
        <f t="shared" si="51"/>
        <v>0</v>
      </c>
      <c r="AV82" s="188">
        <f t="shared" si="52"/>
        <v>0</v>
      </c>
      <c r="AW82" s="188">
        <f t="shared" si="53"/>
        <v>0</v>
      </c>
      <c r="AX82" s="188">
        <f t="shared" si="54"/>
        <v>0</v>
      </c>
      <c r="AY82" s="188">
        <f t="shared" si="55"/>
        <v>0</v>
      </c>
      <c r="AZ82" s="188">
        <f t="shared" si="56"/>
        <v>0</v>
      </c>
      <c r="BA82" s="188">
        <f t="shared" si="57"/>
        <v>0</v>
      </c>
      <c r="BB82" s="188">
        <f t="shared" si="58"/>
        <v>0</v>
      </c>
      <c r="BC82" s="188">
        <f t="shared" si="59"/>
        <v>0</v>
      </c>
      <c r="BD82" s="188">
        <f t="shared" si="60"/>
        <v>0</v>
      </c>
      <c r="BE82" s="188">
        <f t="shared" si="61"/>
        <v>0</v>
      </c>
      <c r="BF82" s="188">
        <f t="shared" si="62"/>
        <v>0</v>
      </c>
      <c r="BG82" s="188">
        <f t="shared" si="63"/>
        <v>0</v>
      </c>
      <c r="BH82" s="188">
        <f t="shared" si="64"/>
        <v>0</v>
      </c>
      <c r="BI82" s="188">
        <f t="shared" si="65"/>
        <v>0</v>
      </c>
      <c r="BJ82" s="188">
        <f t="shared" si="66"/>
        <v>0</v>
      </c>
      <c r="BK82" s="188">
        <f t="shared" si="67"/>
        <v>0</v>
      </c>
      <c r="BL82" s="188">
        <f t="shared" si="68"/>
        <v>0</v>
      </c>
      <c r="BM82" s="188">
        <f t="shared" si="69"/>
        <v>0</v>
      </c>
    </row>
    <row r="83" spans="1:65" s="187" customFormat="1">
      <c r="A83" s="182"/>
      <c r="B83" s="182"/>
      <c r="C83" s="193" t="s">
        <v>1842</v>
      </c>
      <c r="D83" s="193">
        <v>6</v>
      </c>
      <c r="E83" s="194" t="s">
        <v>2598</v>
      </c>
      <c r="F83" s="195" t="s">
        <v>2074</v>
      </c>
      <c r="G83" s="233" t="s">
        <v>2075</v>
      </c>
      <c r="H83" s="255"/>
      <c r="I83" s="264">
        <v>2810</v>
      </c>
      <c r="J83" s="264">
        <v>1703</v>
      </c>
      <c r="K83" s="264">
        <v>23388</v>
      </c>
      <c r="L83" s="257">
        <f t="shared" si="42"/>
        <v>27901</v>
      </c>
      <c r="M83" s="213"/>
      <c r="N83" s="221" t="str">
        <f>"00"&amp;TEXT(ROWS(C$1:C79),"00")&amp;"C"</f>
        <v>0079C</v>
      </c>
      <c r="O83" s="297"/>
      <c r="P83" s="351">
        <f t="shared" si="70"/>
        <v>0</v>
      </c>
      <c r="Q83" s="204"/>
      <c r="R83" s="221" t="str">
        <f>"10"&amp;TEXT(ROWS(F$1:F79),"00")&amp;"C"</f>
        <v>1079C</v>
      </c>
      <c r="S83" s="297"/>
      <c r="T83" s="351">
        <f t="shared" si="71"/>
        <v>0</v>
      </c>
      <c r="U83" s="204"/>
      <c r="V83" s="221" t="str">
        <f>"20"&amp;TEXT(ROWS(I$1:I79),"00")&amp;"C"</f>
        <v>2079C</v>
      </c>
      <c r="W83" s="297"/>
      <c r="X83" s="351">
        <f t="shared" si="72"/>
        <v>0</v>
      </c>
      <c r="Y83" s="204"/>
      <c r="Z83" s="221" t="str">
        <f>"30"&amp;TEXT(ROWS(L$1:L79),"00")&amp;"C"</f>
        <v>3079C</v>
      </c>
      <c r="AA83" s="297"/>
      <c r="AB83" s="351">
        <f t="shared" si="73"/>
        <v>0</v>
      </c>
      <c r="AC83" s="204"/>
      <c r="AD83" s="221" t="str">
        <f>"40"&amp;TEXT(ROWS(O$1:O79),"00")&amp;"C"</f>
        <v>4079C</v>
      </c>
      <c r="AE83" s="297"/>
      <c r="AF83" s="351">
        <f t="shared" si="74"/>
        <v>0</v>
      </c>
      <c r="AH83" s="188">
        <f t="shared" si="43"/>
        <v>0</v>
      </c>
      <c r="AI83" s="188">
        <f t="shared" si="75"/>
        <v>0</v>
      </c>
      <c r="AJ83" s="188">
        <f t="shared" si="76"/>
        <v>0</v>
      </c>
      <c r="AK83" s="188">
        <f t="shared" si="77"/>
        <v>0</v>
      </c>
      <c r="AL83" s="188">
        <f t="shared" si="78"/>
        <v>0</v>
      </c>
      <c r="AM83" s="189"/>
      <c r="AN83" s="188">
        <f t="shared" si="44"/>
        <v>0</v>
      </c>
      <c r="AO83" s="188">
        <f t="shared" si="45"/>
        <v>0</v>
      </c>
      <c r="AP83" s="188">
        <f t="shared" si="46"/>
        <v>0</v>
      </c>
      <c r="AQ83" s="188">
        <f t="shared" si="47"/>
        <v>0</v>
      </c>
      <c r="AR83" s="188">
        <f t="shared" si="48"/>
        <v>0</v>
      </c>
      <c r="AS83" s="188">
        <f t="shared" si="49"/>
        <v>0</v>
      </c>
      <c r="AT83" s="188">
        <f t="shared" si="50"/>
        <v>0</v>
      </c>
      <c r="AU83" s="188">
        <f t="shared" si="51"/>
        <v>0</v>
      </c>
      <c r="AV83" s="188">
        <f t="shared" si="52"/>
        <v>0</v>
      </c>
      <c r="AW83" s="188">
        <f t="shared" si="53"/>
        <v>0</v>
      </c>
      <c r="AX83" s="188">
        <f t="shared" si="54"/>
        <v>0</v>
      </c>
      <c r="AY83" s="188">
        <f t="shared" si="55"/>
        <v>0</v>
      </c>
      <c r="AZ83" s="188">
        <f t="shared" si="56"/>
        <v>0</v>
      </c>
      <c r="BA83" s="188">
        <f t="shared" si="57"/>
        <v>0</v>
      </c>
      <c r="BB83" s="188">
        <f t="shared" si="58"/>
        <v>0</v>
      </c>
      <c r="BC83" s="188">
        <f t="shared" si="59"/>
        <v>0</v>
      </c>
      <c r="BD83" s="188">
        <f t="shared" si="60"/>
        <v>0</v>
      </c>
      <c r="BE83" s="188">
        <f t="shared" si="61"/>
        <v>0</v>
      </c>
      <c r="BF83" s="188">
        <f t="shared" si="62"/>
        <v>0</v>
      </c>
      <c r="BG83" s="188">
        <f t="shared" si="63"/>
        <v>0</v>
      </c>
      <c r="BH83" s="188">
        <f t="shared" si="64"/>
        <v>0</v>
      </c>
      <c r="BI83" s="188">
        <f t="shared" si="65"/>
        <v>0</v>
      </c>
      <c r="BJ83" s="188">
        <f t="shared" si="66"/>
        <v>0</v>
      </c>
      <c r="BK83" s="188">
        <f t="shared" si="67"/>
        <v>0</v>
      </c>
      <c r="BL83" s="188">
        <f t="shared" si="68"/>
        <v>0</v>
      </c>
      <c r="BM83" s="188">
        <f t="shared" si="69"/>
        <v>0</v>
      </c>
    </row>
    <row r="84" spans="1:65" s="187" customFormat="1">
      <c r="A84" s="182"/>
      <c r="B84" s="182"/>
      <c r="C84" s="193" t="s">
        <v>1863</v>
      </c>
      <c r="D84" s="193">
        <v>5</v>
      </c>
      <c r="E84" s="194" t="s">
        <v>1113</v>
      </c>
      <c r="F84" s="195" t="s">
        <v>2113</v>
      </c>
      <c r="G84" s="233" t="s">
        <v>2114</v>
      </c>
      <c r="H84" s="255"/>
      <c r="I84" s="264">
        <v>18320</v>
      </c>
      <c r="J84" s="264">
        <v>63894</v>
      </c>
      <c r="K84" s="264">
        <v>0</v>
      </c>
      <c r="L84" s="257">
        <f t="shared" si="42"/>
        <v>82214</v>
      </c>
      <c r="M84" s="213"/>
      <c r="N84" s="221" t="str">
        <f>"00"&amp;TEXT(ROWS(C$1:C80),"00")&amp;"C"</f>
        <v>0080C</v>
      </c>
      <c r="O84" s="297"/>
      <c r="P84" s="351">
        <f t="shared" si="70"/>
        <v>0</v>
      </c>
      <c r="Q84" s="204"/>
      <c r="R84" s="221" t="str">
        <f>"10"&amp;TEXT(ROWS(F$1:F80),"00")&amp;"C"</f>
        <v>1080C</v>
      </c>
      <c r="S84" s="297"/>
      <c r="T84" s="351">
        <f t="shared" si="71"/>
        <v>0</v>
      </c>
      <c r="U84" s="204"/>
      <c r="V84" s="221" t="str">
        <f>"20"&amp;TEXT(ROWS(I$1:I80),"00")&amp;"C"</f>
        <v>2080C</v>
      </c>
      <c r="W84" s="297"/>
      <c r="X84" s="351">
        <f t="shared" si="72"/>
        <v>0</v>
      </c>
      <c r="Y84" s="204"/>
      <c r="Z84" s="221" t="str">
        <f>"30"&amp;TEXT(ROWS(L$1:L80),"00")&amp;"C"</f>
        <v>3080C</v>
      </c>
      <c r="AA84" s="297"/>
      <c r="AB84" s="351">
        <f t="shared" si="73"/>
        <v>0</v>
      </c>
      <c r="AC84" s="204"/>
      <c r="AD84" s="221" t="str">
        <f>"40"&amp;TEXT(ROWS(O$1:O80),"00")&amp;"C"</f>
        <v>4080C</v>
      </c>
      <c r="AE84" s="297"/>
      <c r="AF84" s="351">
        <f t="shared" si="74"/>
        <v>0</v>
      </c>
      <c r="AH84" s="188">
        <f t="shared" si="43"/>
        <v>0</v>
      </c>
      <c r="AI84" s="188">
        <f t="shared" si="75"/>
        <v>0</v>
      </c>
      <c r="AJ84" s="188">
        <f t="shared" si="76"/>
        <v>0</v>
      </c>
      <c r="AK84" s="188">
        <f t="shared" si="77"/>
        <v>0</v>
      </c>
      <c r="AL84" s="188">
        <f t="shared" si="78"/>
        <v>0</v>
      </c>
      <c r="AM84" s="189"/>
      <c r="AN84" s="188">
        <f t="shared" si="44"/>
        <v>0</v>
      </c>
      <c r="AO84" s="188">
        <f t="shared" si="45"/>
        <v>0</v>
      </c>
      <c r="AP84" s="188">
        <f t="shared" si="46"/>
        <v>0</v>
      </c>
      <c r="AQ84" s="188">
        <f t="shared" si="47"/>
        <v>0</v>
      </c>
      <c r="AR84" s="188">
        <f t="shared" si="48"/>
        <v>0</v>
      </c>
      <c r="AS84" s="188">
        <f t="shared" si="49"/>
        <v>0</v>
      </c>
      <c r="AT84" s="188">
        <f t="shared" si="50"/>
        <v>0</v>
      </c>
      <c r="AU84" s="188">
        <f t="shared" si="51"/>
        <v>0</v>
      </c>
      <c r="AV84" s="188">
        <f t="shared" si="52"/>
        <v>0</v>
      </c>
      <c r="AW84" s="188">
        <f t="shared" si="53"/>
        <v>0</v>
      </c>
      <c r="AX84" s="188">
        <f t="shared" si="54"/>
        <v>0</v>
      </c>
      <c r="AY84" s="188">
        <f t="shared" si="55"/>
        <v>0</v>
      </c>
      <c r="AZ84" s="188">
        <f t="shared" si="56"/>
        <v>0</v>
      </c>
      <c r="BA84" s="188">
        <f t="shared" si="57"/>
        <v>0</v>
      </c>
      <c r="BB84" s="188">
        <f t="shared" si="58"/>
        <v>0</v>
      </c>
      <c r="BC84" s="188">
        <f t="shared" si="59"/>
        <v>0</v>
      </c>
      <c r="BD84" s="188">
        <f t="shared" si="60"/>
        <v>0</v>
      </c>
      <c r="BE84" s="188">
        <f t="shared" si="61"/>
        <v>0</v>
      </c>
      <c r="BF84" s="188">
        <f t="shared" si="62"/>
        <v>0</v>
      </c>
      <c r="BG84" s="188">
        <f t="shared" si="63"/>
        <v>0</v>
      </c>
      <c r="BH84" s="188">
        <f t="shared" si="64"/>
        <v>0</v>
      </c>
      <c r="BI84" s="188">
        <f t="shared" si="65"/>
        <v>0</v>
      </c>
      <c r="BJ84" s="188">
        <f t="shared" si="66"/>
        <v>0</v>
      </c>
      <c r="BK84" s="188">
        <f t="shared" si="67"/>
        <v>0</v>
      </c>
      <c r="BL84" s="188">
        <f t="shared" si="68"/>
        <v>0</v>
      </c>
      <c r="BM84" s="188">
        <f t="shared" si="69"/>
        <v>0</v>
      </c>
    </row>
    <row r="85" spans="1:65" s="187" customFormat="1">
      <c r="A85" s="182"/>
      <c r="B85" s="182"/>
      <c r="C85" s="183" t="s">
        <v>1744</v>
      </c>
      <c r="D85" s="184">
        <v>5</v>
      </c>
      <c r="E85" s="185" t="s">
        <v>575</v>
      </c>
      <c r="F85" s="186" t="s">
        <v>1944</v>
      </c>
      <c r="G85" s="234" t="s">
        <v>1100</v>
      </c>
      <c r="H85" s="255"/>
      <c r="I85" s="256"/>
      <c r="J85" s="256">
        <v>17997</v>
      </c>
      <c r="K85" s="256"/>
      <c r="L85" s="257">
        <f t="shared" si="42"/>
        <v>17997</v>
      </c>
      <c r="M85" s="213"/>
      <c r="N85" s="221" t="str">
        <f>"00"&amp;TEXT(ROWS(C$1:C81),"00")&amp;"C"</f>
        <v>0081C</v>
      </c>
      <c r="O85" s="297"/>
      <c r="P85" s="351">
        <f t="shared" si="70"/>
        <v>0</v>
      </c>
      <c r="Q85" s="206"/>
      <c r="R85" s="221" t="str">
        <f>"10"&amp;TEXT(ROWS(F$1:F81),"00")&amp;"C"</f>
        <v>1081C</v>
      </c>
      <c r="S85" s="297"/>
      <c r="T85" s="351">
        <f t="shared" si="71"/>
        <v>0</v>
      </c>
      <c r="U85" s="206"/>
      <c r="V85" s="221" t="str">
        <f>"20"&amp;TEXT(ROWS(I$1:I81),"00")&amp;"C"</f>
        <v>2081C</v>
      </c>
      <c r="W85" s="297"/>
      <c r="X85" s="351">
        <f t="shared" si="72"/>
        <v>0</v>
      </c>
      <c r="Y85" s="206"/>
      <c r="Z85" s="221" t="str">
        <f>"30"&amp;TEXT(ROWS(L$1:L81),"00")&amp;"C"</f>
        <v>3081C</v>
      </c>
      <c r="AA85" s="297"/>
      <c r="AB85" s="351">
        <f t="shared" si="73"/>
        <v>0</v>
      </c>
      <c r="AC85" s="206"/>
      <c r="AD85" s="221" t="str">
        <f>"40"&amp;TEXT(ROWS(O$1:O81),"00")&amp;"C"</f>
        <v>4081C</v>
      </c>
      <c r="AE85" s="297"/>
      <c r="AF85" s="351">
        <f t="shared" si="74"/>
        <v>0</v>
      </c>
      <c r="AH85" s="188">
        <f t="shared" si="43"/>
        <v>0</v>
      </c>
      <c r="AI85" s="188">
        <f t="shared" si="75"/>
        <v>0</v>
      </c>
      <c r="AJ85" s="188">
        <f t="shared" si="76"/>
        <v>0</v>
      </c>
      <c r="AK85" s="188">
        <f t="shared" si="77"/>
        <v>0</v>
      </c>
      <c r="AL85" s="188">
        <f t="shared" si="78"/>
        <v>0</v>
      </c>
      <c r="AM85" s="189"/>
      <c r="AN85" s="188">
        <f t="shared" si="44"/>
        <v>0</v>
      </c>
      <c r="AO85" s="188">
        <f t="shared" si="45"/>
        <v>0</v>
      </c>
      <c r="AP85" s="188">
        <f t="shared" si="46"/>
        <v>0</v>
      </c>
      <c r="AQ85" s="188">
        <f t="shared" si="47"/>
        <v>0</v>
      </c>
      <c r="AR85" s="188">
        <f t="shared" si="48"/>
        <v>0</v>
      </c>
      <c r="AS85" s="188">
        <f t="shared" si="49"/>
        <v>0</v>
      </c>
      <c r="AT85" s="188">
        <f t="shared" si="50"/>
        <v>0</v>
      </c>
      <c r="AU85" s="188">
        <f t="shared" si="51"/>
        <v>0</v>
      </c>
      <c r="AV85" s="188">
        <f t="shared" si="52"/>
        <v>0</v>
      </c>
      <c r="AW85" s="188">
        <f t="shared" si="53"/>
        <v>0</v>
      </c>
      <c r="AX85" s="188">
        <f t="shared" si="54"/>
        <v>0</v>
      </c>
      <c r="AY85" s="188">
        <f t="shared" si="55"/>
        <v>0</v>
      </c>
      <c r="AZ85" s="188">
        <f t="shared" si="56"/>
        <v>0</v>
      </c>
      <c r="BA85" s="188">
        <f t="shared" si="57"/>
        <v>0</v>
      </c>
      <c r="BB85" s="188">
        <f t="shared" si="58"/>
        <v>0</v>
      </c>
      <c r="BC85" s="188">
        <f t="shared" si="59"/>
        <v>0</v>
      </c>
      <c r="BD85" s="188">
        <f t="shared" si="60"/>
        <v>0</v>
      </c>
      <c r="BE85" s="188">
        <f t="shared" si="61"/>
        <v>0</v>
      </c>
      <c r="BF85" s="188">
        <f t="shared" si="62"/>
        <v>0</v>
      </c>
      <c r="BG85" s="188">
        <f t="shared" si="63"/>
        <v>0</v>
      </c>
      <c r="BH85" s="188">
        <f t="shared" si="64"/>
        <v>0</v>
      </c>
      <c r="BI85" s="188">
        <f t="shared" si="65"/>
        <v>0</v>
      </c>
      <c r="BJ85" s="188">
        <f t="shared" si="66"/>
        <v>0</v>
      </c>
      <c r="BK85" s="188">
        <f t="shared" si="67"/>
        <v>0</v>
      </c>
      <c r="BL85" s="188">
        <f t="shared" si="68"/>
        <v>0</v>
      </c>
      <c r="BM85" s="188">
        <f t="shared" si="69"/>
        <v>0</v>
      </c>
    </row>
    <row r="86" spans="1:65" s="187" customFormat="1">
      <c r="A86" s="182"/>
      <c r="B86" s="182"/>
      <c r="C86" s="193" t="s">
        <v>1829</v>
      </c>
      <c r="D86" s="193">
        <v>6</v>
      </c>
      <c r="E86" s="194" t="s">
        <v>1125</v>
      </c>
      <c r="F86" s="195" t="s">
        <v>2048</v>
      </c>
      <c r="G86" s="233" t="s">
        <v>2049</v>
      </c>
      <c r="H86" s="255"/>
      <c r="I86" s="256">
        <v>11955</v>
      </c>
      <c r="J86" s="264">
        <v>30023</v>
      </c>
      <c r="K86" s="264">
        <v>0</v>
      </c>
      <c r="L86" s="257">
        <f t="shared" si="42"/>
        <v>41978</v>
      </c>
      <c r="M86" s="213"/>
      <c r="N86" s="221" t="str">
        <f>"00"&amp;TEXT(ROWS(C$1:C82),"00")&amp;"C"</f>
        <v>0082C</v>
      </c>
      <c r="O86" s="297"/>
      <c r="P86" s="351">
        <f t="shared" si="70"/>
        <v>0</v>
      </c>
      <c r="Q86" s="204"/>
      <c r="R86" s="221" t="str">
        <f>"10"&amp;TEXT(ROWS(F$1:F82),"00")&amp;"C"</f>
        <v>1082C</v>
      </c>
      <c r="S86" s="297"/>
      <c r="T86" s="351">
        <f t="shared" si="71"/>
        <v>0</v>
      </c>
      <c r="U86" s="204"/>
      <c r="V86" s="221" t="str">
        <f>"20"&amp;TEXT(ROWS(I$1:I82),"00")&amp;"C"</f>
        <v>2082C</v>
      </c>
      <c r="W86" s="297"/>
      <c r="X86" s="351">
        <f t="shared" si="72"/>
        <v>0</v>
      </c>
      <c r="Y86" s="204"/>
      <c r="Z86" s="221" t="str">
        <f>"30"&amp;TEXT(ROWS(L$1:L82),"00")&amp;"C"</f>
        <v>3082C</v>
      </c>
      <c r="AA86" s="297"/>
      <c r="AB86" s="351">
        <f t="shared" si="73"/>
        <v>0</v>
      </c>
      <c r="AC86" s="204"/>
      <c r="AD86" s="221" t="str">
        <f>"40"&amp;TEXT(ROWS(O$1:O82),"00")&amp;"C"</f>
        <v>4082C</v>
      </c>
      <c r="AE86" s="297"/>
      <c r="AF86" s="351">
        <f t="shared" si="74"/>
        <v>0</v>
      </c>
      <c r="AH86" s="188">
        <f t="shared" si="43"/>
        <v>0</v>
      </c>
      <c r="AI86" s="188">
        <f t="shared" si="75"/>
        <v>0</v>
      </c>
      <c r="AJ86" s="188">
        <f t="shared" si="76"/>
        <v>0</v>
      </c>
      <c r="AK86" s="188">
        <f t="shared" si="77"/>
        <v>0</v>
      </c>
      <c r="AL86" s="188">
        <f t="shared" si="78"/>
        <v>0</v>
      </c>
      <c r="AM86" s="189"/>
      <c r="AN86" s="188">
        <f t="shared" si="44"/>
        <v>0</v>
      </c>
      <c r="AO86" s="188">
        <f t="shared" si="45"/>
        <v>0</v>
      </c>
      <c r="AP86" s="188">
        <f t="shared" si="46"/>
        <v>0</v>
      </c>
      <c r="AQ86" s="188">
        <f t="shared" si="47"/>
        <v>0</v>
      </c>
      <c r="AR86" s="188">
        <f t="shared" si="48"/>
        <v>0</v>
      </c>
      <c r="AS86" s="188">
        <f t="shared" si="49"/>
        <v>0</v>
      </c>
      <c r="AT86" s="188">
        <f t="shared" si="50"/>
        <v>0</v>
      </c>
      <c r="AU86" s="188">
        <f t="shared" si="51"/>
        <v>0</v>
      </c>
      <c r="AV86" s="188">
        <f t="shared" si="52"/>
        <v>0</v>
      </c>
      <c r="AW86" s="188">
        <f t="shared" si="53"/>
        <v>0</v>
      </c>
      <c r="AX86" s="188">
        <f t="shared" si="54"/>
        <v>0</v>
      </c>
      <c r="AY86" s="188">
        <f t="shared" si="55"/>
        <v>0</v>
      </c>
      <c r="AZ86" s="188">
        <f t="shared" si="56"/>
        <v>0</v>
      </c>
      <c r="BA86" s="188">
        <f t="shared" si="57"/>
        <v>0</v>
      </c>
      <c r="BB86" s="188">
        <f t="shared" si="58"/>
        <v>0</v>
      </c>
      <c r="BC86" s="188">
        <f t="shared" si="59"/>
        <v>0</v>
      </c>
      <c r="BD86" s="188">
        <f t="shared" si="60"/>
        <v>0</v>
      </c>
      <c r="BE86" s="188">
        <f t="shared" si="61"/>
        <v>0</v>
      </c>
      <c r="BF86" s="188">
        <f t="shared" si="62"/>
        <v>0</v>
      </c>
      <c r="BG86" s="188">
        <f t="shared" si="63"/>
        <v>0</v>
      </c>
      <c r="BH86" s="188">
        <f t="shared" si="64"/>
        <v>0</v>
      </c>
      <c r="BI86" s="188">
        <f t="shared" si="65"/>
        <v>0</v>
      </c>
      <c r="BJ86" s="188">
        <f t="shared" si="66"/>
        <v>0</v>
      </c>
      <c r="BK86" s="188">
        <f t="shared" si="67"/>
        <v>0</v>
      </c>
      <c r="BL86" s="188">
        <f t="shared" si="68"/>
        <v>0</v>
      </c>
      <c r="BM86" s="188">
        <f t="shared" si="69"/>
        <v>0</v>
      </c>
    </row>
    <row r="87" spans="1:65" s="187" customFormat="1">
      <c r="A87" s="182"/>
      <c r="B87" s="182"/>
      <c r="C87" s="193" t="s">
        <v>1884</v>
      </c>
      <c r="D87" s="193">
        <v>6</v>
      </c>
      <c r="E87" s="194" t="s">
        <v>1125</v>
      </c>
      <c r="F87" s="195" t="s">
        <v>2152</v>
      </c>
      <c r="G87" s="233" t="s">
        <v>2153</v>
      </c>
      <c r="H87" s="255"/>
      <c r="I87" s="264">
        <v>20624</v>
      </c>
      <c r="J87" s="264">
        <v>42165</v>
      </c>
      <c r="K87" s="264">
        <v>683</v>
      </c>
      <c r="L87" s="257">
        <f t="shared" si="42"/>
        <v>63472</v>
      </c>
      <c r="M87" s="213"/>
      <c r="N87" s="221" t="str">
        <f>"00"&amp;TEXT(ROWS(C$1:C83),"00")&amp;"C"</f>
        <v>0083C</v>
      </c>
      <c r="O87" s="297"/>
      <c r="P87" s="351">
        <f t="shared" si="70"/>
        <v>0</v>
      </c>
      <c r="Q87" s="204"/>
      <c r="R87" s="221" t="str">
        <f>"10"&amp;TEXT(ROWS(F$1:F83),"00")&amp;"C"</f>
        <v>1083C</v>
      </c>
      <c r="S87" s="297"/>
      <c r="T87" s="351">
        <f t="shared" si="71"/>
        <v>0</v>
      </c>
      <c r="U87" s="204"/>
      <c r="V87" s="221" t="str">
        <f>"20"&amp;TEXT(ROWS(I$1:I83),"00")&amp;"C"</f>
        <v>2083C</v>
      </c>
      <c r="W87" s="297"/>
      <c r="X87" s="351">
        <f t="shared" si="72"/>
        <v>0</v>
      </c>
      <c r="Y87" s="204"/>
      <c r="Z87" s="221" t="str">
        <f>"30"&amp;TEXT(ROWS(L$1:L83),"00")&amp;"C"</f>
        <v>3083C</v>
      </c>
      <c r="AA87" s="297"/>
      <c r="AB87" s="351">
        <f t="shared" si="73"/>
        <v>0</v>
      </c>
      <c r="AC87" s="204"/>
      <c r="AD87" s="221" t="str">
        <f>"40"&amp;TEXT(ROWS(O$1:O83),"00")&amp;"C"</f>
        <v>4083C</v>
      </c>
      <c r="AE87" s="297"/>
      <c r="AF87" s="351">
        <f t="shared" si="74"/>
        <v>0</v>
      </c>
      <c r="AH87" s="188">
        <f t="shared" si="43"/>
        <v>0</v>
      </c>
      <c r="AI87" s="188">
        <f t="shared" si="75"/>
        <v>0</v>
      </c>
      <c r="AJ87" s="188">
        <f t="shared" si="76"/>
        <v>0</v>
      </c>
      <c r="AK87" s="188">
        <f t="shared" si="77"/>
        <v>0</v>
      </c>
      <c r="AL87" s="188">
        <f t="shared" si="78"/>
        <v>0</v>
      </c>
      <c r="AM87" s="189"/>
      <c r="AN87" s="188">
        <f t="shared" si="44"/>
        <v>0</v>
      </c>
      <c r="AO87" s="188">
        <f t="shared" si="45"/>
        <v>0</v>
      </c>
      <c r="AP87" s="188">
        <f t="shared" si="46"/>
        <v>0</v>
      </c>
      <c r="AQ87" s="188">
        <f t="shared" si="47"/>
        <v>0</v>
      </c>
      <c r="AR87" s="188">
        <f t="shared" si="48"/>
        <v>0</v>
      </c>
      <c r="AS87" s="188">
        <f t="shared" si="49"/>
        <v>0</v>
      </c>
      <c r="AT87" s="188">
        <f t="shared" si="50"/>
        <v>0</v>
      </c>
      <c r="AU87" s="188">
        <f t="shared" si="51"/>
        <v>0</v>
      </c>
      <c r="AV87" s="188">
        <f t="shared" si="52"/>
        <v>0</v>
      </c>
      <c r="AW87" s="188">
        <f t="shared" si="53"/>
        <v>0</v>
      </c>
      <c r="AX87" s="188">
        <f t="shared" si="54"/>
        <v>0</v>
      </c>
      <c r="AY87" s="188">
        <f t="shared" si="55"/>
        <v>0</v>
      </c>
      <c r="AZ87" s="188">
        <f t="shared" si="56"/>
        <v>0</v>
      </c>
      <c r="BA87" s="188">
        <f t="shared" si="57"/>
        <v>0</v>
      </c>
      <c r="BB87" s="188">
        <f t="shared" si="58"/>
        <v>0</v>
      </c>
      <c r="BC87" s="188">
        <f t="shared" si="59"/>
        <v>0</v>
      </c>
      <c r="BD87" s="188">
        <f t="shared" si="60"/>
        <v>0</v>
      </c>
      <c r="BE87" s="188">
        <f t="shared" si="61"/>
        <v>0</v>
      </c>
      <c r="BF87" s="188">
        <f t="shared" si="62"/>
        <v>0</v>
      </c>
      <c r="BG87" s="188">
        <f t="shared" si="63"/>
        <v>0</v>
      </c>
      <c r="BH87" s="188">
        <f t="shared" si="64"/>
        <v>0</v>
      </c>
      <c r="BI87" s="188">
        <f t="shared" si="65"/>
        <v>0</v>
      </c>
      <c r="BJ87" s="188">
        <f t="shared" si="66"/>
        <v>0</v>
      </c>
      <c r="BK87" s="188">
        <f t="shared" si="67"/>
        <v>0</v>
      </c>
      <c r="BL87" s="188">
        <f t="shared" si="68"/>
        <v>0</v>
      </c>
      <c r="BM87" s="188">
        <f t="shared" si="69"/>
        <v>0</v>
      </c>
    </row>
    <row r="88" spans="1:65" s="187" customFormat="1">
      <c r="A88" s="182"/>
      <c r="B88" s="182"/>
      <c r="C88" s="193" t="s">
        <v>1880</v>
      </c>
      <c r="D88" s="193">
        <v>5</v>
      </c>
      <c r="E88" s="194" t="s">
        <v>770</v>
      </c>
      <c r="F88" s="195" t="s">
        <v>2146</v>
      </c>
      <c r="G88" s="233" t="s">
        <v>2147</v>
      </c>
      <c r="H88" s="255"/>
      <c r="I88" s="256"/>
      <c r="J88" s="264">
        <v>28808</v>
      </c>
      <c r="K88" s="264">
        <v>81770</v>
      </c>
      <c r="L88" s="257">
        <f t="shared" si="42"/>
        <v>110578</v>
      </c>
      <c r="M88" s="213"/>
      <c r="N88" s="221" t="str">
        <f>"00"&amp;TEXT(ROWS(C$1:C84),"00")&amp;"C"</f>
        <v>0084C</v>
      </c>
      <c r="O88" s="297"/>
      <c r="P88" s="351">
        <f t="shared" si="70"/>
        <v>0</v>
      </c>
      <c r="Q88" s="204"/>
      <c r="R88" s="221" t="str">
        <f>"10"&amp;TEXT(ROWS(F$1:F84),"00")&amp;"C"</f>
        <v>1084C</v>
      </c>
      <c r="S88" s="297"/>
      <c r="T88" s="351">
        <f t="shared" si="71"/>
        <v>0</v>
      </c>
      <c r="U88" s="204"/>
      <c r="V88" s="221" t="str">
        <f>"20"&amp;TEXT(ROWS(I$1:I84),"00")&amp;"C"</f>
        <v>2084C</v>
      </c>
      <c r="W88" s="297"/>
      <c r="X88" s="351">
        <f t="shared" si="72"/>
        <v>0</v>
      </c>
      <c r="Y88" s="204"/>
      <c r="Z88" s="221" t="str">
        <f>"30"&amp;TEXT(ROWS(L$1:L84),"00")&amp;"C"</f>
        <v>3084C</v>
      </c>
      <c r="AA88" s="297"/>
      <c r="AB88" s="351">
        <f t="shared" si="73"/>
        <v>0</v>
      </c>
      <c r="AC88" s="204"/>
      <c r="AD88" s="221" t="str">
        <f>"40"&amp;TEXT(ROWS(O$1:O84),"00")&amp;"C"</f>
        <v>4084C</v>
      </c>
      <c r="AE88" s="297"/>
      <c r="AF88" s="351">
        <f t="shared" si="74"/>
        <v>0</v>
      </c>
      <c r="AH88" s="188">
        <f t="shared" si="43"/>
        <v>0</v>
      </c>
      <c r="AI88" s="188">
        <f t="shared" si="75"/>
        <v>0</v>
      </c>
      <c r="AJ88" s="188">
        <f t="shared" si="76"/>
        <v>0</v>
      </c>
      <c r="AK88" s="188">
        <f t="shared" si="77"/>
        <v>0</v>
      </c>
      <c r="AL88" s="188">
        <f t="shared" si="78"/>
        <v>0</v>
      </c>
      <c r="AM88" s="189"/>
      <c r="AN88" s="188">
        <f t="shared" si="44"/>
        <v>0</v>
      </c>
      <c r="AO88" s="188">
        <f t="shared" si="45"/>
        <v>0</v>
      </c>
      <c r="AP88" s="188">
        <f t="shared" si="46"/>
        <v>0</v>
      </c>
      <c r="AQ88" s="188">
        <f t="shared" si="47"/>
        <v>0</v>
      </c>
      <c r="AR88" s="188">
        <f t="shared" si="48"/>
        <v>0</v>
      </c>
      <c r="AS88" s="188">
        <f t="shared" si="49"/>
        <v>0</v>
      </c>
      <c r="AT88" s="188">
        <f t="shared" si="50"/>
        <v>0</v>
      </c>
      <c r="AU88" s="188">
        <f t="shared" si="51"/>
        <v>0</v>
      </c>
      <c r="AV88" s="188">
        <f t="shared" si="52"/>
        <v>0</v>
      </c>
      <c r="AW88" s="188">
        <f t="shared" si="53"/>
        <v>0</v>
      </c>
      <c r="AX88" s="188">
        <f t="shared" si="54"/>
        <v>0</v>
      </c>
      <c r="AY88" s="188">
        <f t="shared" si="55"/>
        <v>0</v>
      </c>
      <c r="AZ88" s="188">
        <f t="shared" si="56"/>
        <v>0</v>
      </c>
      <c r="BA88" s="188">
        <f t="shared" si="57"/>
        <v>0</v>
      </c>
      <c r="BB88" s="188">
        <f t="shared" si="58"/>
        <v>0</v>
      </c>
      <c r="BC88" s="188">
        <f t="shared" si="59"/>
        <v>0</v>
      </c>
      <c r="BD88" s="188">
        <f t="shared" si="60"/>
        <v>0</v>
      </c>
      <c r="BE88" s="188">
        <f t="shared" si="61"/>
        <v>0</v>
      </c>
      <c r="BF88" s="188">
        <f t="shared" si="62"/>
        <v>0</v>
      </c>
      <c r="BG88" s="188">
        <f t="shared" si="63"/>
        <v>0</v>
      </c>
      <c r="BH88" s="188">
        <f t="shared" si="64"/>
        <v>0</v>
      </c>
      <c r="BI88" s="188">
        <f t="shared" si="65"/>
        <v>0</v>
      </c>
      <c r="BJ88" s="188">
        <f t="shared" si="66"/>
        <v>0</v>
      </c>
      <c r="BK88" s="188">
        <f t="shared" si="67"/>
        <v>0</v>
      </c>
      <c r="BL88" s="188">
        <f t="shared" si="68"/>
        <v>0</v>
      </c>
      <c r="BM88" s="188">
        <f t="shared" si="69"/>
        <v>0</v>
      </c>
    </row>
    <row r="89" spans="1:65" s="187" customFormat="1">
      <c r="A89" s="182"/>
      <c r="B89" s="182"/>
      <c r="C89" s="193" t="s">
        <v>1902</v>
      </c>
      <c r="D89" s="193">
        <v>6</v>
      </c>
      <c r="E89" s="194" t="s">
        <v>1125</v>
      </c>
      <c r="F89" s="195" t="s">
        <v>2180</v>
      </c>
      <c r="G89" s="233" t="s">
        <v>2181</v>
      </c>
      <c r="H89" s="263"/>
      <c r="I89" s="264">
        <v>22878</v>
      </c>
      <c r="J89" s="264">
        <v>85295</v>
      </c>
      <c r="K89" s="264">
        <v>7349</v>
      </c>
      <c r="L89" s="257">
        <f t="shared" si="42"/>
        <v>115522</v>
      </c>
      <c r="M89" s="210"/>
      <c r="N89" s="221" t="str">
        <f>"00"&amp;TEXT(ROWS(C$1:C85),"00")&amp;"C"</f>
        <v>0085C</v>
      </c>
      <c r="O89" s="297"/>
      <c r="P89" s="351">
        <f t="shared" si="70"/>
        <v>0</v>
      </c>
      <c r="Q89" s="204"/>
      <c r="R89" s="221" t="str">
        <f>"10"&amp;TEXT(ROWS(F$1:F85),"00")&amp;"C"</f>
        <v>1085C</v>
      </c>
      <c r="S89" s="297"/>
      <c r="T89" s="351">
        <f t="shared" si="71"/>
        <v>0</v>
      </c>
      <c r="U89" s="204"/>
      <c r="V89" s="221" t="str">
        <f>"20"&amp;TEXT(ROWS(I$1:I85),"00")&amp;"C"</f>
        <v>2085C</v>
      </c>
      <c r="W89" s="297"/>
      <c r="X89" s="351">
        <f t="shared" si="72"/>
        <v>0</v>
      </c>
      <c r="Y89" s="204"/>
      <c r="Z89" s="221" t="str">
        <f>"30"&amp;TEXT(ROWS(L$1:L85),"00")&amp;"C"</f>
        <v>3085C</v>
      </c>
      <c r="AA89" s="297"/>
      <c r="AB89" s="351">
        <f t="shared" si="73"/>
        <v>0</v>
      </c>
      <c r="AC89" s="204"/>
      <c r="AD89" s="221" t="str">
        <f>"40"&amp;TEXT(ROWS(O$1:O85),"00")&amp;"C"</f>
        <v>4085C</v>
      </c>
      <c r="AE89" s="297"/>
      <c r="AF89" s="351">
        <f t="shared" si="74"/>
        <v>0</v>
      </c>
      <c r="AH89" s="188">
        <f t="shared" si="43"/>
        <v>0</v>
      </c>
      <c r="AI89" s="188">
        <f t="shared" si="75"/>
        <v>0</v>
      </c>
      <c r="AJ89" s="188">
        <f t="shared" si="76"/>
        <v>0</v>
      </c>
      <c r="AK89" s="188">
        <f t="shared" si="77"/>
        <v>0</v>
      </c>
      <c r="AL89" s="188">
        <f t="shared" si="78"/>
        <v>0</v>
      </c>
      <c r="AM89" s="189"/>
      <c r="AN89" s="188">
        <f t="shared" si="44"/>
        <v>0</v>
      </c>
      <c r="AO89" s="188">
        <f t="shared" si="45"/>
        <v>0</v>
      </c>
      <c r="AP89" s="188">
        <f t="shared" si="46"/>
        <v>0</v>
      </c>
      <c r="AQ89" s="188">
        <f t="shared" si="47"/>
        <v>0</v>
      </c>
      <c r="AR89" s="188">
        <f t="shared" si="48"/>
        <v>0</v>
      </c>
      <c r="AS89" s="188">
        <f t="shared" si="49"/>
        <v>0</v>
      </c>
      <c r="AT89" s="188">
        <f t="shared" si="50"/>
        <v>0</v>
      </c>
      <c r="AU89" s="188">
        <f t="shared" si="51"/>
        <v>0</v>
      </c>
      <c r="AV89" s="188">
        <f t="shared" si="52"/>
        <v>0</v>
      </c>
      <c r="AW89" s="188">
        <f t="shared" si="53"/>
        <v>0</v>
      </c>
      <c r="AX89" s="188">
        <f t="shared" si="54"/>
        <v>0</v>
      </c>
      <c r="AY89" s="188">
        <f t="shared" si="55"/>
        <v>0</v>
      </c>
      <c r="AZ89" s="188">
        <f t="shared" si="56"/>
        <v>0</v>
      </c>
      <c r="BA89" s="188">
        <f t="shared" si="57"/>
        <v>0</v>
      </c>
      <c r="BB89" s="188">
        <f t="shared" si="58"/>
        <v>0</v>
      </c>
      <c r="BC89" s="188">
        <f t="shared" si="59"/>
        <v>0</v>
      </c>
      <c r="BD89" s="188">
        <f t="shared" si="60"/>
        <v>0</v>
      </c>
      <c r="BE89" s="188">
        <f t="shared" si="61"/>
        <v>0</v>
      </c>
      <c r="BF89" s="188">
        <f t="shared" si="62"/>
        <v>0</v>
      </c>
      <c r="BG89" s="188">
        <f t="shared" si="63"/>
        <v>0</v>
      </c>
      <c r="BH89" s="188">
        <f t="shared" si="64"/>
        <v>0</v>
      </c>
      <c r="BI89" s="188">
        <f t="shared" si="65"/>
        <v>0</v>
      </c>
      <c r="BJ89" s="188">
        <f t="shared" si="66"/>
        <v>0</v>
      </c>
      <c r="BK89" s="188">
        <f t="shared" si="67"/>
        <v>0</v>
      </c>
      <c r="BL89" s="188">
        <f t="shared" si="68"/>
        <v>0</v>
      </c>
      <c r="BM89" s="188">
        <f t="shared" si="69"/>
        <v>0</v>
      </c>
    </row>
    <row r="90" spans="1:65" s="187" customFormat="1">
      <c r="A90" s="182"/>
      <c r="B90" s="182"/>
      <c r="C90" s="183" t="s">
        <v>1732</v>
      </c>
      <c r="D90" s="184">
        <v>6</v>
      </c>
      <c r="E90" s="185" t="s">
        <v>1272</v>
      </c>
      <c r="F90" s="186" t="s">
        <v>1921</v>
      </c>
      <c r="G90" s="234" t="s">
        <v>1922</v>
      </c>
      <c r="H90" s="255"/>
      <c r="I90" s="256">
        <v>9524</v>
      </c>
      <c r="J90" s="256">
        <v>2538</v>
      </c>
      <c r="K90" s="256">
        <v>9398</v>
      </c>
      <c r="L90" s="257">
        <f t="shared" si="42"/>
        <v>21460</v>
      </c>
      <c r="M90" s="213"/>
      <c r="N90" s="221" t="str">
        <f>"00"&amp;TEXT(ROWS(C$1:C86),"00")&amp;"C"</f>
        <v>0086C</v>
      </c>
      <c r="O90" s="297"/>
      <c r="P90" s="351">
        <f t="shared" si="70"/>
        <v>0</v>
      </c>
      <c r="Q90" s="206"/>
      <c r="R90" s="221" t="str">
        <f>"10"&amp;TEXT(ROWS(F$1:F86),"00")&amp;"C"</f>
        <v>1086C</v>
      </c>
      <c r="S90" s="297"/>
      <c r="T90" s="351">
        <f t="shared" si="71"/>
        <v>0</v>
      </c>
      <c r="U90" s="206"/>
      <c r="V90" s="221" t="str">
        <f>"20"&amp;TEXT(ROWS(I$1:I86),"00")&amp;"C"</f>
        <v>2086C</v>
      </c>
      <c r="W90" s="297"/>
      <c r="X90" s="351">
        <f t="shared" si="72"/>
        <v>0</v>
      </c>
      <c r="Y90" s="206"/>
      <c r="Z90" s="221" t="str">
        <f>"30"&amp;TEXT(ROWS(L$1:L86),"00")&amp;"C"</f>
        <v>3086C</v>
      </c>
      <c r="AA90" s="297"/>
      <c r="AB90" s="351">
        <f t="shared" si="73"/>
        <v>0</v>
      </c>
      <c r="AC90" s="206"/>
      <c r="AD90" s="221" t="str">
        <f>"40"&amp;TEXT(ROWS(O$1:O86),"00")&amp;"C"</f>
        <v>4086C</v>
      </c>
      <c r="AE90" s="297"/>
      <c r="AF90" s="351">
        <f t="shared" si="74"/>
        <v>0</v>
      </c>
      <c r="AH90" s="188">
        <f t="shared" si="43"/>
        <v>0</v>
      </c>
      <c r="AI90" s="188">
        <f t="shared" si="75"/>
        <v>0</v>
      </c>
      <c r="AJ90" s="188">
        <f t="shared" si="76"/>
        <v>0</v>
      </c>
      <c r="AK90" s="188">
        <f t="shared" si="77"/>
        <v>0</v>
      </c>
      <c r="AL90" s="188">
        <f t="shared" si="78"/>
        <v>0</v>
      </c>
      <c r="AM90" s="189"/>
      <c r="AN90" s="188">
        <f t="shared" si="44"/>
        <v>0</v>
      </c>
      <c r="AO90" s="188">
        <f t="shared" si="45"/>
        <v>0</v>
      </c>
      <c r="AP90" s="188">
        <f t="shared" si="46"/>
        <v>0</v>
      </c>
      <c r="AQ90" s="188">
        <f t="shared" si="47"/>
        <v>0</v>
      </c>
      <c r="AR90" s="188">
        <f t="shared" si="48"/>
        <v>0</v>
      </c>
      <c r="AS90" s="188">
        <f t="shared" si="49"/>
        <v>0</v>
      </c>
      <c r="AT90" s="188">
        <f t="shared" si="50"/>
        <v>0</v>
      </c>
      <c r="AU90" s="188">
        <f t="shared" si="51"/>
        <v>0</v>
      </c>
      <c r="AV90" s="188">
        <f t="shared" si="52"/>
        <v>0</v>
      </c>
      <c r="AW90" s="188">
        <f t="shared" si="53"/>
        <v>0</v>
      </c>
      <c r="AX90" s="188">
        <f t="shared" si="54"/>
        <v>0</v>
      </c>
      <c r="AY90" s="188">
        <f t="shared" si="55"/>
        <v>0</v>
      </c>
      <c r="AZ90" s="188">
        <f t="shared" si="56"/>
        <v>0</v>
      </c>
      <c r="BA90" s="188">
        <f t="shared" si="57"/>
        <v>0</v>
      </c>
      <c r="BB90" s="188">
        <f t="shared" si="58"/>
        <v>0</v>
      </c>
      <c r="BC90" s="188">
        <f t="shared" si="59"/>
        <v>0</v>
      </c>
      <c r="BD90" s="188">
        <f t="shared" si="60"/>
        <v>0</v>
      </c>
      <c r="BE90" s="188">
        <f t="shared" si="61"/>
        <v>0</v>
      </c>
      <c r="BF90" s="188">
        <f t="shared" si="62"/>
        <v>0</v>
      </c>
      <c r="BG90" s="188">
        <f t="shared" si="63"/>
        <v>0</v>
      </c>
      <c r="BH90" s="188">
        <f t="shared" si="64"/>
        <v>0</v>
      </c>
      <c r="BI90" s="188">
        <f t="shared" si="65"/>
        <v>0</v>
      </c>
      <c r="BJ90" s="188">
        <f t="shared" si="66"/>
        <v>0</v>
      </c>
      <c r="BK90" s="188">
        <f t="shared" si="67"/>
        <v>0</v>
      </c>
      <c r="BL90" s="188">
        <f t="shared" si="68"/>
        <v>0</v>
      </c>
      <c r="BM90" s="188">
        <f t="shared" si="69"/>
        <v>0</v>
      </c>
    </row>
    <row r="91" spans="1:65" s="187" customFormat="1">
      <c r="A91" s="182"/>
      <c r="B91" s="182"/>
      <c r="C91" s="193" t="s">
        <v>1877</v>
      </c>
      <c r="D91" s="193">
        <v>6</v>
      </c>
      <c r="E91" s="194" t="s">
        <v>1125</v>
      </c>
      <c r="F91" s="195" t="s">
        <v>2140</v>
      </c>
      <c r="G91" s="233" t="s">
        <v>2141</v>
      </c>
      <c r="H91" s="255"/>
      <c r="I91" s="264">
        <v>5578</v>
      </c>
      <c r="J91" s="264">
        <v>7884</v>
      </c>
      <c r="K91" s="264">
        <v>5711</v>
      </c>
      <c r="L91" s="257">
        <f t="shared" si="42"/>
        <v>19173</v>
      </c>
      <c r="M91" s="213"/>
      <c r="N91" s="221" t="str">
        <f>"00"&amp;TEXT(ROWS(C$1:C87),"00")&amp;"C"</f>
        <v>0087C</v>
      </c>
      <c r="O91" s="297"/>
      <c r="P91" s="351">
        <f t="shared" si="70"/>
        <v>0</v>
      </c>
      <c r="Q91" s="204"/>
      <c r="R91" s="221" t="str">
        <f>"10"&amp;TEXT(ROWS(F$1:F87),"00")&amp;"C"</f>
        <v>1087C</v>
      </c>
      <c r="S91" s="297"/>
      <c r="T91" s="351">
        <f t="shared" si="71"/>
        <v>0</v>
      </c>
      <c r="U91" s="204"/>
      <c r="V91" s="221" t="str">
        <f>"20"&amp;TEXT(ROWS(I$1:I87),"00")&amp;"C"</f>
        <v>2087C</v>
      </c>
      <c r="W91" s="297"/>
      <c r="X91" s="351">
        <f t="shared" si="72"/>
        <v>0</v>
      </c>
      <c r="Y91" s="204"/>
      <c r="Z91" s="221" t="str">
        <f>"30"&amp;TEXT(ROWS(L$1:L87),"00")&amp;"C"</f>
        <v>3087C</v>
      </c>
      <c r="AA91" s="297"/>
      <c r="AB91" s="351">
        <f t="shared" si="73"/>
        <v>0</v>
      </c>
      <c r="AC91" s="204"/>
      <c r="AD91" s="221" t="str">
        <f>"40"&amp;TEXT(ROWS(O$1:O87),"00")&amp;"C"</f>
        <v>4087C</v>
      </c>
      <c r="AE91" s="297"/>
      <c r="AF91" s="351">
        <f t="shared" si="74"/>
        <v>0</v>
      </c>
      <c r="AH91" s="188">
        <f t="shared" si="43"/>
        <v>0</v>
      </c>
      <c r="AI91" s="188">
        <f t="shared" si="75"/>
        <v>0</v>
      </c>
      <c r="AJ91" s="188">
        <f t="shared" si="76"/>
        <v>0</v>
      </c>
      <c r="AK91" s="188">
        <f t="shared" si="77"/>
        <v>0</v>
      </c>
      <c r="AL91" s="188">
        <f t="shared" si="78"/>
        <v>0</v>
      </c>
      <c r="AM91" s="189"/>
      <c r="AN91" s="188">
        <f t="shared" si="44"/>
        <v>0</v>
      </c>
      <c r="AO91" s="188">
        <f t="shared" si="45"/>
        <v>0</v>
      </c>
      <c r="AP91" s="188">
        <f t="shared" si="46"/>
        <v>0</v>
      </c>
      <c r="AQ91" s="188">
        <f t="shared" si="47"/>
        <v>0</v>
      </c>
      <c r="AR91" s="188">
        <f t="shared" si="48"/>
        <v>0</v>
      </c>
      <c r="AS91" s="188">
        <f t="shared" si="49"/>
        <v>0</v>
      </c>
      <c r="AT91" s="188">
        <f t="shared" si="50"/>
        <v>0</v>
      </c>
      <c r="AU91" s="188">
        <f t="shared" si="51"/>
        <v>0</v>
      </c>
      <c r="AV91" s="188">
        <f t="shared" si="52"/>
        <v>0</v>
      </c>
      <c r="AW91" s="188">
        <f t="shared" si="53"/>
        <v>0</v>
      </c>
      <c r="AX91" s="188">
        <f t="shared" si="54"/>
        <v>0</v>
      </c>
      <c r="AY91" s="188">
        <f t="shared" si="55"/>
        <v>0</v>
      </c>
      <c r="AZ91" s="188">
        <f t="shared" si="56"/>
        <v>0</v>
      </c>
      <c r="BA91" s="188">
        <f t="shared" si="57"/>
        <v>0</v>
      </c>
      <c r="BB91" s="188">
        <f t="shared" si="58"/>
        <v>0</v>
      </c>
      <c r="BC91" s="188">
        <f t="shared" si="59"/>
        <v>0</v>
      </c>
      <c r="BD91" s="188">
        <f t="shared" si="60"/>
        <v>0</v>
      </c>
      <c r="BE91" s="188">
        <f t="shared" si="61"/>
        <v>0</v>
      </c>
      <c r="BF91" s="188">
        <f t="shared" si="62"/>
        <v>0</v>
      </c>
      <c r="BG91" s="188">
        <f t="shared" si="63"/>
        <v>0</v>
      </c>
      <c r="BH91" s="188">
        <f t="shared" si="64"/>
        <v>0</v>
      </c>
      <c r="BI91" s="188">
        <f t="shared" si="65"/>
        <v>0</v>
      </c>
      <c r="BJ91" s="188">
        <f t="shared" si="66"/>
        <v>0</v>
      </c>
      <c r="BK91" s="188">
        <f t="shared" si="67"/>
        <v>0</v>
      </c>
      <c r="BL91" s="188">
        <f t="shared" si="68"/>
        <v>0</v>
      </c>
      <c r="BM91" s="188">
        <f t="shared" si="69"/>
        <v>0</v>
      </c>
    </row>
    <row r="92" spans="1:65" s="187" customFormat="1">
      <c r="A92" s="182"/>
      <c r="B92" s="182"/>
      <c r="C92" s="193" t="s">
        <v>1861</v>
      </c>
      <c r="D92" s="193">
        <v>5</v>
      </c>
      <c r="E92" s="194" t="s">
        <v>2597</v>
      </c>
      <c r="F92" s="195" t="s">
        <v>2109</v>
      </c>
      <c r="G92" s="233" t="s">
        <v>2110</v>
      </c>
      <c r="H92" s="255"/>
      <c r="I92" s="264">
        <v>7634</v>
      </c>
      <c r="J92" s="264">
        <v>2000</v>
      </c>
      <c r="K92" s="264">
        <v>4872</v>
      </c>
      <c r="L92" s="257">
        <f t="shared" si="42"/>
        <v>14506</v>
      </c>
      <c r="M92" s="213"/>
      <c r="N92" s="221" t="str">
        <f>"00"&amp;TEXT(ROWS(C$1:C88),"00")&amp;"C"</f>
        <v>0088C</v>
      </c>
      <c r="O92" s="297"/>
      <c r="P92" s="351">
        <f t="shared" si="70"/>
        <v>0</v>
      </c>
      <c r="Q92" s="204"/>
      <c r="R92" s="221" t="str">
        <f>"10"&amp;TEXT(ROWS(F$1:F88),"00")&amp;"C"</f>
        <v>1088C</v>
      </c>
      <c r="S92" s="297"/>
      <c r="T92" s="351">
        <f t="shared" si="71"/>
        <v>0</v>
      </c>
      <c r="U92" s="204"/>
      <c r="V92" s="221" t="str">
        <f>"20"&amp;TEXT(ROWS(I$1:I88),"00")&amp;"C"</f>
        <v>2088C</v>
      </c>
      <c r="W92" s="297"/>
      <c r="X92" s="351">
        <f t="shared" si="72"/>
        <v>0</v>
      </c>
      <c r="Y92" s="204"/>
      <c r="Z92" s="221" t="str">
        <f>"30"&amp;TEXT(ROWS(L$1:L88),"00")&amp;"C"</f>
        <v>3088C</v>
      </c>
      <c r="AA92" s="297"/>
      <c r="AB92" s="351">
        <f t="shared" si="73"/>
        <v>0</v>
      </c>
      <c r="AC92" s="204"/>
      <c r="AD92" s="221" t="str">
        <f>"40"&amp;TEXT(ROWS(O$1:O88),"00")&amp;"C"</f>
        <v>4088C</v>
      </c>
      <c r="AE92" s="297"/>
      <c r="AF92" s="351">
        <f t="shared" si="74"/>
        <v>0</v>
      </c>
      <c r="AH92" s="188">
        <f t="shared" si="43"/>
        <v>0</v>
      </c>
      <c r="AI92" s="188">
        <f t="shared" si="75"/>
        <v>0</v>
      </c>
      <c r="AJ92" s="188">
        <f t="shared" si="76"/>
        <v>0</v>
      </c>
      <c r="AK92" s="188">
        <f t="shared" si="77"/>
        <v>0</v>
      </c>
      <c r="AL92" s="188">
        <f t="shared" si="78"/>
        <v>0</v>
      </c>
      <c r="AM92" s="189"/>
      <c r="AN92" s="188">
        <f t="shared" si="44"/>
        <v>0</v>
      </c>
      <c r="AO92" s="188">
        <f t="shared" si="45"/>
        <v>0</v>
      </c>
      <c r="AP92" s="188">
        <f t="shared" si="46"/>
        <v>0</v>
      </c>
      <c r="AQ92" s="188">
        <f t="shared" si="47"/>
        <v>0</v>
      </c>
      <c r="AR92" s="188">
        <f t="shared" si="48"/>
        <v>0</v>
      </c>
      <c r="AS92" s="188">
        <f t="shared" si="49"/>
        <v>0</v>
      </c>
      <c r="AT92" s="188">
        <f t="shared" si="50"/>
        <v>0</v>
      </c>
      <c r="AU92" s="188">
        <f t="shared" si="51"/>
        <v>0</v>
      </c>
      <c r="AV92" s="188">
        <f t="shared" si="52"/>
        <v>0</v>
      </c>
      <c r="AW92" s="188">
        <f t="shared" si="53"/>
        <v>0</v>
      </c>
      <c r="AX92" s="188">
        <f t="shared" si="54"/>
        <v>0</v>
      </c>
      <c r="AY92" s="188">
        <f t="shared" si="55"/>
        <v>0</v>
      </c>
      <c r="AZ92" s="188">
        <f t="shared" si="56"/>
        <v>0</v>
      </c>
      <c r="BA92" s="188">
        <f t="shared" si="57"/>
        <v>0</v>
      </c>
      <c r="BB92" s="188">
        <f t="shared" si="58"/>
        <v>0</v>
      </c>
      <c r="BC92" s="188">
        <f t="shared" si="59"/>
        <v>0</v>
      </c>
      <c r="BD92" s="188">
        <f t="shared" si="60"/>
        <v>0</v>
      </c>
      <c r="BE92" s="188">
        <f t="shared" si="61"/>
        <v>0</v>
      </c>
      <c r="BF92" s="188">
        <f t="shared" si="62"/>
        <v>0</v>
      </c>
      <c r="BG92" s="188">
        <f t="shared" si="63"/>
        <v>0</v>
      </c>
      <c r="BH92" s="188">
        <f t="shared" si="64"/>
        <v>0</v>
      </c>
      <c r="BI92" s="188">
        <f t="shared" si="65"/>
        <v>0</v>
      </c>
      <c r="BJ92" s="188">
        <f t="shared" si="66"/>
        <v>0</v>
      </c>
      <c r="BK92" s="188">
        <f t="shared" si="67"/>
        <v>0</v>
      </c>
      <c r="BL92" s="188">
        <f t="shared" si="68"/>
        <v>0</v>
      </c>
      <c r="BM92" s="188">
        <f t="shared" si="69"/>
        <v>0</v>
      </c>
    </row>
    <row r="93" spans="1:65" s="187" customFormat="1">
      <c r="A93" s="182"/>
      <c r="B93" s="182"/>
      <c r="C93" s="183" t="s">
        <v>1729</v>
      </c>
      <c r="D93" s="184">
        <v>5</v>
      </c>
      <c r="E93" s="185" t="s">
        <v>2189</v>
      </c>
      <c r="F93" s="186" t="s">
        <v>1916</v>
      </c>
      <c r="G93" s="235" t="s">
        <v>1917</v>
      </c>
      <c r="H93" s="258"/>
      <c r="I93" s="256">
        <v>3894</v>
      </c>
      <c r="J93" s="260">
        <v>20157</v>
      </c>
      <c r="K93" s="256">
        <v>8569</v>
      </c>
      <c r="L93" s="257">
        <f t="shared" si="42"/>
        <v>32620</v>
      </c>
      <c r="M93" s="213"/>
      <c r="N93" s="221" t="str">
        <f>"00"&amp;TEXT(ROWS(C$1:C89),"00")&amp;"C"</f>
        <v>0089C</v>
      </c>
      <c r="O93" s="297"/>
      <c r="P93" s="351">
        <f t="shared" si="70"/>
        <v>0</v>
      </c>
      <c r="Q93" s="206"/>
      <c r="R93" s="221" t="str">
        <f>"10"&amp;TEXT(ROWS(F$1:F89),"00")&amp;"C"</f>
        <v>1089C</v>
      </c>
      <c r="S93" s="297"/>
      <c r="T93" s="351">
        <f t="shared" si="71"/>
        <v>0</v>
      </c>
      <c r="U93" s="206"/>
      <c r="V93" s="221" t="str">
        <f>"20"&amp;TEXT(ROWS(I$1:I89),"00")&amp;"C"</f>
        <v>2089C</v>
      </c>
      <c r="W93" s="297"/>
      <c r="X93" s="351">
        <f t="shared" si="72"/>
        <v>0</v>
      </c>
      <c r="Y93" s="206"/>
      <c r="Z93" s="221" t="str">
        <f>"30"&amp;TEXT(ROWS(L$1:L89),"00")&amp;"C"</f>
        <v>3089C</v>
      </c>
      <c r="AA93" s="297"/>
      <c r="AB93" s="351">
        <f t="shared" si="73"/>
        <v>0</v>
      </c>
      <c r="AC93" s="206"/>
      <c r="AD93" s="221" t="str">
        <f>"40"&amp;TEXT(ROWS(O$1:O89),"00")&amp;"C"</f>
        <v>4089C</v>
      </c>
      <c r="AE93" s="297"/>
      <c r="AF93" s="351">
        <f t="shared" si="74"/>
        <v>0</v>
      </c>
      <c r="AH93" s="188">
        <f t="shared" si="43"/>
        <v>0</v>
      </c>
      <c r="AI93" s="188">
        <f t="shared" si="75"/>
        <v>0</v>
      </c>
      <c r="AJ93" s="188">
        <f t="shared" si="76"/>
        <v>0</v>
      </c>
      <c r="AK93" s="188">
        <f t="shared" si="77"/>
        <v>0</v>
      </c>
      <c r="AL93" s="188">
        <f t="shared" si="78"/>
        <v>0</v>
      </c>
      <c r="AM93" s="196"/>
      <c r="AN93" s="188">
        <f t="shared" si="44"/>
        <v>0</v>
      </c>
      <c r="AO93" s="188">
        <f t="shared" si="45"/>
        <v>0</v>
      </c>
      <c r="AP93" s="188">
        <f t="shared" si="46"/>
        <v>0</v>
      </c>
      <c r="AQ93" s="188">
        <f t="shared" si="47"/>
        <v>0</v>
      </c>
      <c r="AR93" s="188">
        <f t="shared" si="48"/>
        <v>0</v>
      </c>
      <c r="AS93" s="188">
        <f t="shared" si="49"/>
        <v>0</v>
      </c>
      <c r="AT93" s="188">
        <f t="shared" si="50"/>
        <v>0</v>
      </c>
      <c r="AU93" s="188">
        <f t="shared" si="51"/>
        <v>0</v>
      </c>
      <c r="AV93" s="188">
        <f t="shared" si="52"/>
        <v>0</v>
      </c>
      <c r="AW93" s="188">
        <f t="shared" si="53"/>
        <v>0</v>
      </c>
      <c r="AX93" s="188">
        <f t="shared" si="54"/>
        <v>0</v>
      </c>
      <c r="AY93" s="188">
        <f t="shared" si="55"/>
        <v>0</v>
      </c>
      <c r="AZ93" s="188">
        <f t="shared" si="56"/>
        <v>0</v>
      </c>
      <c r="BA93" s="188">
        <f t="shared" si="57"/>
        <v>0</v>
      </c>
      <c r="BB93" s="188">
        <f t="shared" si="58"/>
        <v>0</v>
      </c>
      <c r="BC93" s="188">
        <f t="shared" si="59"/>
        <v>0</v>
      </c>
      <c r="BD93" s="188">
        <f t="shared" si="60"/>
        <v>0</v>
      </c>
      <c r="BE93" s="188">
        <f t="shared" si="61"/>
        <v>0</v>
      </c>
      <c r="BF93" s="188">
        <f t="shared" si="62"/>
        <v>0</v>
      </c>
      <c r="BG93" s="188">
        <f t="shared" si="63"/>
        <v>0</v>
      </c>
      <c r="BH93" s="188">
        <f t="shared" si="64"/>
        <v>0</v>
      </c>
      <c r="BI93" s="188">
        <f t="shared" si="65"/>
        <v>0</v>
      </c>
      <c r="BJ93" s="188">
        <f t="shared" si="66"/>
        <v>0</v>
      </c>
      <c r="BK93" s="188">
        <f t="shared" si="67"/>
        <v>0</v>
      </c>
      <c r="BL93" s="188">
        <f t="shared" si="68"/>
        <v>0</v>
      </c>
      <c r="BM93" s="188">
        <f t="shared" si="69"/>
        <v>0</v>
      </c>
    </row>
    <row r="94" spans="1:65" s="72" customFormat="1">
      <c r="A94" s="158"/>
      <c r="B94" s="158"/>
      <c r="C94" s="183" t="s">
        <v>1739</v>
      </c>
      <c r="D94" s="184">
        <v>5</v>
      </c>
      <c r="E94" s="185" t="s">
        <v>1272</v>
      </c>
      <c r="F94" s="186" t="s">
        <v>1935</v>
      </c>
      <c r="G94" s="234" t="s">
        <v>1098</v>
      </c>
      <c r="H94" s="255"/>
      <c r="I94" s="256">
        <v>3160</v>
      </c>
      <c r="J94" s="256">
        <v>2871</v>
      </c>
      <c r="K94" s="256">
        <v>0</v>
      </c>
      <c r="L94" s="257">
        <f t="shared" si="42"/>
        <v>6031</v>
      </c>
      <c r="M94" s="213"/>
      <c r="N94" s="221" t="str">
        <f>"00"&amp;TEXT(ROWS(C$1:C90),"00")&amp;"C"</f>
        <v>0090C</v>
      </c>
      <c r="O94" s="297"/>
      <c r="P94" s="351">
        <f t="shared" si="70"/>
        <v>0</v>
      </c>
      <c r="Q94" s="206"/>
      <c r="R94" s="221" t="str">
        <f>"10"&amp;TEXT(ROWS(F$1:F90),"00")&amp;"C"</f>
        <v>1090C</v>
      </c>
      <c r="S94" s="297"/>
      <c r="T94" s="351">
        <f t="shared" si="71"/>
        <v>0</v>
      </c>
      <c r="U94" s="206"/>
      <c r="V94" s="221" t="str">
        <f>"20"&amp;TEXT(ROWS(I$1:I90),"00")&amp;"C"</f>
        <v>2090C</v>
      </c>
      <c r="W94" s="297"/>
      <c r="X94" s="351">
        <f t="shared" si="72"/>
        <v>0</v>
      </c>
      <c r="Y94" s="206"/>
      <c r="Z94" s="221" t="str">
        <f>"30"&amp;TEXT(ROWS(L$1:L90),"00")&amp;"C"</f>
        <v>3090C</v>
      </c>
      <c r="AA94" s="297"/>
      <c r="AB94" s="351">
        <f t="shared" si="73"/>
        <v>0</v>
      </c>
      <c r="AC94" s="206"/>
      <c r="AD94" s="221" t="str">
        <f>"40"&amp;TEXT(ROWS(O$1:O90),"00")&amp;"C"</f>
        <v>4090C</v>
      </c>
      <c r="AE94" s="297"/>
      <c r="AF94" s="351">
        <f t="shared" si="74"/>
        <v>0</v>
      </c>
      <c r="AH94" s="188">
        <f t="shared" si="43"/>
        <v>0</v>
      </c>
      <c r="AI94" s="188">
        <f t="shared" si="75"/>
        <v>0</v>
      </c>
      <c r="AJ94" s="188">
        <f t="shared" si="76"/>
        <v>0</v>
      </c>
      <c r="AK94" s="188">
        <f t="shared" si="77"/>
        <v>0</v>
      </c>
      <c r="AL94" s="188">
        <f t="shared" si="78"/>
        <v>0</v>
      </c>
      <c r="AM94" s="166"/>
      <c r="AN94" s="188">
        <f t="shared" si="44"/>
        <v>0</v>
      </c>
      <c r="AO94" s="188">
        <f t="shared" si="45"/>
        <v>0</v>
      </c>
      <c r="AP94" s="188">
        <f t="shared" si="46"/>
        <v>0</v>
      </c>
      <c r="AQ94" s="188">
        <f t="shared" si="47"/>
        <v>0</v>
      </c>
      <c r="AR94" s="188">
        <f t="shared" si="48"/>
        <v>0</v>
      </c>
      <c r="AS94" s="188">
        <f t="shared" si="49"/>
        <v>0</v>
      </c>
      <c r="AT94" s="188">
        <f t="shared" si="50"/>
        <v>0</v>
      </c>
      <c r="AU94" s="188">
        <f t="shared" si="51"/>
        <v>0</v>
      </c>
      <c r="AV94" s="188">
        <f t="shared" si="52"/>
        <v>0</v>
      </c>
      <c r="AW94" s="188">
        <f t="shared" si="53"/>
        <v>0</v>
      </c>
      <c r="AX94" s="188">
        <f t="shared" si="54"/>
        <v>0</v>
      </c>
      <c r="AY94" s="188">
        <f t="shared" si="55"/>
        <v>0</v>
      </c>
      <c r="AZ94" s="188">
        <f t="shared" si="56"/>
        <v>0</v>
      </c>
      <c r="BA94" s="188">
        <f t="shared" si="57"/>
        <v>0</v>
      </c>
      <c r="BB94" s="188">
        <f t="shared" si="58"/>
        <v>0</v>
      </c>
      <c r="BC94" s="188">
        <f t="shared" si="59"/>
        <v>0</v>
      </c>
      <c r="BD94" s="188">
        <f t="shared" si="60"/>
        <v>0</v>
      </c>
      <c r="BE94" s="188">
        <f t="shared" si="61"/>
        <v>0</v>
      </c>
      <c r="BF94" s="188">
        <f t="shared" si="62"/>
        <v>0</v>
      </c>
      <c r="BG94" s="188">
        <f t="shared" si="63"/>
        <v>0</v>
      </c>
      <c r="BH94" s="188">
        <f t="shared" si="64"/>
        <v>0</v>
      </c>
      <c r="BI94" s="188">
        <f t="shared" si="65"/>
        <v>0</v>
      </c>
      <c r="BJ94" s="188">
        <f t="shared" si="66"/>
        <v>0</v>
      </c>
      <c r="BK94" s="188">
        <f t="shared" si="67"/>
        <v>0</v>
      </c>
      <c r="BL94" s="188">
        <f t="shared" si="68"/>
        <v>0</v>
      </c>
      <c r="BM94" s="188">
        <f t="shared" si="69"/>
        <v>0</v>
      </c>
    </row>
    <row r="95" spans="1:65" s="197" customFormat="1">
      <c r="C95" s="183" t="s">
        <v>1733</v>
      </c>
      <c r="D95" s="184">
        <v>5</v>
      </c>
      <c r="E95" s="185" t="s">
        <v>1113</v>
      </c>
      <c r="F95" s="186" t="s">
        <v>1923</v>
      </c>
      <c r="G95" s="235" t="s">
        <v>1924</v>
      </c>
      <c r="H95" s="258"/>
      <c r="I95" s="259">
        <v>9287</v>
      </c>
      <c r="J95" s="260">
        <v>60392</v>
      </c>
      <c r="K95" s="259">
        <v>0</v>
      </c>
      <c r="L95" s="257">
        <f t="shared" si="42"/>
        <v>69679</v>
      </c>
      <c r="M95" s="213"/>
      <c r="N95" s="221" t="str">
        <f>"00"&amp;TEXT(ROWS(C$1:C91),"00")&amp;"C"</f>
        <v>0091C</v>
      </c>
      <c r="O95" s="297"/>
      <c r="P95" s="351">
        <f t="shared" si="70"/>
        <v>0</v>
      </c>
      <c r="Q95" s="206"/>
      <c r="R95" s="221" t="str">
        <f>"10"&amp;TEXT(ROWS(F$1:F91),"00")&amp;"C"</f>
        <v>1091C</v>
      </c>
      <c r="S95" s="297"/>
      <c r="T95" s="351">
        <f t="shared" si="71"/>
        <v>0</v>
      </c>
      <c r="U95" s="206"/>
      <c r="V95" s="221" t="str">
        <f>"20"&amp;TEXT(ROWS(I$1:I91),"00")&amp;"C"</f>
        <v>2091C</v>
      </c>
      <c r="W95" s="297"/>
      <c r="X95" s="351">
        <f t="shared" si="72"/>
        <v>0</v>
      </c>
      <c r="Y95" s="206"/>
      <c r="Z95" s="221" t="str">
        <f>"30"&amp;TEXT(ROWS(L$1:L91),"00")&amp;"C"</f>
        <v>3091C</v>
      </c>
      <c r="AA95" s="297"/>
      <c r="AB95" s="351">
        <f t="shared" si="73"/>
        <v>0</v>
      </c>
      <c r="AC95" s="206"/>
      <c r="AD95" s="221" t="str">
        <f>"40"&amp;TEXT(ROWS(O$1:O91),"00")&amp;"C"</f>
        <v>4091C</v>
      </c>
      <c r="AE95" s="297"/>
      <c r="AF95" s="351">
        <f t="shared" si="74"/>
        <v>0</v>
      </c>
      <c r="AH95" s="188">
        <f t="shared" si="43"/>
        <v>0</v>
      </c>
      <c r="AI95" s="188">
        <f t="shared" si="75"/>
        <v>0</v>
      </c>
      <c r="AJ95" s="188">
        <f t="shared" si="76"/>
        <v>0</v>
      </c>
      <c r="AK95" s="188">
        <f t="shared" si="77"/>
        <v>0</v>
      </c>
      <c r="AL95" s="188">
        <f t="shared" si="78"/>
        <v>0</v>
      </c>
      <c r="AM95" s="198"/>
      <c r="AN95" s="188">
        <f t="shared" si="44"/>
        <v>0</v>
      </c>
      <c r="AO95" s="188">
        <f t="shared" si="45"/>
        <v>0</v>
      </c>
      <c r="AP95" s="188">
        <f t="shared" si="46"/>
        <v>0</v>
      </c>
      <c r="AQ95" s="188">
        <f t="shared" si="47"/>
        <v>0</v>
      </c>
      <c r="AR95" s="188">
        <f t="shared" si="48"/>
        <v>0</v>
      </c>
      <c r="AS95" s="188">
        <f t="shared" si="49"/>
        <v>0</v>
      </c>
      <c r="AT95" s="188">
        <f t="shared" si="50"/>
        <v>0</v>
      </c>
      <c r="AU95" s="188">
        <f t="shared" si="51"/>
        <v>0</v>
      </c>
      <c r="AV95" s="188">
        <f t="shared" si="52"/>
        <v>0</v>
      </c>
      <c r="AW95" s="188">
        <f t="shared" si="53"/>
        <v>0</v>
      </c>
      <c r="AX95" s="188">
        <f t="shared" si="54"/>
        <v>0</v>
      </c>
      <c r="AY95" s="188">
        <f t="shared" si="55"/>
        <v>0</v>
      </c>
      <c r="AZ95" s="188">
        <f t="shared" si="56"/>
        <v>0</v>
      </c>
      <c r="BA95" s="188">
        <f t="shared" si="57"/>
        <v>0</v>
      </c>
      <c r="BB95" s="188">
        <f t="shared" si="58"/>
        <v>0</v>
      </c>
      <c r="BC95" s="188">
        <f t="shared" si="59"/>
        <v>0</v>
      </c>
      <c r="BD95" s="188">
        <f t="shared" si="60"/>
        <v>0</v>
      </c>
      <c r="BE95" s="188">
        <f t="shared" si="61"/>
        <v>0</v>
      </c>
      <c r="BF95" s="188">
        <f t="shared" si="62"/>
        <v>0</v>
      </c>
      <c r="BG95" s="188">
        <f t="shared" si="63"/>
        <v>0</v>
      </c>
      <c r="BH95" s="188">
        <f t="shared" si="64"/>
        <v>0</v>
      </c>
      <c r="BI95" s="188">
        <f t="shared" si="65"/>
        <v>0</v>
      </c>
      <c r="BJ95" s="188">
        <f t="shared" si="66"/>
        <v>0</v>
      </c>
      <c r="BK95" s="188">
        <f t="shared" si="67"/>
        <v>0</v>
      </c>
      <c r="BL95" s="188">
        <f t="shared" si="68"/>
        <v>0</v>
      </c>
      <c r="BM95" s="188">
        <f t="shared" si="69"/>
        <v>0</v>
      </c>
    </row>
    <row r="96" spans="1:65" s="176" customFormat="1">
      <c r="A96" s="174"/>
      <c r="B96" s="174"/>
      <c r="C96" s="193" t="s">
        <v>1853</v>
      </c>
      <c r="D96" s="193">
        <v>6</v>
      </c>
      <c r="E96" s="194" t="s">
        <v>1125</v>
      </c>
      <c r="F96" s="195" t="s">
        <v>2094</v>
      </c>
      <c r="G96" s="233" t="s">
        <v>2095</v>
      </c>
      <c r="H96" s="255"/>
      <c r="I96" s="264">
        <v>7285</v>
      </c>
      <c r="J96" s="264">
        <v>10685</v>
      </c>
      <c r="K96" s="264">
        <v>27169</v>
      </c>
      <c r="L96" s="257">
        <f t="shared" si="42"/>
        <v>45139</v>
      </c>
      <c r="M96" s="213"/>
      <c r="N96" s="221" t="str">
        <f>"00"&amp;TEXT(ROWS(C$1:C92),"00")&amp;"C"</f>
        <v>0092C</v>
      </c>
      <c r="O96" s="297"/>
      <c r="P96" s="351">
        <f t="shared" si="70"/>
        <v>0</v>
      </c>
      <c r="Q96" s="204"/>
      <c r="R96" s="221" t="str">
        <f>"10"&amp;TEXT(ROWS(F$1:F92),"00")&amp;"C"</f>
        <v>1092C</v>
      </c>
      <c r="S96" s="297"/>
      <c r="T96" s="351">
        <f t="shared" si="71"/>
        <v>0</v>
      </c>
      <c r="U96" s="204"/>
      <c r="V96" s="221" t="str">
        <f>"20"&amp;TEXT(ROWS(I$1:I92),"00")&amp;"C"</f>
        <v>2092C</v>
      </c>
      <c r="W96" s="297"/>
      <c r="X96" s="351">
        <f t="shared" si="72"/>
        <v>0</v>
      </c>
      <c r="Y96" s="204"/>
      <c r="Z96" s="221" t="str">
        <f>"30"&amp;TEXT(ROWS(L$1:L92),"00")&amp;"C"</f>
        <v>3092C</v>
      </c>
      <c r="AA96" s="297"/>
      <c r="AB96" s="351">
        <f t="shared" si="73"/>
        <v>0</v>
      </c>
      <c r="AC96" s="204"/>
      <c r="AD96" s="221" t="str">
        <f>"40"&amp;TEXT(ROWS(O$1:O92),"00")&amp;"C"</f>
        <v>4092C</v>
      </c>
      <c r="AE96" s="297"/>
      <c r="AF96" s="351">
        <f t="shared" si="74"/>
        <v>0</v>
      </c>
      <c r="AH96" s="188">
        <f t="shared" si="43"/>
        <v>0</v>
      </c>
      <c r="AI96" s="188">
        <f t="shared" si="75"/>
        <v>0</v>
      </c>
      <c r="AJ96" s="188">
        <f t="shared" si="76"/>
        <v>0</v>
      </c>
      <c r="AK96" s="188">
        <f t="shared" si="77"/>
        <v>0</v>
      </c>
      <c r="AL96" s="188">
        <f t="shared" si="78"/>
        <v>0</v>
      </c>
      <c r="AM96" s="199"/>
      <c r="AN96" s="188">
        <f t="shared" si="44"/>
        <v>0</v>
      </c>
      <c r="AO96" s="188">
        <f t="shared" si="45"/>
        <v>0</v>
      </c>
      <c r="AP96" s="188">
        <f t="shared" si="46"/>
        <v>0</v>
      </c>
      <c r="AQ96" s="188">
        <f t="shared" si="47"/>
        <v>0</v>
      </c>
      <c r="AR96" s="188">
        <f t="shared" si="48"/>
        <v>0</v>
      </c>
      <c r="AS96" s="188">
        <f t="shared" si="49"/>
        <v>0</v>
      </c>
      <c r="AT96" s="188">
        <f t="shared" si="50"/>
        <v>0</v>
      </c>
      <c r="AU96" s="188">
        <f t="shared" si="51"/>
        <v>0</v>
      </c>
      <c r="AV96" s="188">
        <f t="shared" si="52"/>
        <v>0</v>
      </c>
      <c r="AW96" s="188">
        <f t="shared" si="53"/>
        <v>0</v>
      </c>
      <c r="AX96" s="188">
        <f t="shared" si="54"/>
        <v>0</v>
      </c>
      <c r="AY96" s="188">
        <f t="shared" si="55"/>
        <v>0</v>
      </c>
      <c r="AZ96" s="188">
        <f t="shared" si="56"/>
        <v>0</v>
      </c>
      <c r="BA96" s="188">
        <f t="shared" si="57"/>
        <v>0</v>
      </c>
      <c r="BB96" s="188">
        <f t="shared" si="58"/>
        <v>0</v>
      </c>
      <c r="BC96" s="188">
        <f t="shared" si="59"/>
        <v>0</v>
      </c>
      <c r="BD96" s="188">
        <f t="shared" si="60"/>
        <v>0</v>
      </c>
      <c r="BE96" s="188">
        <f t="shared" si="61"/>
        <v>0</v>
      </c>
      <c r="BF96" s="188">
        <f t="shared" si="62"/>
        <v>0</v>
      </c>
      <c r="BG96" s="188">
        <f t="shared" si="63"/>
        <v>0</v>
      </c>
      <c r="BH96" s="188">
        <f t="shared" si="64"/>
        <v>0</v>
      </c>
      <c r="BI96" s="188">
        <f t="shared" si="65"/>
        <v>0</v>
      </c>
      <c r="BJ96" s="188">
        <f t="shared" si="66"/>
        <v>0</v>
      </c>
      <c r="BK96" s="188">
        <f t="shared" si="67"/>
        <v>0</v>
      </c>
      <c r="BL96" s="188">
        <f t="shared" si="68"/>
        <v>0</v>
      </c>
      <c r="BM96" s="188">
        <f t="shared" si="69"/>
        <v>0</v>
      </c>
    </row>
    <row r="97" spans="3:65">
      <c r="C97" s="193" t="s">
        <v>1826</v>
      </c>
      <c r="D97" s="193">
        <v>6</v>
      </c>
      <c r="E97" s="194" t="s">
        <v>1102</v>
      </c>
      <c r="F97" s="195" t="s">
        <v>2042</v>
      </c>
      <c r="G97" s="233" t="s">
        <v>2043</v>
      </c>
      <c r="H97" s="255"/>
      <c r="I97" s="264">
        <v>2068</v>
      </c>
      <c r="J97" s="264">
        <v>1001</v>
      </c>
      <c r="K97" s="264">
        <v>2075</v>
      </c>
      <c r="L97" s="257">
        <f t="shared" si="42"/>
        <v>5144</v>
      </c>
      <c r="M97" s="213"/>
      <c r="N97" s="221" t="str">
        <f>"00"&amp;TEXT(ROWS(C$1:C93),"00")&amp;"C"</f>
        <v>0093C</v>
      </c>
      <c r="O97" s="297"/>
      <c r="P97" s="351">
        <f t="shared" si="70"/>
        <v>0</v>
      </c>
      <c r="R97" s="221" t="str">
        <f>"10"&amp;TEXT(ROWS(F$1:F93),"00")&amp;"C"</f>
        <v>1093C</v>
      </c>
      <c r="S97" s="297"/>
      <c r="T97" s="351">
        <f t="shared" si="71"/>
        <v>0</v>
      </c>
      <c r="V97" s="221" t="str">
        <f>"20"&amp;TEXT(ROWS(I$1:I93),"00")&amp;"C"</f>
        <v>2093C</v>
      </c>
      <c r="W97" s="297"/>
      <c r="X97" s="351">
        <f t="shared" si="72"/>
        <v>0</v>
      </c>
      <c r="Z97" s="221" t="str">
        <f>"30"&amp;TEXT(ROWS(L$1:L93),"00")&amp;"C"</f>
        <v>3093C</v>
      </c>
      <c r="AA97" s="297"/>
      <c r="AB97" s="351">
        <f t="shared" si="73"/>
        <v>0</v>
      </c>
      <c r="AD97" s="221" t="str">
        <f>"40"&amp;TEXT(ROWS(O$1:O93),"00")&amp;"C"</f>
        <v>4093C</v>
      </c>
      <c r="AE97" s="297"/>
      <c r="AF97" s="351">
        <f t="shared" si="74"/>
        <v>0</v>
      </c>
      <c r="AH97" s="188">
        <f t="shared" si="43"/>
        <v>0</v>
      </c>
      <c r="AI97" s="188">
        <f t="shared" si="75"/>
        <v>0</v>
      </c>
      <c r="AJ97" s="188">
        <f t="shared" si="76"/>
        <v>0</v>
      </c>
      <c r="AK97" s="188">
        <f t="shared" si="77"/>
        <v>0</v>
      </c>
      <c r="AL97" s="188">
        <f t="shared" si="78"/>
        <v>0</v>
      </c>
      <c r="AN97" s="188">
        <f t="shared" si="44"/>
        <v>0</v>
      </c>
      <c r="AO97" s="188">
        <f t="shared" si="45"/>
        <v>0</v>
      </c>
      <c r="AP97" s="188">
        <f t="shared" si="46"/>
        <v>0</v>
      </c>
      <c r="AQ97" s="188">
        <f t="shared" si="47"/>
        <v>0</v>
      </c>
      <c r="AR97" s="188">
        <f t="shared" si="48"/>
        <v>0</v>
      </c>
      <c r="AS97" s="188">
        <f t="shared" si="49"/>
        <v>0</v>
      </c>
      <c r="AT97" s="188">
        <f t="shared" si="50"/>
        <v>0</v>
      </c>
      <c r="AU97" s="188">
        <f t="shared" si="51"/>
        <v>0</v>
      </c>
      <c r="AV97" s="188">
        <f t="shared" si="52"/>
        <v>0</v>
      </c>
      <c r="AW97" s="188">
        <f t="shared" si="53"/>
        <v>0</v>
      </c>
      <c r="AX97" s="188">
        <f t="shared" si="54"/>
        <v>0</v>
      </c>
      <c r="AY97" s="188">
        <f t="shared" si="55"/>
        <v>0</v>
      </c>
      <c r="AZ97" s="188">
        <f t="shared" si="56"/>
        <v>0</v>
      </c>
      <c r="BA97" s="188">
        <f t="shared" si="57"/>
        <v>0</v>
      </c>
      <c r="BB97" s="188">
        <f t="shared" si="58"/>
        <v>0</v>
      </c>
      <c r="BC97" s="188">
        <f t="shared" si="59"/>
        <v>0</v>
      </c>
      <c r="BD97" s="188">
        <f t="shared" si="60"/>
        <v>0</v>
      </c>
      <c r="BE97" s="188">
        <f t="shared" si="61"/>
        <v>0</v>
      </c>
      <c r="BF97" s="188">
        <f t="shared" si="62"/>
        <v>0</v>
      </c>
      <c r="BG97" s="188">
        <f t="shared" si="63"/>
        <v>0</v>
      </c>
      <c r="BH97" s="188">
        <f t="shared" si="64"/>
        <v>0</v>
      </c>
      <c r="BI97" s="188">
        <f t="shared" si="65"/>
        <v>0</v>
      </c>
      <c r="BJ97" s="188">
        <f t="shared" si="66"/>
        <v>0</v>
      </c>
      <c r="BK97" s="188">
        <f t="shared" si="67"/>
        <v>0</v>
      </c>
      <c r="BL97" s="188">
        <f t="shared" si="68"/>
        <v>0</v>
      </c>
      <c r="BM97" s="188">
        <f t="shared" si="69"/>
        <v>0</v>
      </c>
    </row>
    <row r="98" spans="3:65">
      <c r="C98" s="193" t="s">
        <v>1849</v>
      </c>
      <c r="D98" s="193">
        <v>6</v>
      </c>
      <c r="E98" s="194" t="s">
        <v>1102</v>
      </c>
      <c r="F98" s="195" t="s">
        <v>2087</v>
      </c>
      <c r="G98" s="233" t="s">
        <v>2088</v>
      </c>
      <c r="H98" s="255"/>
      <c r="I98" s="264">
        <v>10918</v>
      </c>
      <c r="J98" s="264">
        <v>43560</v>
      </c>
      <c r="K98" s="264">
        <v>19200</v>
      </c>
      <c r="L98" s="257">
        <f t="shared" si="42"/>
        <v>73678</v>
      </c>
      <c r="M98" s="213"/>
      <c r="N98" s="221" t="str">
        <f>"00"&amp;TEXT(ROWS(C$1:C94),"00")&amp;"C"</f>
        <v>0094C</v>
      </c>
      <c r="O98" s="297"/>
      <c r="P98" s="351">
        <f t="shared" si="70"/>
        <v>0</v>
      </c>
      <c r="R98" s="221" t="str">
        <f>"10"&amp;TEXT(ROWS(F$1:F94),"00")&amp;"C"</f>
        <v>1094C</v>
      </c>
      <c r="S98" s="297"/>
      <c r="T98" s="351">
        <f t="shared" si="71"/>
        <v>0</v>
      </c>
      <c r="V98" s="221" t="str">
        <f>"20"&amp;TEXT(ROWS(I$1:I94),"00")&amp;"C"</f>
        <v>2094C</v>
      </c>
      <c r="W98" s="297"/>
      <c r="X98" s="351">
        <f t="shared" si="72"/>
        <v>0</v>
      </c>
      <c r="Z98" s="221" t="str">
        <f>"30"&amp;TEXT(ROWS(L$1:L94),"00")&amp;"C"</f>
        <v>3094C</v>
      </c>
      <c r="AA98" s="297"/>
      <c r="AB98" s="351">
        <f t="shared" si="73"/>
        <v>0</v>
      </c>
      <c r="AD98" s="221" t="str">
        <f>"40"&amp;TEXT(ROWS(O$1:O94),"00")&amp;"C"</f>
        <v>4094C</v>
      </c>
      <c r="AE98" s="297"/>
      <c r="AF98" s="351">
        <f t="shared" si="74"/>
        <v>0</v>
      </c>
      <c r="AH98" s="188">
        <f t="shared" si="43"/>
        <v>0</v>
      </c>
      <c r="AI98" s="188">
        <f t="shared" si="75"/>
        <v>0</v>
      </c>
      <c r="AJ98" s="188">
        <f t="shared" si="76"/>
        <v>0</v>
      </c>
      <c r="AK98" s="188">
        <f t="shared" si="77"/>
        <v>0</v>
      </c>
      <c r="AL98" s="188">
        <f t="shared" si="78"/>
        <v>0</v>
      </c>
      <c r="AN98" s="188">
        <f t="shared" si="44"/>
        <v>0</v>
      </c>
      <c r="AO98" s="188">
        <f t="shared" si="45"/>
        <v>0</v>
      </c>
      <c r="AP98" s="188">
        <f t="shared" si="46"/>
        <v>0</v>
      </c>
      <c r="AQ98" s="188">
        <f t="shared" si="47"/>
        <v>0</v>
      </c>
      <c r="AR98" s="188">
        <f t="shared" si="48"/>
        <v>0</v>
      </c>
      <c r="AS98" s="188">
        <f t="shared" si="49"/>
        <v>0</v>
      </c>
      <c r="AT98" s="188">
        <f t="shared" si="50"/>
        <v>0</v>
      </c>
      <c r="AU98" s="188">
        <f t="shared" si="51"/>
        <v>0</v>
      </c>
      <c r="AV98" s="188">
        <f t="shared" si="52"/>
        <v>0</v>
      </c>
      <c r="AW98" s="188">
        <f t="shared" si="53"/>
        <v>0</v>
      </c>
      <c r="AX98" s="188">
        <f t="shared" si="54"/>
        <v>0</v>
      </c>
      <c r="AY98" s="188">
        <f t="shared" si="55"/>
        <v>0</v>
      </c>
      <c r="AZ98" s="188">
        <f t="shared" si="56"/>
        <v>0</v>
      </c>
      <c r="BA98" s="188">
        <f t="shared" si="57"/>
        <v>0</v>
      </c>
      <c r="BB98" s="188">
        <f t="shared" si="58"/>
        <v>0</v>
      </c>
      <c r="BC98" s="188">
        <f t="shared" si="59"/>
        <v>0</v>
      </c>
      <c r="BD98" s="188">
        <f t="shared" si="60"/>
        <v>0</v>
      </c>
      <c r="BE98" s="188">
        <f t="shared" si="61"/>
        <v>0</v>
      </c>
      <c r="BF98" s="188">
        <f t="shared" si="62"/>
        <v>0</v>
      </c>
      <c r="BG98" s="188">
        <f t="shared" si="63"/>
        <v>0</v>
      </c>
      <c r="BH98" s="188">
        <f t="shared" si="64"/>
        <v>0</v>
      </c>
      <c r="BI98" s="188">
        <f t="shared" si="65"/>
        <v>0</v>
      </c>
      <c r="BJ98" s="188">
        <f t="shared" si="66"/>
        <v>0</v>
      </c>
      <c r="BK98" s="188">
        <f t="shared" si="67"/>
        <v>0</v>
      </c>
      <c r="BL98" s="188">
        <f t="shared" si="68"/>
        <v>0</v>
      </c>
      <c r="BM98" s="188">
        <f t="shared" si="69"/>
        <v>0</v>
      </c>
    </row>
    <row r="99" spans="3:65">
      <c r="C99" s="193" t="s">
        <v>1823</v>
      </c>
      <c r="D99" s="193">
        <v>6</v>
      </c>
      <c r="E99" s="194" t="s">
        <v>1135</v>
      </c>
      <c r="F99" s="195" t="s">
        <v>2036</v>
      </c>
      <c r="G99" s="233" t="s">
        <v>2037</v>
      </c>
      <c r="H99" s="255"/>
      <c r="I99" s="264">
        <v>298</v>
      </c>
      <c r="J99" s="264">
        <v>34412</v>
      </c>
      <c r="K99" s="264">
        <v>1749</v>
      </c>
      <c r="L99" s="257">
        <f t="shared" si="42"/>
        <v>36459</v>
      </c>
      <c r="M99" s="213"/>
      <c r="N99" s="221" t="str">
        <f>"00"&amp;TEXT(ROWS(C$1:C95),"00")&amp;"C"</f>
        <v>0095C</v>
      </c>
      <c r="O99" s="297"/>
      <c r="P99" s="351">
        <f t="shared" si="70"/>
        <v>0</v>
      </c>
      <c r="R99" s="221" t="str">
        <f>"10"&amp;TEXT(ROWS(F$1:F95),"00")&amp;"C"</f>
        <v>1095C</v>
      </c>
      <c r="S99" s="297"/>
      <c r="T99" s="351">
        <f t="shared" si="71"/>
        <v>0</v>
      </c>
      <c r="V99" s="221" t="str">
        <f>"20"&amp;TEXT(ROWS(I$1:I95),"00")&amp;"C"</f>
        <v>2095C</v>
      </c>
      <c r="W99" s="297"/>
      <c r="X99" s="351">
        <f t="shared" si="72"/>
        <v>0</v>
      </c>
      <c r="Z99" s="221" t="str">
        <f>"30"&amp;TEXT(ROWS(L$1:L95),"00")&amp;"C"</f>
        <v>3095C</v>
      </c>
      <c r="AA99" s="297"/>
      <c r="AB99" s="351">
        <f t="shared" si="73"/>
        <v>0</v>
      </c>
      <c r="AD99" s="221" t="str">
        <f>"40"&amp;TEXT(ROWS(O$1:O95),"00")&amp;"C"</f>
        <v>4095C</v>
      </c>
      <c r="AE99" s="297"/>
      <c r="AF99" s="351">
        <f t="shared" si="74"/>
        <v>0</v>
      </c>
      <c r="AH99" s="188">
        <f t="shared" si="43"/>
        <v>0</v>
      </c>
      <c r="AI99" s="188">
        <f t="shared" si="75"/>
        <v>0</v>
      </c>
      <c r="AJ99" s="188">
        <f t="shared" si="76"/>
        <v>0</v>
      </c>
      <c r="AK99" s="188">
        <f t="shared" si="77"/>
        <v>0</v>
      </c>
      <c r="AL99" s="188">
        <f t="shared" si="78"/>
        <v>0</v>
      </c>
      <c r="AN99" s="188">
        <f t="shared" si="44"/>
        <v>0</v>
      </c>
      <c r="AO99" s="188">
        <f t="shared" si="45"/>
        <v>0</v>
      </c>
      <c r="AP99" s="188">
        <f t="shared" si="46"/>
        <v>0</v>
      </c>
      <c r="AQ99" s="188">
        <f t="shared" si="47"/>
        <v>0</v>
      </c>
      <c r="AR99" s="188">
        <f t="shared" si="48"/>
        <v>0</v>
      </c>
      <c r="AS99" s="188">
        <f t="shared" si="49"/>
        <v>0</v>
      </c>
      <c r="AT99" s="188">
        <f t="shared" si="50"/>
        <v>0</v>
      </c>
      <c r="AU99" s="188">
        <f t="shared" si="51"/>
        <v>0</v>
      </c>
      <c r="AV99" s="188">
        <f t="shared" si="52"/>
        <v>0</v>
      </c>
      <c r="AW99" s="188">
        <f t="shared" si="53"/>
        <v>0</v>
      </c>
      <c r="AX99" s="188">
        <f t="shared" si="54"/>
        <v>0</v>
      </c>
      <c r="AY99" s="188">
        <f t="shared" si="55"/>
        <v>0</v>
      </c>
      <c r="AZ99" s="188">
        <f t="shared" si="56"/>
        <v>0</v>
      </c>
      <c r="BA99" s="188">
        <f t="shared" si="57"/>
        <v>0</v>
      </c>
      <c r="BB99" s="188">
        <f t="shared" si="58"/>
        <v>0</v>
      </c>
      <c r="BC99" s="188">
        <f t="shared" si="59"/>
        <v>0</v>
      </c>
      <c r="BD99" s="188">
        <f t="shared" si="60"/>
        <v>0</v>
      </c>
      <c r="BE99" s="188">
        <f t="shared" si="61"/>
        <v>0</v>
      </c>
      <c r="BF99" s="188">
        <f t="shared" si="62"/>
        <v>0</v>
      </c>
      <c r="BG99" s="188">
        <f t="shared" si="63"/>
        <v>0</v>
      </c>
      <c r="BH99" s="188">
        <f t="shared" si="64"/>
        <v>0</v>
      </c>
      <c r="BI99" s="188">
        <f t="shared" si="65"/>
        <v>0</v>
      </c>
      <c r="BJ99" s="188">
        <f t="shared" si="66"/>
        <v>0</v>
      </c>
      <c r="BK99" s="188">
        <f t="shared" si="67"/>
        <v>0</v>
      </c>
      <c r="BL99" s="188">
        <f t="shared" si="68"/>
        <v>0</v>
      </c>
      <c r="BM99" s="188">
        <f t="shared" si="69"/>
        <v>0</v>
      </c>
    </row>
    <row r="100" spans="3:65">
      <c r="C100" s="193" t="s">
        <v>1871</v>
      </c>
      <c r="D100" s="193">
        <v>6</v>
      </c>
      <c r="E100" s="194" t="s">
        <v>1125</v>
      </c>
      <c r="F100" s="195" t="s">
        <v>2129</v>
      </c>
      <c r="G100" s="233" t="s">
        <v>2130</v>
      </c>
      <c r="H100" s="255"/>
      <c r="I100" s="264">
        <v>31010</v>
      </c>
      <c r="J100" s="264">
        <v>76811</v>
      </c>
      <c r="K100" s="264">
        <v>38969</v>
      </c>
      <c r="L100" s="257">
        <f t="shared" si="42"/>
        <v>146790</v>
      </c>
      <c r="M100" s="213"/>
      <c r="N100" s="221" t="str">
        <f>"00"&amp;TEXT(ROWS(C$1:C96),"00")&amp;"C"</f>
        <v>0096C</v>
      </c>
      <c r="O100" s="297"/>
      <c r="P100" s="351">
        <f t="shared" si="70"/>
        <v>0</v>
      </c>
      <c r="R100" s="221" t="str">
        <f>"10"&amp;TEXT(ROWS(F$1:F96),"00")&amp;"C"</f>
        <v>1096C</v>
      </c>
      <c r="S100" s="297"/>
      <c r="T100" s="351">
        <f t="shared" si="71"/>
        <v>0</v>
      </c>
      <c r="V100" s="221" t="str">
        <f>"20"&amp;TEXT(ROWS(I$1:I96),"00")&amp;"C"</f>
        <v>2096C</v>
      </c>
      <c r="W100" s="297"/>
      <c r="X100" s="351">
        <f t="shared" si="72"/>
        <v>0</v>
      </c>
      <c r="Z100" s="221" t="str">
        <f>"30"&amp;TEXT(ROWS(L$1:L96),"00")&amp;"C"</f>
        <v>3096C</v>
      </c>
      <c r="AA100" s="297"/>
      <c r="AB100" s="351">
        <f t="shared" si="73"/>
        <v>0</v>
      </c>
      <c r="AD100" s="221" t="str">
        <f>"40"&amp;TEXT(ROWS(O$1:O96),"00")&amp;"C"</f>
        <v>4096C</v>
      </c>
      <c r="AE100" s="297"/>
      <c r="AF100" s="351">
        <f t="shared" si="74"/>
        <v>0</v>
      </c>
      <c r="AH100" s="188">
        <f t="shared" si="43"/>
        <v>0</v>
      </c>
      <c r="AI100" s="188">
        <f t="shared" si="75"/>
        <v>0</v>
      </c>
      <c r="AJ100" s="188">
        <f t="shared" si="76"/>
        <v>0</v>
      </c>
      <c r="AK100" s="188">
        <f t="shared" si="77"/>
        <v>0</v>
      </c>
      <c r="AL100" s="188">
        <f t="shared" si="78"/>
        <v>0</v>
      </c>
      <c r="AN100" s="188">
        <f t="shared" si="44"/>
        <v>0</v>
      </c>
      <c r="AO100" s="188">
        <f t="shared" si="45"/>
        <v>0</v>
      </c>
      <c r="AP100" s="188">
        <f t="shared" si="46"/>
        <v>0</v>
      </c>
      <c r="AQ100" s="188">
        <f t="shared" si="47"/>
        <v>0</v>
      </c>
      <c r="AR100" s="188">
        <f t="shared" si="48"/>
        <v>0</v>
      </c>
      <c r="AS100" s="188">
        <f t="shared" si="49"/>
        <v>0</v>
      </c>
      <c r="AT100" s="188">
        <f t="shared" si="50"/>
        <v>0</v>
      </c>
      <c r="AU100" s="188">
        <f t="shared" si="51"/>
        <v>0</v>
      </c>
      <c r="AV100" s="188">
        <f t="shared" si="52"/>
        <v>0</v>
      </c>
      <c r="AW100" s="188">
        <f t="shared" si="53"/>
        <v>0</v>
      </c>
      <c r="AX100" s="188">
        <f t="shared" si="54"/>
        <v>0</v>
      </c>
      <c r="AY100" s="188">
        <f t="shared" si="55"/>
        <v>0</v>
      </c>
      <c r="AZ100" s="188">
        <f t="shared" si="56"/>
        <v>0</v>
      </c>
      <c r="BA100" s="188">
        <f t="shared" si="57"/>
        <v>0</v>
      </c>
      <c r="BB100" s="188">
        <f t="shared" si="58"/>
        <v>0</v>
      </c>
      <c r="BC100" s="188">
        <f t="shared" si="59"/>
        <v>0</v>
      </c>
      <c r="BD100" s="188">
        <f t="shared" si="60"/>
        <v>0</v>
      </c>
      <c r="BE100" s="188">
        <f t="shared" si="61"/>
        <v>0</v>
      </c>
      <c r="BF100" s="188">
        <f t="shared" si="62"/>
        <v>0</v>
      </c>
      <c r="BG100" s="188">
        <f t="shared" si="63"/>
        <v>0</v>
      </c>
      <c r="BH100" s="188">
        <f t="shared" si="64"/>
        <v>0</v>
      </c>
      <c r="BI100" s="188">
        <f t="shared" si="65"/>
        <v>0</v>
      </c>
      <c r="BJ100" s="188">
        <f t="shared" si="66"/>
        <v>0</v>
      </c>
      <c r="BK100" s="188">
        <f t="shared" si="67"/>
        <v>0</v>
      </c>
      <c r="BL100" s="188">
        <f t="shared" si="68"/>
        <v>0</v>
      </c>
      <c r="BM100" s="188">
        <f t="shared" si="69"/>
        <v>0</v>
      </c>
    </row>
    <row r="101" spans="3:65">
      <c r="C101" s="183" t="s">
        <v>1735</v>
      </c>
      <c r="D101" s="184">
        <v>6</v>
      </c>
      <c r="E101" s="185" t="s">
        <v>1272</v>
      </c>
      <c r="F101" s="186" t="s">
        <v>1927</v>
      </c>
      <c r="G101" s="235" t="s">
        <v>1928</v>
      </c>
      <c r="H101" s="258"/>
      <c r="I101" s="259">
        <v>2698</v>
      </c>
      <c r="J101" s="260">
        <v>1521</v>
      </c>
      <c r="K101" s="259">
        <v>7489</v>
      </c>
      <c r="L101" s="257">
        <f t="shared" si="42"/>
        <v>11708</v>
      </c>
      <c r="M101" s="213"/>
      <c r="N101" s="221" t="str">
        <f>"00"&amp;TEXT(ROWS(C$1:C97),"00")&amp;"C"</f>
        <v>0097C</v>
      </c>
      <c r="O101" s="297"/>
      <c r="P101" s="351">
        <f t="shared" si="70"/>
        <v>0</v>
      </c>
      <c r="Q101" s="206"/>
      <c r="R101" s="221" t="str">
        <f>"10"&amp;TEXT(ROWS(F$1:F97),"00")&amp;"C"</f>
        <v>1097C</v>
      </c>
      <c r="S101" s="297"/>
      <c r="T101" s="351">
        <f t="shared" si="71"/>
        <v>0</v>
      </c>
      <c r="U101" s="206"/>
      <c r="V101" s="221" t="str">
        <f>"20"&amp;TEXT(ROWS(I$1:I97),"00")&amp;"C"</f>
        <v>2097C</v>
      </c>
      <c r="W101" s="297"/>
      <c r="X101" s="351">
        <f t="shared" si="72"/>
        <v>0</v>
      </c>
      <c r="Y101" s="206"/>
      <c r="Z101" s="221" t="str">
        <f>"30"&amp;TEXT(ROWS(L$1:L97),"00")&amp;"C"</f>
        <v>3097C</v>
      </c>
      <c r="AA101" s="297"/>
      <c r="AB101" s="351">
        <f t="shared" si="73"/>
        <v>0</v>
      </c>
      <c r="AC101" s="206"/>
      <c r="AD101" s="221" t="str">
        <f>"40"&amp;TEXT(ROWS(O$1:O97),"00")&amp;"C"</f>
        <v>4097C</v>
      </c>
      <c r="AE101" s="297"/>
      <c r="AF101" s="351">
        <f t="shared" si="74"/>
        <v>0</v>
      </c>
      <c r="AH101" s="188">
        <f t="shared" si="43"/>
        <v>0</v>
      </c>
      <c r="AI101" s="188">
        <f t="shared" si="75"/>
        <v>0</v>
      </c>
      <c r="AJ101" s="188">
        <f t="shared" si="76"/>
        <v>0</v>
      </c>
      <c r="AK101" s="188">
        <f t="shared" si="77"/>
        <v>0</v>
      </c>
      <c r="AL101" s="188">
        <f t="shared" si="78"/>
        <v>0</v>
      </c>
      <c r="AN101" s="188">
        <f t="shared" si="44"/>
        <v>0</v>
      </c>
      <c r="AO101" s="188">
        <f t="shared" si="45"/>
        <v>0</v>
      </c>
      <c r="AP101" s="188">
        <f t="shared" si="46"/>
        <v>0</v>
      </c>
      <c r="AQ101" s="188">
        <f t="shared" si="47"/>
        <v>0</v>
      </c>
      <c r="AR101" s="188">
        <f t="shared" si="48"/>
        <v>0</v>
      </c>
      <c r="AS101" s="188">
        <f t="shared" si="49"/>
        <v>0</v>
      </c>
      <c r="AT101" s="188">
        <f t="shared" si="50"/>
        <v>0</v>
      </c>
      <c r="AU101" s="188">
        <f t="shared" si="51"/>
        <v>0</v>
      </c>
      <c r="AV101" s="188">
        <f t="shared" si="52"/>
        <v>0</v>
      </c>
      <c r="AW101" s="188">
        <f t="shared" si="53"/>
        <v>0</v>
      </c>
      <c r="AX101" s="188">
        <f t="shared" si="54"/>
        <v>0</v>
      </c>
      <c r="AY101" s="188">
        <f t="shared" si="55"/>
        <v>0</v>
      </c>
      <c r="AZ101" s="188">
        <f t="shared" si="56"/>
        <v>0</v>
      </c>
      <c r="BA101" s="188">
        <f t="shared" si="57"/>
        <v>0</v>
      </c>
      <c r="BB101" s="188">
        <f t="shared" si="58"/>
        <v>0</v>
      </c>
      <c r="BC101" s="188">
        <f t="shared" si="59"/>
        <v>0</v>
      </c>
      <c r="BD101" s="188">
        <f t="shared" si="60"/>
        <v>0</v>
      </c>
      <c r="BE101" s="188">
        <f t="shared" si="61"/>
        <v>0</v>
      </c>
      <c r="BF101" s="188">
        <f t="shared" si="62"/>
        <v>0</v>
      </c>
      <c r="BG101" s="188">
        <f t="shared" si="63"/>
        <v>0</v>
      </c>
      <c r="BH101" s="188">
        <f t="shared" si="64"/>
        <v>0</v>
      </c>
      <c r="BI101" s="188">
        <f t="shared" si="65"/>
        <v>0</v>
      </c>
      <c r="BJ101" s="188">
        <f t="shared" si="66"/>
        <v>0</v>
      </c>
      <c r="BK101" s="188">
        <f t="shared" si="67"/>
        <v>0</v>
      </c>
      <c r="BL101" s="188">
        <f t="shared" si="68"/>
        <v>0</v>
      </c>
      <c r="BM101" s="188">
        <f t="shared" si="69"/>
        <v>0</v>
      </c>
    </row>
    <row r="102" spans="3:65">
      <c r="C102" s="183" t="s">
        <v>1723</v>
      </c>
      <c r="D102" s="184">
        <v>6</v>
      </c>
      <c r="E102" s="185" t="s">
        <v>1272</v>
      </c>
      <c r="F102" s="186" t="s">
        <v>1907</v>
      </c>
      <c r="G102" s="234" t="s">
        <v>1908</v>
      </c>
      <c r="H102" s="255"/>
      <c r="I102" s="256">
        <v>8799</v>
      </c>
      <c r="J102" s="256">
        <v>6191</v>
      </c>
      <c r="K102" s="256">
        <v>19290</v>
      </c>
      <c r="L102" s="257">
        <f t="shared" ref="L102:L133" si="79">SUM(H102:K102)</f>
        <v>34280</v>
      </c>
      <c r="M102" s="213"/>
      <c r="N102" s="221" t="str">
        <f>"00"&amp;TEXT(ROWS(C$1:C98),"00")&amp;"C"</f>
        <v>0098C</v>
      </c>
      <c r="O102" s="297"/>
      <c r="P102" s="351">
        <f t="shared" si="70"/>
        <v>0</v>
      </c>
      <c r="Q102" s="206"/>
      <c r="R102" s="221" t="str">
        <f>"10"&amp;TEXT(ROWS(F$1:F98),"00")&amp;"C"</f>
        <v>1098C</v>
      </c>
      <c r="S102" s="297"/>
      <c r="T102" s="351">
        <f t="shared" si="71"/>
        <v>0</v>
      </c>
      <c r="U102" s="206"/>
      <c r="V102" s="221" t="str">
        <f>"20"&amp;TEXT(ROWS(I$1:I98),"00")&amp;"C"</f>
        <v>2098C</v>
      </c>
      <c r="W102" s="297"/>
      <c r="X102" s="351">
        <f t="shared" si="72"/>
        <v>0</v>
      </c>
      <c r="Y102" s="206"/>
      <c r="Z102" s="221" t="str">
        <f>"30"&amp;TEXT(ROWS(L$1:L98),"00")&amp;"C"</f>
        <v>3098C</v>
      </c>
      <c r="AA102" s="297"/>
      <c r="AB102" s="351">
        <f t="shared" si="73"/>
        <v>0</v>
      </c>
      <c r="AC102" s="206"/>
      <c r="AD102" s="221" t="str">
        <f>"40"&amp;TEXT(ROWS(O$1:O98),"00")&amp;"C"</f>
        <v>4098C</v>
      </c>
      <c r="AE102" s="297"/>
      <c r="AF102" s="351">
        <f t="shared" si="74"/>
        <v>0</v>
      </c>
      <c r="AH102" s="188">
        <f t="shared" si="43"/>
        <v>0</v>
      </c>
      <c r="AI102" s="188">
        <f t="shared" si="75"/>
        <v>0</v>
      </c>
      <c r="AJ102" s="188">
        <f t="shared" si="76"/>
        <v>0</v>
      </c>
      <c r="AK102" s="188">
        <f t="shared" si="77"/>
        <v>0</v>
      </c>
      <c r="AL102" s="188">
        <f t="shared" si="78"/>
        <v>0</v>
      </c>
      <c r="AN102" s="188">
        <f t="shared" si="44"/>
        <v>0</v>
      </c>
      <c r="AO102" s="188">
        <f t="shared" si="45"/>
        <v>0</v>
      </c>
      <c r="AP102" s="188">
        <f t="shared" si="46"/>
        <v>0</v>
      </c>
      <c r="AQ102" s="188">
        <f t="shared" si="47"/>
        <v>0</v>
      </c>
      <c r="AR102" s="188">
        <f t="shared" si="48"/>
        <v>0</v>
      </c>
      <c r="AS102" s="188">
        <f t="shared" si="49"/>
        <v>0</v>
      </c>
      <c r="AT102" s="188">
        <f t="shared" si="50"/>
        <v>0</v>
      </c>
      <c r="AU102" s="188">
        <f t="shared" si="51"/>
        <v>0</v>
      </c>
      <c r="AV102" s="188">
        <f t="shared" si="52"/>
        <v>0</v>
      </c>
      <c r="AW102" s="188">
        <f t="shared" si="53"/>
        <v>0</v>
      </c>
      <c r="AX102" s="188">
        <f t="shared" si="54"/>
        <v>0</v>
      </c>
      <c r="AY102" s="188">
        <f t="shared" si="55"/>
        <v>0</v>
      </c>
      <c r="AZ102" s="188">
        <f t="shared" si="56"/>
        <v>0</v>
      </c>
      <c r="BA102" s="188">
        <f t="shared" si="57"/>
        <v>0</v>
      </c>
      <c r="BB102" s="188">
        <f t="shared" si="58"/>
        <v>0</v>
      </c>
      <c r="BC102" s="188">
        <f t="shared" si="59"/>
        <v>0</v>
      </c>
      <c r="BD102" s="188">
        <f t="shared" si="60"/>
        <v>0</v>
      </c>
      <c r="BE102" s="188">
        <f t="shared" si="61"/>
        <v>0</v>
      </c>
      <c r="BF102" s="188">
        <f t="shared" si="62"/>
        <v>0</v>
      </c>
      <c r="BG102" s="188">
        <f t="shared" si="63"/>
        <v>0</v>
      </c>
      <c r="BH102" s="188">
        <f t="shared" si="64"/>
        <v>0</v>
      </c>
      <c r="BI102" s="188">
        <f t="shared" si="65"/>
        <v>0</v>
      </c>
      <c r="BJ102" s="188">
        <f t="shared" si="66"/>
        <v>0</v>
      </c>
      <c r="BK102" s="188">
        <f t="shared" si="67"/>
        <v>0</v>
      </c>
      <c r="BL102" s="188">
        <f t="shared" si="68"/>
        <v>0</v>
      </c>
      <c r="BM102" s="188">
        <f t="shared" si="69"/>
        <v>0</v>
      </c>
    </row>
    <row r="103" spans="3:65">
      <c r="C103" s="193" t="s">
        <v>1832</v>
      </c>
      <c r="D103" s="193">
        <v>6</v>
      </c>
      <c r="E103" s="194" t="s">
        <v>1272</v>
      </c>
      <c r="F103" s="195" t="s">
        <v>2054</v>
      </c>
      <c r="G103" s="233" t="s">
        <v>2055</v>
      </c>
      <c r="H103" s="255"/>
      <c r="I103" s="256">
        <v>3765</v>
      </c>
      <c r="J103" s="264">
        <v>7641</v>
      </c>
      <c r="K103" s="264">
        <v>11105</v>
      </c>
      <c r="L103" s="257">
        <f t="shared" si="79"/>
        <v>22511</v>
      </c>
      <c r="M103" s="213"/>
      <c r="N103" s="221" t="str">
        <f>"00"&amp;TEXT(ROWS(C$1:C99),"00")&amp;"C"</f>
        <v>0099C</v>
      </c>
      <c r="O103" s="297"/>
      <c r="P103" s="351">
        <f t="shared" si="70"/>
        <v>0</v>
      </c>
      <c r="R103" s="221" t="str">
        <f>"10"&amp;TEXT(ROWS(F$1:F99),"00")&amp;"C"</f>
        <v>1099C</v>
      </c>
      <c r="S103" s="297"/>
      <c r="T103" s="351">
        <f t="shared" si="71"/>
        <v>0</v>
      </c>
      <c r="V103" s="221" t="str">
        <f>"20"&amp;TEXT(ROWS(I$1:I99),"00")&amp;"C"</f>
        <v>2099C</v>
      </c>
      <c r="W103" s="297"/>
      <c r="X103" s="351">
        <f t="shared" si="72"/>
        <v>0</v>
      </c>
      <c r="Z103" s="221" t="str">
        <f>"30"&amp;TEXT(ROWS(L$1:L99),"00")&amp;"C"</f>
        <v>3099C</v>
      </c>
      <c r="AA103" s="297"/>
      <c r="AB103" s="351">
        <f t="shared" si="73"/>
        <v>0</v>
      </c>
      <c r="AD103" s="221" t="str">
        <f>"40"&amp;TEXT(ROWS(O$1:O99),"00")&amp;"C"</f>
        <v>4099C</v>
      </c>
      <c r="AE103" s="297"/>
      <c r="AF103" s="351">
        <f t="shared" si="74"/>
        <v>0</v>
      </c>
      <c r="AH103" s="188">
        <f t="shared" si="43"/>
        <v>0</v>
      </c>
      <c r="AI103" s="188">
        <f t="shared" si="75"/>
        <v>0</v>
      </c>
      <c r="AJ103" s="188">
        <f t="shared" si="76"/>
        <v>0</v>
      </c>
      <c r="AK103" s="188">
        <f t="shared" si="77"/>
        <v>0</v>
      </c>
      <c r="AL103" s="188">
        <f t="shared" si="78"/>
        <v>0</v>
      </c>
      <c r="AN103" s="188">
        <f t="shared" si="44"/>
        <v>0</v>
      </c>
      <c r="AO103" s="188">
        <f t="shared" si="45"/>
        <v>0</v>
      </c>
      <c r="AP103" s="188">
        <f t="shared" si="46"/>
        <v>0</v>
      </c>
      <c r="AQ103" s="188">
        <f t="shared" si="47"/>
        <v>0</v>
      </c>
      <c r="AR103" s="188">
        <f t="shared" si="48"/>
        <v>0</v>
      </c>
      <c r="AS103" s="188">
        <f t="shared" si="49"/>
        <v>0</v>
      </c>
      <c r="AT103" s="188">
        <f t="shared" si="50"/>
        <v>0</v>
      </c>
      <c r="AU103" s="188">
        <f t="shared" si="51"/>
        <v>0</v>
      </c>
      <c r="AV103" s="188">
        <f t="shared" si="52"/>
        <v>0</v>
      </c>
      <c r="AW103" s="188">
        <f t="shared" si="53"/>
        <v>0</v>
      </c>
      <c r="AX103" s="188">
        <f t="shared" si="54"/>
        <v>0</v>
      </c>
      <c r="AY103" s="188">
        <f t="shared" si="55"/>
        <v>0</v>
      </c>
      <c r="AZ103" s="188">
        <f t="shared" si="56"/>
        <v>0</v>
      </c>
      <c r="BA103" s="188">
        <f t="shared" si="57"/>
        <v>0</v>
      </c>
      <c r="BB103" s="188">
        <f t="shared" si="58"/>
        <v>0</v>
      </c>
      <c r="BC103" s="188">
        <f t="shared" si="59"/>
        <v>0</v>
      </c>
      <c r="BD103" s="188">
        <f t="shared" si="60"/>
        <v>0</v>
      </c>
      <c r="BE103" s="188">
        <f t="shared" si="61"/>
        <v>0</v>
      </c>
      <c r="BF103" s="188">
        <f t="shared" si="62"/>
        <v>0</v>
      </c>
      <c r="BG103" s="188">
        <f t="shared" si="63"/>
        <v>0</v>
      </c>
      <c r="BH103" s="188">
        <f t="shared" si="64"/>
        <v>0</v>
      </c>
      <c r="BI103" s="188">
        <f t="shared" si="65"/>
        <v>0</v>
      </c>
      <c r="BJ103" s="188">
        <f t="shared" si="66"/>
        <v>0</v>
      </c>
      <c r="BK103" s="188">
        <f t="shared" si="67"/>
        <v>0</v>
      </c>
      <c r="BL103" s="188">
        <f t="shared" si="68"/>
        <v>0</v>
      </c>
      <c r="BM103" s="188">
        <f t="shared" si="69"/>
        <v>0</v>
      </c>
    </row>
    <row r="104" spans="3:65">
      <c r="C104" s="193" t="s">
        <v>1903</v>
      </c>
      <c r="D104" s="193">
        <v>6</v>
      </c>
      <c r="E104" s="194" t="s">
        <v>1135</v>
      </c>
      <c r="F104" s="195" t="s">
        <v>2182</v>
      </c>
      <c r="G104" s="233" t="s">
        <v>2183</v>
      </c>
      <c r="H104" s="263"/>
      <c r="I104" s="264">
        <v>377</v>
      </c>
      <c r="J104" s="264">
        <v>3325</v>
      </c>
      <c r="K104" s="264">
        <v>14549</v>
      </c>
      <c r="L104" s="257">
        <f t="shared" si="79"/>
        <v>18251</v>
      </c>
      <c r="N104" s="221" t="str">
        <f>"00"&amp;TEXT(ROWS(C$1:C100),"00")&amp;"C"</f>
        <v>00100C</v>
      </c>
      <c r="O104" s="297"/>
      <c r="P104" s="351">
        <f t="shared" si="70"/>
        <v>0</v>
      </c>
      <c r="R104" s="221" t="str">
        <f>"10"&amp;TEXT(ROWS(F$1:F100),"00")&amp;"C"</f>
        <v>10100C</v>
      </c>
      <c r="S104" s="297"/>
      <c r="T104" s="351">
        <f t="shared" si="71"/>
        <v>0</v>
      </c>
      <c r="V104" s="221" t="str">
        <f>"20"&amp;TEXT(ROWS(I$1:I100),"00")&amp;"C"</f>
        <v>20100C</v>
      </c>
      <c r="W104" s="297"/>
      <c r="X104" s="351">
        <f t="shared" si="72"/>
        <v>0</v>
      </c>
      <c r="Z104" s="221" t="str">
        <f>"30"&amp;TEXT(ROWS(L$1:L100),"00")&amp;"C"</f>
        <v>30100C</v>
      </c>
      <c r="AA104" s="297"/>
      <c r="AB104" s="351">
        <f t="shared" si="73"/>
        <v>0</v>
      </c>
      <c r="AD104" s="221" t="str">
        <f>"40"&amp;TEXT(ROWS(O$1:O100),"00")&amp;"C"</f>
        <v>40100C</v>
      </c>
      <c r="AE104" s="297"/>
      <c r="AF104" s="351">
        <f t="shared" si="74"/>
        <v>0</v>
      </c>
      <c r="AH104" s="188">
        <f t="shared" si="43"/>
        <v>0</v>
      </c>
      <c r="AI104" s="188">
        <f t="shared" si="75"/>
        <v>0</v>
      </c>
      <c r="AJ104" s="188">
        <f t="shared" si="76"/>
        <v>0</v>
      </c>
      <c r="AK104" s="188">
        <f t="shared" si="77"/>
        <v>0</v>
      </c>
      <c r="AL104" s="188">
        <f t="shared" si="78"/>
        <v>0</v>
      </c>
      <c r="AN104" s="188">
        <f t="shared" si="44"/>
        <v>0</v>
      </c>
      <c r="AO104" s="188">
        <f t="shared" si="45"/>
        <v>0</v>
      </c>
      <c r="AP104" s="188">
        <f t="shared" si="46"/>
        <v>0</v>
      </c>
      <c r="AQ104" s="188">
        <f t="shared" si="47"/>
        <v>0</v>
      </c>
      <c r="AR104" s="188">
        <f t="shared" si="48"/>
        <v>0</v>
      </c>
      <c r="AS104" s="188">
        <f t="shared" si="49"/>
        <v>0</v>
      </c>
      <c r="AT104" s="188">
        <f t="shared" si="50"/>
        <v>0</v>
      </c>
      <c r="AU104" s="188">
        <f t="shared" si="51"/>
        <v>0</v>
      </c>
      <c r="AV104" s="188">
        <f t="shared" si="52"/>
        <v>0</v>
      </c>
      <c r="AW104" s="188">
        <f t="shared" si="53"/>
        <v>0</v>
      </c>
      <c r="AX104" s="188">
        <f t="shared" si="54"/>
        <v>0</v>
      </c>
      <c r="AY104" s="188">
        <f t="shared" si="55"/>
        <v>0</v>
      </c>
      <c r="AZ104" s="188">
        <f t="shared" si="56"/>
        <v>0</v>
      </c>
      <c r="BA104" s="188">
        <f t="shared" si="57"/>
        <v>0</v>
      </c>
      <c r="BB104" s="188">
        <f t="shared" si="58"/>
        <v>0</v>
      </c>
      <c r="BC104" s="188">
        <f t="shared" si="59"/>
        <v>0</v>
      </c>
      <c r="BD104" s="188">
        <f t="shared" si="60"/>
        <v>0</v>
      </c>
      <c r="BE104" s="188">
        <f t="shared" si="61"/>
        <v>0</v>
      </c>
      <c r="BF104" s="188">
        <f t="shared" si="62"/>
        <v>0</v>
      </c>
      <c r="BG104" s="188">
        <f t="shared" si="63"/>
        <v>0</v>
      </c>
      <c r="BH104" s="188">
        <f t="shared" si="64"/>
        <v>0</v>
      </c>
      <c r="BI104" s="188">
        <f t="shared" si="65"/>
        <v>0</v>
      </c>
      <c r="BJ104" s="188">
        <f t="shared" si="66"/>
        <v>0</v>
      </c>
      <c r="BK104" s="188">
        <f t="shared" si="67"/>
        <v>0</v>
      </c>
      <c r="BL104" s="188">
        <f t="shared" si="68"/>
        <v>0</v>
      </c>
      <c r="BM104" s="188">
        <f t="shared" si="69"/>
        <v>0</v>
      </c>
    </row>
    <row r="105" spans="3:65">
      <c r="C105" s="193" t="s">
        <v>1821</v>
      </c>
      <c r="D105" s="193">
        <v>6</v>
      </c>
      <c r="E105" s="194" t="s">
        <v>1135</v>
      </c>
      <c r="F105" s="195" t="s">
        <v>2032</v>
      </c>
      <c r="G105" s="233" t="s">
        <v>2033</v>
      </c>
      <c r="H105" s="255">
        <v>12632.4</v>
      </c>
      <c r="I105" s="264">
        <v>945</v>
      </c>
      <c r="J105" s="264">
        <v>45386</v>
      </c>
      <c r="K105" s="264"/>
      <c r="L105" s="257">
        <f t="shared" si="79"/>
        <v>58963.4</v>
      </c>
      <c r="M105" s="213"/>
      <c r="N105" s="221" t="str">
        <f>"0"&amp;TEXT(ROWS(C$1:C101),"00")&amp;"C"</f>
        <v>0101C</v>
      </c>
      <c r="O105" s="297"/>
      <c r="P105" s="351">
        <f t="shared" si="70"/>
        <v>0</v>
      </c>
      <c r="R105" s="221" t="str">
        <f>"1"&amp;TEXT(ROWS(F$1:F101),"00")&amp;"C"</f>
        <v>1101C</v>
      </c>
      <c r="S105" s="297"/>
      <c r="T105" s="351">
        <f t="shared" si="71"/>
        <v>0</v>
      </c>
      <c r="V105" s="221" t="str">
        <f>"2"&amp;TEXT(ROWS(I$1:I101),"00")&amp;"C"</f>
        <v>2101C</v>
      </c>
      <c r="W105" s="297"/>
      <c r="X105" s="351">
        <f t="shared" si="72"/>
        <v>0</v>
      </c>
      <c r="Z105" s="221" t="str">
        <f>"3"&amp;TEXT(ROWS(L$1:L101),"00")&amp;"C"</f>
        <v>3101C</v>
      </c>
      <c r="AA105" s="297"/>
      <c r="AB105" s="351">
        <f t="shared" si="73"/>
        <v>0</v>
      </c>
      <c r="AD105" s="221" t="str">
        <f>"4"&amp;TEXT(ROWS(O$1:O101),"00")&amp;"C"</f>
        <v>4101C</v>
      </c>
      <c r="AE105" s="297"/>
      <c r="AF105" s="351">
        <f t="shared" si="74"/>
        <v>0</v>
      </c>
      <c r="AH105" s="188">
        <f t="shared" si="43"/>
        <v>0</v>
      </c>
      <c r="AI105" s="188">
        <f t="shared" si="75"/>
        <v>0</v>
      </c>
      <c r="AJ105" s="188">
        <f t="shared" si="76"/>
        <v>0</v>
      </c>
      <c r="AK105" s="188">
        <f t="shared" si="77"/>
        <v>0</v>
      </c>
      <c r="AL105" s="188">
        <f t="shared" si="78"/>
        <v>0</v>
      </c>
      <c r="AN105" s="188">
        <f t="shared" si="44"/>
        <v>0</v>
      </c>
      <c r="AO105" s="188">
        <f t="shared" si="45"/>
        <v>0</v>
      </c>
      <c r="AP105" s="188">
        <f t="shared" si="46"/>
        <v>0</v>
      </c>
      <c r="AQ105" s="188">
        <f t="shared" si="47"/>
        <v>0</v>
      </c>
      <c r="AR105" s="188">
        <f t="shared" si="48"/>
        <v>0</v>
      </c>
      <c r="AS105" s="188">
        <f t="shared" si="49"/>
        <v>0</v>
      </c>
      <c r="AT105" s="188">
        <f t="shared" si="50"/>
        <v>0</v>
      </c>
      <c r="AU105" s="188">
        <f t="shared" si="51"/>
        <v>0</v>
      </c>
      <c r="AV105" s="188">
        <f t="shared" si="52"/>
        <v>0</v>
      </c>
      <c r="AW105" s="188">
        <f t="shared" si="53"/>
        <v>0</v>
      </c>
      <c r="AX105" s="188">
        <f t="shared" si="54"/>
        <v>0</v>
      </c>
      <c r="AY105" s="188">
        <f t="shared" si="55"/>
        <v>0</v>
      </c>
      <c r="AZ105" s="188">
        <f t="shared" si="56"/>
        <v>0</v>
      </c>
      <c r="BA105" s="188">
        <f t="shared" si="57"/>
        <v>0</v>
      </c>
      <c r="BB105" s="188">
        <f t="shared" si="58"/>
        <v>0</v>
      </c>
      <c r="BC105" s="188">
        <f t="shared" si="59"/>
        <v>0</v>
      </c>
      <c r="BD105" s="188">
        <f t="shared" si="60"/>
        <v>0</v>
      </c>
      <c r="BE105" s="188">
        <f t="shared" si="61"/>
        <v>0</v>
      </c>
      <c r="BF105" s="188">
        <f t="shared" si="62"/>
        <v>0</v>
      </c>
      <c r="BG105" s="188">
        <f t="shared" si="63"/>
        <v>0</v>
      </c>
      <c r="BH105" s="188">
        <f t="shared" si="64"/>
        <v>0</v>
      </c>
      <c r="BI105" s="188">
        <f t="shared" si="65"/>
        <v>0</v>
      </c>
      <c r="BJ105" s="188">
        <f t="shared" si="66"/>
        <v>0</v>
      </c>
      <c r="BK105" s="188">
        <f t="shared" si="67"/>
        <v>0</v>
      </c>
      <c r="BL105" s="188">
        <f t="shared" si="68"/>
        <v>0</v>
      </c>
      <c r="BM105" s="188">
        <f t="shared" si="69"/>
        <v>0</v>
      </c>
    </row>
    <row r="106" spans="3:65">
      <c r="C106" s="193" t="s">
        <v>1855</v>
      </c>
      <c r="D106" s="193">
        <v>6</v>
      </c>
      <c r="E106" s="194" t="s">
        <v>1272</v>
      </c>
      <c r="F106" s="195" t="s">
        <v>2098</v>
      </c>
      <c r="G106" s="233" t="s">
        <v>2099</v>
      </c>
      <c r="H106" s="255"/>
      <c r="I106" s="264">
        <v>4091</v>
      </c>
      <c r="J106" s="264">
        <v>3491</v>
      </c>
      <c r="K106" s="264">
        <v>7165</v>
      </c>
      <c r="L106" s="257">
        <f t="shared" si="79"/>
        <v>14747</v>
      </c>
      <c r="M106" s="213"/>
      <c r="N106" s="221" t="str">
        <f>"0"&amp;TEXT(ROWS(C$1:C102),"00")&amp;"C"</f>
        <v>0102C</v>
      </c>
      <c r="O106" s="297"/>
      <c r="P106" s="351">
        <f t="shared" si="70"/>
        <v>0</v>
      </c>
      <c r="R106" s="221" t="str">
        <f>"1"&amp;TEXT(ROWS(F$1:F102),"00")&amp;"C"</f>
        <v>1102C</v>
      </c>
      <c r="S106" s="297"/>
      <c r="T106" s="351">
        <f t="shared" si="71"/>
        <v>0</v>
      </c>
      <c r="V106" s="221" t="str">
        <f>"2"&amp;TEXT(ROWS(I$1:I102),"00")&amp;"C"</f>
        <v>2102C</v>
      </c>
      <c r="W106" s="297"/>
      <c r="X106" s="351">
        <f t="shared" si="72"/>
        <v>0</v>
      </c>
      <c r="Z106" s="221" t="str">
        <f>"3"&amp;TEXT(ROWS(L$1:L102),"00")&amp;"C"</f>
        <v>3102C</v>
      </c>
      <c r="AA106" s="297"/>
      <c r="AB106" s="351">
        <f t="shared" si="73"/>
        <v>0</v>
      </c>
      <c r="AD106" s="221" t="str">
        <f>"4"&amp;TEXT(ROWS(O$1:O102),"00")&amp;"C"</f>
        <v>4102C</v>
      </c>
      <c r="AE106" s="297"/>
      <c r="AF106" s="351">
        <f t="shared" si="74"/>
        <v>0</v>
      </c>
      <c r="AH106" s="188">
        <f t="shared" si="43"/>
        <v>0</v>
      </c>
      <c r="AI106" s="188">
        <f t="shared" si="75"/>
        <v>0</v>
      </c>
      <c r="AJ106" s="188">
        <f t="shared" si="76"/>
        <v>0</v>
      </c>
      <c r="AK106" s="188">
        <f t="shared" si="77"/>
        <v>0</v>
      </c>
      <c r="AL106" s="188">
        <f t="shared" si="78"/>
        <v>0</v>
      </c>
      <c r="AN106" s="188">
        <f t="shared" si="44"/>
        <v>0</v>
      </c>
      <c r="AO106" s="188">
        <f t="shared" si="45"/>
        <v>0</v>
      </c>
      <c r="AP106" s="188">
        <f t="shared" si="46"/>
        <v>0</v>
      </c>
      <c r="AQ106" s="188">
        <f t="shared" si="47"/>
        <v>0</v>
      </c>
      <c r="AR106" s="188">
        <f t="shared" si="48"/>
        <v>0</v>
      </c>
      <c r="AS106" s="188">
        <f t="shared" si="49"/>
        <v>0</v>
      </c>
      <c r="AT106" s="188">
        <f t="shared" si="50"/>
        <v>0</v>
      </c>
      <c r="AU106" s="188">
        <f t="shared" si="51"/>
        <v>0</v>
      </c>
      <c r="AV106" s="188">
        <f t="shared" si="52"/>
        <v>0</v>
      </c>
      <c r="AW106" s="188">
        <f t="shared" si="53"/>
        <v>0</v>
      </c>
      <c r="AX106" s="188">
        <f t="shared" si="54"/>
        <v>0</v>
      </c>
      <c r="AY106" s="188">
        <f t="shared" si="55"/>
        <v>0</v>
      </c>
      <c r="AZ106" s="188">
        <f t="shared" si="56"/>
        <v>0</v>
      </c>
      <c r="BA106" s="188">
        <f t="shared" si="57"/>
        <v>0</v>
      </c>
      <c r="BB106" s="188">
        <f t="shared" si="58"/>
        <v>0</v>
      </c>
      <c r="BC106" s="188">
        <f t="shared" si="59"/>
        <v>0</v>
      </c>
      <c r="BD106" s="188">
        <f t="shared" si="60"/>
        <v>0</v>
      </c>
      <c r="BE106" s="188">
        <f t="shared" si="61"/>
        <v>0</v>
      </c>
      <c r="BF106" s="188">
        <f t="shared" si="62"/>
        <v>0</v>
      </c>
      <c r="BG106" s="188">
        <f t="shared" si="63"/>
        <v>0</v>
      </c>
      <c r="BH106" s="188">
        <f t="shared" si="64"/>
        <v>0</v>
      </c>
      <c r="BI106" s="188">
        <f t="shared" si="65"/>
        <v>0</v>
      </c>
      <c r="BJ106" s="188">
        <f t="shared" si="66"/>
        <v>0</v>
      </c>
      <c r="BK106" s="188">
        <f t="shared" si="67"/>
        <v>0</v>
      </c>
      <c r="BL106" s="188">
        <f t="shared" si="68"/>
        <v>0</v>
      </c>
      <c r="BM106" s="188">
        <f t="shared" si="69"/>
        <v>0</v>
      </c>
    </row>
    <row r="107" spans="3:65">
      <c r="C107" s="193" t="s">
        <v>1815</v>
      </c>
      <c r="D107" s="193">
        <v>6</v>
      </c>
      <c r="E107" s="194" t="s">
        <v>1125</v>
      </c>
      <c r="F107" s="195" t="s">
        <v>2020</v>
      </c>
      <c r="G107" s="233" t="s">
        <v>2021</v>
      </c>
      <c r="H107" s="255">
        <v>43995.6</v>
      </c>
      <c r="I107" s="264">
        <v>27792</v>
      </c>
      <c r="J107" s="264">
        <v>76317</v>
      </c>
      <c r="K107" s="264">
        <v>18558</v>
      </c>
      <c r="L107" s="257">
        <f t="shared" si="79"/>
        <v>166662.6</v>
      </c>
      <c r="M107" s="213"/>
      <c r="N107" s="221" t="str">
        <f>"0"&amp;TEXT(ROWS(C$1:C103),"00")&amp;"C"</f>
        <v>0103C</v>
      </c>
      <c r="O107" s="297"/>
      <c r="P107" s="351">
        <f t="shared" si="70"/>
        <v>0</v>
      </c>
      <c r="R107" s="221" t="str">
        <f>"1"&amp;TEXT(ROWS(F$1:F103),"00")&amp;"C"</f>
        <v>1103C</v>
      </c>
      <c r="S107" s="297"/>
      <c r="T107" s="351">
        <f t="shared" si="71"/>
        <v>0</v>
      </c>
      <c r="V107" s="221" t="str">
        <f>"2"&amp;TEXT(ROWS(I$1:I103),"00")&amp;"C"</f>
        <v>2103C</v>
      </c>
      <c r="W107" s="297"/>
      <c r="X107" s="351">
        <f t="shared" si="72"/>
        <v>0</v>
      </c>
      <c r="Z107" s="221" t="str">
        <f>"3"&amp;TEXT(ROWS(L$1:L103),"00")&amp;"C"</f>
        <v>3103C</v>
      </c>
      <c r="AA107" s="297"/>
      <c r="AB107" s="351">
        <f t="shared" si="73"/>
        <v>0</v>
      </c>
      <c r="AD107" s="221" t="str">
        <f>"4"&amp;TEXT(ROWS(O$1:O103),"00")&amp;"C"</f>
        <v>4103C</v>
      </c>
      <c r="AE107" s="297"/>
      <c r="AF107" s="351">
        <f t="shared" si="74"/>
        <v>0</v>
      </c>
      <c r="AH107" s="188">
        <f t="shared" si="43"/>
        <v>0</v>
      </c>
      <c r="AI107" s="188">
        <f t="shared" si="75"/>
        <v>0</v>
      </c>
      <c r="AJ107" s="188">
        <f t="shared" si="76"/>
        <v>0</v>
      </c>
      <c r="AK107" s="188">
        <f t="shared" si="77"/>
        <v>0</v>
      </c>
      <c r="AL107" s="188">
        <f t="shared" si="78"/>
        <v>0</v>
      </c>
      <c r="AN107" s="188">
        <f t="shared" si="44"/>
        <v>0</v>
      </c>
      <c r="AO107" s="188">
        <f t="shared" si="45"/>
        <v>0</v>
      </c>
      <c r="AP107" s="188">
        <f t="shared" si="46"/>
        <v>0</v>
      </c>
      <c r="AQ107" s="188">
        <f t="shared" si="47"/>
        <v>0</v>
      </c>
      <c r="AR107" s="188">
        <f t="shared" si="48"/>
        <v>0</v>
      </c>
      <c r="AS107" s="188">
        <f t="shared" si="49"/>
        <v>0</v>
      </c>
      <c r="AT107" s="188">
        <f t="shared" si="50"/>
        <v>0</v>
      </c>
      <c r="AU107" s="188">
        <f t="shared" si="51"/>
        <v>0</v>
      </c>
      <c r="AV107" s="188">
        <f t="shared" si="52"/>
        <v>0</v>
      </c>
      <c r="AW107" s="188">
        <f t="shared" si="53"/>
        <v>0</v>
      </c>
      <c r="AX107" s="188">
        <f t="shared" si="54"/>
        <v>0</v>
      </c>
      <c r="AY107" s="188">
        <f t="shared" si="55"/>
        <v>0</v>
      </c>
      <c r="AZ107" s="188">
        <f t="shared" si="56"/>
        <v>0</v>
      </c>
      <c r="BA107" s="188">
        <f t="shared" si="57"/>
        <v>0</v>
      </c>
      <c r="BB107" s="188">
        <f t="shared" si="58"/>
        <v>0</v>
      </c>
      <c r="BC107" s="188">
        <f t="shared" si="59"/>
        <v>0</v>
      </c>
      <c r="BD107" s="188">
        <f t="shared" si="60"/>
        <v>0</v>
      </c>
      <c r="BE107" s="188">
        <f t="shared" si="61"/>
        <v>0</v>
      </c>
      <c r="BF107" s="188">
        <f t="shared" si="62"/>
        <v>0</v>
      </c>
      <c r="BG107" s="188">
        <f t="shared" si="63"/>
        <v>0</v>
      </c>
      <c r="BH107" s="188">
        <f t="shared" si="64"/>
        <v>0</v>
      </c>
      <c r="BI107" s="188">
        <f t="shared" si="65"/>
        <v>0</v>
      </c>
      <c r="BJ107" s="188">
        <f t="shared" si="66"/>
        <v>0</v>
      </c>
      <c r="BK107" s="188">
        <f t="shared" si="67"/>
        <v>0</v>
      </c>
      <c r="BL107" s="188">
        <f t="shared" si="68"/>
        <v>0</v>
      </c>
      <c r="BM107" s="188">
        <f t="shared" si="69"/>
        <v>0</v>
      </c>
    </row>
    <row r="108" spans="3:65">
      <c r="C108" s="193" t="s">
        <v>1810</v>
      </c>
      <c r="D108" s="193">
        <v>6</v>
      </c>
      <c r="E108" s="194" t="s">
        <v>1125</v>
      </c>
      <c r="F108" s="195" t="s">
        <v>2010</v>
      </c>
      <c r="G108" s="233" t="s">
        <v>2011</v>
      </c>
      <c r="H108" s="255">
        <v>70567.199999999997</v>
      </c>
      <c r="I108" s="264">
        <v>26060</v>
      </c>
      <c r="J108" s="264">
        <v>54018</v>
      </c>
      <c r="K108" s="264">
        <v>10880</v>
      </c>
      <c r="L108" s="257">
        <f t="shared" si="79"/>
        <v>161525.20000000001</v>
      </c>
      <c r="M108" s="213"/>
      <c r="N108" s="221" t="str">
        <f>"0"&amp;TEXT(ROWS(C$1:C104),"00")&amp;"C"</f>
        <v>0104C</v>
      </c>
      <c r="O108" s="297"/>
      <c r="P108" s="351">
        <f t="shared" si="70"/>
        <v>0</v>
      </c>
      <c r="Q108" s="104"/>
      <c r="R108" s="221" t="str">
        <f>"1"&amp;TEXT(ROWS(F$1:F104),"00")&amp;"C"</f>
        <v>1104C</v>
      </c>
      <c r="S108" s="297"/>
      <c r="T108" s="351">
        <f t="shared" si="71"/>
        <v>0</v>
      </c>
      <c r="U108" s="104"/>
      <c r="V108" s="221" t="str">
        <f>"2"&amp;TEXT(ROWS(I$1:I104),"00")&amp;"C"</f>
        <v>2104C</v>
      </c>
      <c r="W108" s="297"/>
      <c r="X108" s="351">
        <f t="shared" si="72"/>
        <v>0</v>
      </c>
      <c r="Y108" s="104"/>
      <c r="Z108" s="221" t="str">
        <f>"3"&amp;TEXT(ROWS(L$1:L104),"00")&amp;"C"</f>
        <v>3104C</v>
      </c>
      <c r="AA108" s="297"/>
      <c r="AB108" s="351">
        <f t="shared" si="73"/>
        <v>0</v>
      </c>
      <c r="AC108" s="104"/>
      <c r="AD108" s="221" t="str">
        <f>"4"&amp;TEXT(ROWS(O$1:O104),"00")&amp;"C"</f>
        <v>4104C</v>
      </c>
      <c r="AE108" s="297"/>
      <c r="AF108" s="351">
        <f t="shared" si="74"/>
        <v>0</v>
      </c>
      <c r="AH108" s="188">
        <f t="shared" si="43"/>
        <v>0</v>
      </c>
      <c r="AI108" s="188">
        <f t="shared" si="75"/>
        <v>0</v>
      </c>
      <c r="AJ108" s="188">
        <f t="shared" si="76"/>
        <v>0</v>
      </c>
      <c r="AK108" s="188">
        <f t="shared" si="77"/>
        <v>0</v>
      </c>
      <c r="AL108" s="188">
        <f t="shared" si="78"/>
        <v>0</v>
      </c>
      <c r="AN108" s="188">
        <f t="shared" si="44"/>
        <v>0</v>
      </c>
      <c r="AO108" s="188">
        <f t="shared" si="45"/>
        <v>0</v>
      </c>
      <c r="AP108" s="188">
        <f t="shared" si="46"/>
        <v>0</v>
      </c>
      <c r="AQ108" s="188">
        <f t="shared" si="47"/>
        <v>0</v>
      </c>
      <c r="AR108" s="188">
        <f t="shared" si="48"/>
        <v>0</v>
      </c>
      <c r="AS108" s="188">
        <f t="shared" si="49"/>
        <v>0</v>
      </c>
      <c r="AT108" s="188">
        <f t="shared" si="50"/>
        <v>0</v>
      </c>
      <c r="AU108" s="188">
        <f t="shared" si="51"/>
        <v>0</v>
      </c>
      <c r="AV108" s="188">
        <f t="shared" si="52"/>
        <v>0</v>
      </c>
      <c r="AW108" s="188">
        <f t="shared" si="53"/>
        <v>0</v>
      </c>
      <c r="AX108" s="188">
        <f t="shared" si="54"/>
        <v>0</v>
      </c>
      <c r="AY108" s="188">
        <f t="shared" si="55"/>
        <v>0</v>
      </c>
      <c r="AZ108" s="188">
        <f t="shared" si="56"/>
        <v>0</v>
      </c>
      <c r="BA108" s="188">
        <f t="shared" si="57"/>
        <v>0</v>
      </c>
      <c r="BB108" s="188">
        <f t="shared" si="58"/>
        <v>0</v>
      </c>
      <c r="BC108" s="188">
        <f t="shared" si="59"/>
        <v>0</v>
      </c>
      <c r="BD108" s="188">
        <f t="shared" si="60"/>
        <v>0</v>
      </c>
      <c r="BE108" s="188">
        <f t="shared" si="61"/>
        <v>0</v>
      </c>
      <c r="BF108" s="188">
        <f t="shared" si="62"/>
        <v>0</v>
      </c>
      <c r="BG108" s="188">
        <f t="shared" si="63"/>
        <v>0</v>
      </c>
      <c r="BH108" s="188">
        <f t="shared" si="64"/>
        <v>0</v>
      </c>
      <c r="BI108" s="188">
        <f t="shared" si="65"/>
        <v>0</v>
      </c>
      <c r="BJ108" s="188">
        <f t="shared" si="66"/>
        <v>0</v>
      </c>
      <c r="BK108" s="188">
        <f t="shared" si="67"/>
        <v>0</v>
      </c>
      <c r="BL108" s="188">
        <f t="shared" si="68"/>
        <v>0</v>
      </c>
      <c r="BM108" s="188">
        <f t="shared" si="69"/>
        <v>0</v>
      </c>
    </row>
    <row r="109" spans="3:65">
      <c r="C109" s="193" t="s">
        <v>1882</v>
      </c>
      <c r="D109" s="193">
        <v>6</v>
      </c>
      <c r="E109" s="194" t="s">
        <v>1113</v>
      </c>
      <c r="F109" s="195" t="s">
        <v>654</v>
      </c>
      <c r="G109" s="233" t="s">
        <v>2149</v>
      </c>
      <c r="H109" s="255"/>
      <c r="I109" s="264">
        <v>24904</v>
      </c>
      <c r="J109" s="264">
        <v>30342</v>
      </c>
      <c r="K109" s="264"/>
      <c r="L109" s="257">
        <f t="shared" si="79"/>
        <v>55246</v>
      </c>
      <c r="M109" s="213"/>
      <c r="N109" s="221" t="str">
        <f>"0"&amp;TEXT(ROWS(C$1:C105),"00")&amp;"C"</f>
        <v>0105C</v>
      </c>
      <c r="O109" s="297"/>
      <c r="P109" s="351">
        <f t="shared" si="70"/>
        <v>0</v>
      </c>
      <c r="R109" s="221" t="str">
        <f>"1"&amp;TEXT(ROWS(F$1:F105),"00")&amp;"C"</f>
        <v>1105C</v>
      </c>
      <c r="S109" s="297"/>
      <c r="T109" s="351">
        <f t="shared" si="71"/>
        <v>0</v>
      </c>
      <c r="V109" s="221" t="str">
        <f>"2"&amp;TEXT(ROWS(I$1:I105),"00")&amp;"C"</f>
        <v>2105C</v>
      </c>
      <c r="W109" s="297"/>
      <c r="X109" s="351">
        <f t="shared" si="72"/>
        <v>0</v>
      </c>
      <c r="Z109" s="221" t="str">
        <f>"3"&amp;TEXT(ROWS(L$1:L105),"00")&amp;"C"</f>
        <v>3105C</v>
      </c>
      <c r="AA109" s="297"/>
      <c r="AB109" s="351">
        <f t="shared" si="73"/>
        <v>0</v>
      </c>
      <c r="AD109" s="221" t="str">
        <f>"4"&amp;TEXT(ROWS(O$1:O105),"00")&amp;"C"</f>
        <v>4105C</v>
      </c>
      <c r="AE109" s="297"/>
      <c r="AF109" s="351">
        <f t="shared" si="74"/>
        <v>0</v>
      </c>
      <c r="AH109" s="188">
        <f t="shared" si="43"/>
        <v>0</v>
      </c>
      <c r="AI109" s="188">
        <f t="shared" si="75"/>
        <v>0</v>
      </c>
      <c r="AJ109" s="188">
        <f t="shared" si="76"/>
        <v>0</v>
      </c>
      <c r="AK109" s="188">
        <f t="shared" si="77"/>
        <v>0</v>
      </c>
      <c r="AL109" s="188">
        <f t="shared" si="78"/>
        <v>0</v>
      </c>
      <c r="AN109" s="188">
        <f t="shared" si="44"/>
        <v>0</v>
      </c>
      <c r="AO109" s="188">
        <f t="shared" si="45"/>
        <v>0</v>
      </c>
      <c r="AP109" s="188">
        <f t="shared" si="46"/>
        <v>0</v>
      </c>
      <c r="AQ109" s="188">
        <f t="shared" si="47"/>
        <v>0</v>
      </c>
      <c r="AR109" s="188">
        <f t="shared" si="48"/>
        <v>0</v>
      </c>
      <c r="AS109" s="188">
        <f t="shared" si="49"/>
        <v>0</v>
      </c>
      <c r="AT109" s="188">
        <f t="shared" si="50"/>
        <v>0</v>
      </c>
      <c r="AU109" s="188">
        <f t="shared" si="51"/>
        <v>0</v>
      </c>
      <c r="AV109" s="188">
        <f t="shared" si="52"/>
        <v>0</v>
      </c>
      <c r="AW109" s="188">
        <f t="shared" si="53"/>
        <v>0</v>
      </c>
      <c r="AX109" s="188">
        <f t="shared" si="54"/>
        <v>0</v>
      </c>
      <c r="AY109" s="188">
        <f t="shared" si="55"/>
        <v>0</v>
      </c>
      <c r="AZ109" s="188">
        <f t="shared" si="56"/>
        <v>0</v>
      </c>
      <c r="BA109" s="188">
        <f t="shared" si="57"/>
        <v>0</v>
      </c>
      <c r="BB109" s="188">
        <f t="shared" si="58"/>
        <v>0</v>
      </c>
      <c r="BC109" s="188">
        <f t="shared" si="59"/>
        <v>0</v>
      </c>
      <c r="BD109" s="188">
        <f t="shared" si="60"/>
        <v>0</v>
      </c>
      <c r="BE109" s="188">
        <f t="shared" si="61"/>
        <v>0</v>
      </c>
      <c r="BF109" s="188">
        <f t="shared" si="62"/>
        <v>0</v>
      </c>
      <c r="BG109" s="188">
        <f t="shared" si="63"/>
        <v>0</v>
      </c>
      <c r="BH109" s="188">
        <f t="shared" si="64"/>
        <v>0</v>
      </c>
      <c r="BI109" s="188">
        <f t="shared" si="65"/>
        <v>0</v>
      </c>
      <c r="BJ109" s="188">
        <f t="shared" si="66"/>
        <v>0</v>
      </c>
      <c r="BK109" s="188">
        <f t="shared" si="67"/>
        <v>0</v>
      </c>
      <c r="BL109" s="188">
        <f t="shared" si="68"/>
        <v>0</v>
      </c>
      <c r="BM109" s="188">
        <f t="shared" si="69"/>
        <v>0</v>
      </c>
    </row>
    <row r="110" spans="3:65">
      <c r="C110" s="193" t="s">
        <v>1834</v>
      </c>
      <c r="D110" s="193">
        <v>5</v>
      </c>
      <c r="E110" s="194" t="s">
        <v>1113</v>
      </c>
      <c r="F110" s="195" t="s">
        <v>2058</v>
      </c>
      <c r="G110" s="233" t="s">
        <v>2059</v>
      </c>
      <c r="H110" s="255"/>
      <c r="I110" s="256">
        <v>3964</v>
      </c>
      <c r="J110" s="264">
        <v>52948</v>
      </c>
      <c r="K110" s="264">
        <v>0</v>
      </c>
      <c r="L110" s="257">
        <f t="shared" si="79"/>
        <v>56912</v>
      </c>
      <c r="M110" s="213"/>
      <c r="N110" s="221" t="str">
        <f>"0"&amp;TEXT(ROWS(C$1:C106),"00")&amp;"C"</f>
        <v>0106C</v>
      </c>
      <c r="O110" s="297"/>
      <c r="P110" s="351">
        <f t="shared" si="70"/>
        <v>0</v>
      </c>
      <c r="R110" s="221" t="str">
        <f>"1"&amp;TEXT(ROWS(F$1:F106),"00")&amp;"C"</f>
        <v>1106C</v>
      </c>
      <c r="S110" s="297"/>
      <c r="T110" s="351">
        <f t="shared" si="71"/>
        <v>0</v>
      </c>
      <c r="V110" s="221" t="str">
        <f>"2"&amp;TEXT(ROWS(I$1:I106),"00")&amp;"C"</f>
        <v>2106C</v>
      </c>
      <c r="W110" s="297"/>
      <c r="X110" s="351">
        <f t="shared" si="72"/>
        <v>0</v>
      </c>
      <c r="Z110" s="221" t="str">
        <f>"3"&amp;TEXT(ROWS(L$1:L106),"00")&amp;"C"</f>
        <v>3106C</v>
      </c>
      <c r="AA110" s="297"/>
      <c r="AB110" s="351">
        <f t="shared" si="73"/>
        <v>0</v>
      </c>
      <c r="AD110" s="221" t="str">
        <f>"4"&amp;TEXT(ROWS(O$1:O106),"00")&amp;"C"</f>
        <v>4106C</v>
      </c>
      <c r="AE110" s="297"/>
      <c r="AF110" s="351">
        <f t="shared" si="74"/>
        <v>0</v>
      </c>
      <c r="AH110" s="188">
        <f t="shared" si="43"/>
        <v>0</v>
      </c>
      <c r="AI110" s="188">
        <f t="shared" si="75"/>
        <v>0</v>
      </c>
      <c r="AJ110" s="188">
        <f t="shared" si="76"/>
        <v>0</v>
      </c>
      <c r="AK110" s="188">
        <f t="shared" si="77"/>
        <v>0</v>
      </c>
      <c r="AL110" s="188">
        <f t="shared" si="78"/>
        <v>0</v>
      </c>
      <c r="AN110" s="188">
        <f t="shared" si="44"/>
        <v>0</v>
      </c>
      <c r="AO110" s="188">
        <f t="shared" si="45"/>
        <v>0</v>
      </c>
      <c r="AP110" s="188">
        <f t="shared" si="46"/>
        <v>0</v>
      </c>
      <c r="AQ110" s="188">
        <f t="shared" si="47"/>
        <v>0</v>
      </c>
      <c r="AR110" s="188">
        <f t="shared" si="48"/>
        <v>0</v>
      </c>
      <c r="AS110" s="188">
        <f t="shared" si="49"/>
        <v>0</v>
      </c>
      <c r="AT110" s="188">
        <f t="shared" si="50"/>
        <v>0</v>
      </c>
      <c r="AU110" s="188">
        <f t="shared" si="51"/>
        <v>0</v>
      </c>
      <c r="AV110" s="188">
        <f t="shared" si="52"/>
        <v>0</v>
      </c>
      <c r="AW110" s="188">
        <f t="shared" si="53"/>
        <v>0</v>
      </c>
      <c r="AX110" s="188">
        <f t="shared" si="54"/>
        <v>0</v>
      </c>
      <c r="AY110" s="188">
        <f t="shared" si="55"/>
        <v>0</v>
      </c>
      <c r="AZ110" s="188">
        <f t="shared" si="56"/>
        <v>0</v>
      </c>
      <c r="BA110" s="188">
        <f t="shared" si="57"/>
        <v>0</v>
      </c>
      <c r="BB110" s="188">
        <f t="shared" si="58"/>
        <v>0</v>
      </c>
      <c r="BC110" s="188">
        <f t="shared" si="59"/>
        <v>0</v>
      </c>
      <c r="BD110" s="188">
        <f t="shared" si="60"/>
        <v>0</v>
      </c>
      <c r="BE110" s="188">
        <f t="shared" si="61"/>
        <v>0</v>
      </c>
      <c r="BF110" s="188">
        <f t="shared" si="62"/>
        <v>0</v>
      </c>
      <c r="BG110" s="188">
        <f t="shared" si="63"/>
        <v>0</v>
      </c>
      <c r="BH110" s="188">
        <f t="shared" si="64"/>
        <v>0</v>
      </c>
      <c r="BI110" s="188">
        <f t="shared" si="65"/>
        <v>0</v>
      </c>
      <c r="BJ110" s="188">
        <f t="shared" si="66"/>
        <v>0</v>
      </c>
      <c r="BK110" s="188">
        <f t="shared" si="67"/>
        <v>0</v>
      </c>
      <c r="BL110" s="188">
        <f t="shared" si="68"/>
        <v>0</v>
      </c>
      <c r="BM110" s="188">
        <f t="shared" si="69"/>
        <v>0</v>
      </c>
    </row>
    <row r="111" spans="3:65">
      <c r="C111" s="193" t="s">
        <v>1819</v>
      </c>
      <c r="D111" s="193">
        <v>5</v>
      </c>
      <c r="E111" s="194" t="s">
        <v>1125</v>
      </c>
      <c r="F111" s="195" t="s">
        <v>2028</v>
      </c>
      <c r="G111" s="233" t="s">
        <v>2029</v>
      </c>
      <c r="H111" s="255">
        <v>70131.600000000006</v>
      </c>
      <c r="I111" s="264">
        <v>10102</v>
      </c>
      <c r="J111" s="264">
        <v>71206</v>
      </c>
      <c r="K111" s="264">
        <v>73474</v>
      </c>
      <c r="L111" s="257">
        <f t="shared" si="79"/>
        <v>224913.6</v>
      </c>
      <c r="M111" s="213"/>
      <c r="N111" s="221" t="str">
        <f>"0"&amp;TEXT(ROWS(C$1:C107),"00")&amp;"C"</f>
        <v>0107C</v>
      </c>
      <c r="O111" s="297"/>
      <c r="P111" s="351">
        <f t="shared" si="70"/>
        <v>0</v>
      </c>
      <c r="R111" s="221" t="str">
        <f>"1"&amp;TEXT(ROWS(F$1:F107),"00")&amp;"C"</f>
        <v>1107C</v>
      </c>
      <c r="S111" s="297"/>
      <c r="T111" s="351">
        <f t="shared" si="71"/>
        <v>0</v>
      </c>
      <c r="V111" s="221" t="str">
        <f>"2"&amp;TEXT(ROWS(I$1:I107),"00")&amp;"C"</f>
        <v>2107C</v>
      </c>
      <c r="W111" s="297"/>
      <c r="X111" s="351">
        <f t="shared" si="72"/>
        <v>0</v>
      </c>
      <c r="Z111" s="221" t="str">
        <f>"3"&amp;TEXT(ROWS(L$1:L107),"00")&amp;"C"</f>
        <v>3107C</v>
      </c>
      <c r="AA111" s="297"/>
      <c r="AB111" s="351">
        <f t="shared" si="73"/>
        <v>0</v>
      </c>
      <c r="AD111" s="221" t="str">
        <f>"4"&amp;TEXT(ROWS(O$1:O107),"00")&amp;"C"</f>
        <v>4107C</v>
      </c>
      <c r="AE111" s="297"/>
      <c r="AF111" s="351">
        <f t="shared" si="74"/>
        <v>0</v>
      </c>
      <c r="AH111" s="188">
        <f t="shared" si="43"/>
        <v>0</v>
      </c>
      <c r="AI111" s="188">
        <f t="shared" si="75"/>
        <v>0</v>
      </c>
      <c r="AJ111" s="188">
        <f t="shared" si="76"/>
        <v>0</v>
      </c>
      <c r="AK111" s="188">
        <f t="shared" si="77"/>
        <v>0</v>
      </c>
      <c r="AL111" s="188">
        <f t="shared" si="78"/>
        <v>0</v>
      </c>
      <c r="AN111" s="188">
        <f t="shared" si="44"/>
        <v>0</v>
      </c>
      <c r="AO111" s="188">
        <f t="shared" si="45"/>
        <v>0</v>
      </c>
      <c r="AP111" s="188">
        <f t="shared" si="46"/>
        <v>0</v>
      </c>
      <c r="AQ111" s="188">
        <f t="shared" si="47"/>
        <v>0</v>
      </c>
      <c r="AR111" s="188">
        <f t="shared" si="48"/>
        <v>0</v>
      </c>
      <c r="AS111" s="188">
        <f t="shared" si="49"/>
        <v>0</v>
      </c>
      <c r="AT111" s="188">
        <f t="shared" si="50"/>
        <v>0</v>
      </c>
      <c r="AU111" s="188">
        <f t="shared" si="51"/>
        <v>0</v>
      </c>
      <c r="AV111" s="188">
        <f t="shared" si="52"/>
        <v>0</v>
      </c>
      <c r="AW111" s="188">
        <f t="shared" si="53"/>
        <v>0</v>
      </c>
      <c r="AX111" s="188">
        <f t="shared" si="54"/>
        <v>0</v>
      </c>
      <c r="AY111" s="188">
        <f t="shared" si="55"/>
        <v>0</v>
      </c>
      <c r="AZ111" s="188">
        <f t="shared" si="56"/>
        <v>0</v>
      </c>
      <c r="BA111" s="188">
        <f t="shared" si="57"/>
        <v>0</v>
      </c>
      <c r="BB111" s="188">
        <f t="shared" si="58"/>
        <v>0</v>
      </c>
      <c r="BC111" s="188">
        <f t="shared" si="59"/>
        <v>0</v>
      </c>
      <c r="BD111" s="188">
        <f t="shared" si="60"/>
        <v>0</v>
      </c>
      <c r="BE111" s="188">
        <f t="shared" si="61"/>
        <v>0</v>
      </c>
      <c r="BF111" s="188">
        <f t="shared" si="62"/>
        <v>0</v>
      </c>
      <c r="BG111" s="188">
        <f t="shared" si="63"/>
        <v>0</v>
      </c>
      <c r="BH111" s="188">
        <f t="shared" si="64"/>
        <v>0</v>
      </c>
      <c r="BI111" s="188">
        <f t="shared" si="65"/>
        <v>0</v>
      </c>
      <c r="BJ111" s="188">
        <f t="shared" si="66"/>
        <v>0</v>
      </c>
      <c r="BK111" s="188">
        <f t="shared" si="67"/>
        <v>0</v>
      </c>
      <c r="BL111" s="188">
        <f t="shared" si="68"/>
        <v>0</v>
      </c>
      <c r="BM111" s="188">
        <f t="shared" si="69"/>
        <v>0</v>
      </c>
    </row>
    <row r="112" spans="3:65">
      <c r="C112" s="183" t="s">
        <v>1802</v>
      </c>
      <c r="D112" s="184">
        <v>6</v>
      </c>
      <c r="E112" s="185" t="s">
        <v>1113</v>
      </c>
      <c r="F112" s="186" t="s">
        <v>1996</v>
      </c>
      <c r="G112" s="234" t="s">
        <v>1997</v>
      </c>
      <c r="H112" s="255"/>
      <c r="I112" s="256">
        <v>5548</v>
      </c>
      <c r="J112" s="256">
        <v>7207</v>
      </c>
      <c r="K112" s="256"/>
      <c r="L112" s="257">
        <f t="shared" si="79"/>
        <v>12755</v>
      </c>
      <c r="M112" s="213"/>
      <c r="N112" s="221" t="str">
        <f>"0"&amp;TEXT(ROWS(C$1:C108),"00")&amp;"C"</f>
        <v>0108C</v>
      </c>
      <c r="O112" s="297"/>
      <c r="P112" s="351">
        <f t="shared" si="70"/>
        <v>0</v>
      </c>
      <c r="Q112" s="206"/>
      <c r="R112" s="221" t="str">
        <f>"1"&amp;TEXT(ROWS(F$1:F108),"00")&amp;"C"</f>
        <v>1108C</v>
      </c>
      <c r="S112" s="297"/>
      <c r="T112" s="351">
        <f t="shared" si="71"/>
        <v>0</v>
      </c>
      <c r="U112" s="206"/>
      <c r="V112" s="221" t="str">
        <f>"2"&amp;TEXT(ROWS(I$1:I108),"00")&amp;"C"</f>
        <v>2108C</v>
      </c>
      <c r="W112" s="297"/>
      <c r="X112" s="351">
        <f t="shared" si="72"/>
        <v>0</v>
      </c>
      <c r="Y112" s="206"/>
      <c r="Z112" s="221" t="str">
        <f>"3"&amp;TEXT(ROWS(L$1:L108),"00")&amp;"C"</f>
        <v>3108C</v>
      </c>
      <c r="AA112" s="297"/>
      <c r="AB112" s="351">
        <f t="shared" si="73"/>
        <v>0</v>
      </c>
      <c r="AC112" s="206"/>
      <c r="AD112" s="221" t="str">
        <f>"4"&amp;TEXT(ROWS(O$1:O108),"00")&amp;"C"</f>
        <v>4108C</v>
      </c>
      <c r="AE112" s="297"/>
      <c r="AF112" s="351">
        <f t="shared" si="74"/>
        <v>0</v>
      </c>
      <c r="AH112" s="188">
        <f t="shared" si="43"/>
        <v>0</v>
      </c>
      <c r="AI112" s="188">
        <f t="shared" si="75"/>
        <v>0</v>
      </c>
      <c r="AJ112" s="188">
        <f t="shared" si="76"/>
        <v>0</v>
      </c>
      <c r="AK112" s="188">
        <f t="shared" si="77"/>
        <v>0</v>
      </c>
      <c r="AL112" s="188">
        <f t="shared" si="78"/>
        <v>0</v>
      </c>
      <c r="AN112" s="188">
        <f t="shared" si="44"/>
        <v>0</v>
      </c>
      <c r="AO112" s="188">
        <f t="shared" si="45"/>
        <v>0</v>
      </c>
      <c r="AP112" s="188">
        <f t="shared" si="46"/>
        <v>0</v>
      </c>
      <c r="AQ112" s="188">
        <f t="shared" si="47"/>
        <v>0</v>
      </c>
      <c r="AR112" s="188">
        <f t="shared" si="48"/>
        <v>0</v>
      </c>
      <c r="AS112" s="188">
        <f t="shared" si="49"/>
        <v>0</v>
      </c>
      <c r="AT112" s="188">
        <f t="shared" si="50"/>
        <v>0</v>
      </c>
      <c r="AU112" s="188">
        <f t="shared" si="51"/>
        <v>0</v>
      </c>
      <c r="AV112" s="188">
        <f t="shared" si="52"/>
        <v>0</v>
      </c>
      <c r="AW112" s="188">
        <f t="shared" si="53"/>
        <v>0</v>
      </c>
      <c r="AX112" s="188">
        <f t="shared" si="54"/>
        <v>0</v>
      </c>
      <c r="AY112" s="188">
        <f t="shared" si="55"/>
        <v>0</v>
      </c>
      <c r="AZ112" s="188">
        <f t="shared" si="56"/>
        <v>0</v>
      </c>
      <c r="BA112" s="188">
        <f t="shared" si="57"/>
        <v>0</v>
      </c>
      <c r="BB112" s="188">
        <f t="shared" si="58"/>
        <v>0</v>
      </c>
      <c r="BC112" s="188">
        <f t="shared" si="59"/>
        <v>0</v>
      </c>
      <c r="BD112" s="188">
        <f t="shared" si="60"/>
        <v>0</v>
      </c>
      <c r="BE112" s="188">
        <f t="shared" si="61"/>
        <v>0</v>
      </c>
      <c r="BF112" s="188">
        <f t="shared" si="62"/>
        <v>0</v>
      </c>
      <c r="BG112" s="188">
        <f t="shared" si="63"/>
        <v>0</v>
      </c>
      <c r="BH112" s="188">
        <f t="shared" si="64"/>
        <v>0</v>
      </c>
      <c r="BI112" s="188">
        <f t="shared" si="65"/>
        <v>0</v>
      </c>
      <c r="BJ112" s="188">
        <f t="shared" si="66"/>
        <v>0</v>
      </c>
      <c r="BK112" s="188">
        <f t="shared" si="67"/>
        <v>0</v>
      </c>
      <c r="BL112" s="188">
        <f t="shared" si="68"/>
        <v>0</v>
      </c>
      <c r="BM112" s="188">
        <f t="shared" si="69"/>
        <v>0</v>
      </c>
    </row>
    <row r="113" spans="3:65">
      <c r="C113" s="193" t="s">
        <v>1811</v>
      </c>
      <c r="D113" s="193">
        <v>6</v>
      </c>
      <c r="E113" s="194" t="s">
        <v>1125</v>
      </c>
      <c r="F113" s="195" t="s">
        <v>2012</v>
      </c>
      <c r="G113" s="233" t="s">
        <v>2013</v>
      </c>
      <c r="H113" s="255">
        <v>106722</v>
      </c>
      <c r="I113" s="264">
        <v>13262</v>
      </c>
      <c r="J113" s="264">
        <v>29732</v>
      </c>
      <c r="K113" s="264">
        <v>0</v>
      </c>
      <c r="L113" s="257">
        <f t="shared" si="79"/>
        <v>149716</v>
      </c>
      <c r="M113" s="213"/>
      <c r="N113" s="221" t="str">
        <f>"0"&amp;TEXT(ROWS(C$1:C109),"00")&amp;"C"</f>
        <v>0109C</v>
      </c>
      <c r="O113" s="297"/>
      <c r="P113" s="351">
        <f t="shared" si="70"/>
        <v>0</v>
      </c>
      <c r="Q113" s="106"/>
      <c r="R113" s="221" t="str">
        <f>"1"&amp;TEXT(ROWS(F$1:F109),"00")&amp;"C"</f>
        <v>1109C</v>
      </c>
      <c r="S113" s="297"/>
      <c r="T113" s="351">
        <f t="shared" si="71"/>
        <v>0</v>
      </c>
      <c r="U113" s="106"/>
      <c r="V113" s="221" t="str">
        <f>"2"&amp;TEXT(ROWS(I$1:I109),"00")&amp;"C"</f>
        <v>2109C</v>
      </c>
      <c r="W113" s="297"/>
      <c r="X113" s="351">
        <f t="shared" si="72"/>
        <v>0</v>
      </c>
      <c r="Y113" s="106"/>
      <c r="Z113" s="221" t="str">
        <f>"3"&amp;TEXT(ROWS(L$1:L109),"00")&amp;"C"</f>
        <v>3109C</v>
      </c>
      <c r="AA113" s="297"/>
      <c r="AB113" s="351">
        <f t="shared" si="73"/>
        <v>0</v>
      </c>
      <c r="AC113" s="106"/>
      <c r="AD113" s="221" t="str">
        <f>"4"&amp;TEXT(ROWS(O$1:O109),"00")&amp;"C"</f>
        <v>4109C</v>
      </c>
      <c r="AE113" s="297"/>
      <c r="AF113" s="351">
        <f t="shared" si="74"/>
        <v>0</v>
      </c>
      <c r="AH113" s="188">
        <f t="shared" si="43"/>
        <v>0</v>
      </c>
      <c r="AI113" s="188">
        <f t="shared" si="75"/>
        <v>0</v>
      </c>
      <c r="AJ113" s="188">
        <f t="shared" si="76"/>
        <v>0</v>
      </c>
      <c r="AK113" s="188">
        <f t="shared" si="77"/>
        <v>0</v>
      </c>
      <c r="AL113" s="188">
        <f t="shared" si="78"/>
        <v>0</v>
      </c>
      <c r="AN113" s="188">
        <f t="shared" si="44"/>
        <v>0</v>
      </c>
      <c r="AO113" s="188">
        <f t="shared" si="45"/>
        <v>0</v>
      </c>
      <c r="AP113" s="188">
        <f t="shared" si="46"/>
        <v>0</v>
      </c>
      <c r="AQ113" s="188">
        <f t="shared" si="47"/>
        <v>0</v>
      </c>
      <c r="AR113" s="188">
        <f t="shared" si="48"/>
        <v>0</v>
      </c>
      <c r="AS113" s="188">
        <f t="shared" si="49"/>
        <v>0</v>
      </c>
      <c r="AT113" s="188">
        <f t="shared" si="50"/>
        <v>0</v>
      </c>
      <c r="AU113" s="188">
        <f t="shared" si="51"/>
        <v>0</v>
      </c>
      <c r="AV113" s="188">
        <f t="shared" si="52"/>
        <v>0</v>
      </c>
      <c r="AW113" s="188">
        <f t="shared" si="53"/>
        <v>0</v>
      </c>
      <c r="AX113" s="188">
        <f t="shared" si="54"/>
        <v>0</v>
      </c>
      <c r="AY113" s="188">
        <f t="shared" si="55"/>
        <v>0</v>
      </c>
      <c r="AZ113" s="188">
        <f t="shared" si="56"/>
        <v>0</v>
      </c>
      <c r="BA113" s="188">
        <f t="shared" si="57"/>
        <v>0</v>
      </c>
      <c r="BB113" s="188">
        <f t="shared" si="58"/>
        <v>0</v>
      </c>
      <c r="BC113" s="188">
        <f t="shared" si="59"/>
        <v>0</v>
      </c>
      <c r="BD113" s="188">
        <f t="shared" si="60"/>
        <v>0</v>
      </c>
      <c r="BE113" s="188">
        <f t="shared" si="61"/>
        <v>0</v>
      </c>
      <c r="BF113" s="188">
        <f t="shared" si="62"/>
        <v>0</v>
      </c>
      <c r="BG113" s="188">
        <f t="shared" si="63"/>
        <v>0</v>
      </c>
      <c r="BH113" s="188">
        <f t="shared" si="64"/>
        <v>0</v>
      </c>
      <c r="BI113" s="188">
        <f t="shared" si="65"/>
        <v>0</v>
      </c>
      <c r="BJ113" s="188">
        <f t="shared" si="66"/>
        <v>0</v>
      </c>
      <c r="BK113" s="188">
        <f t="shared" si="67"/>
        <v>0</v>
      </c>
      <c r="BL113" s="188">
        <f t="shared" si="68"/>
        <v>0</v>
      </c>
      <c r="BM113" s="188">
        <f t="shared" si="69"/>
        <v>0</v>
      </c>
    </row>
    <row r="114" spans="3:65">
      <c r="C114" s="193" t="s">
        <v>1904</v>
      </c>
      <c r="D114" s="193">
        <v>5</v>
      </c>
      <c r="E114" s="194" t="s">
        <v>1125</v>
      </c>
      <c r="F114" s="195" t="s">
        <v>2184</v>
      </c>
      <c r="G114" s="233" t="s">
        <v>2185</v>
      </c>
      <c r="H114" s="263"/>
      <c r="I114" s="264">
        <v>10222</v>
      </c>
      <c r="J114" s="264">
        <v>131832</v>
      </c>
      <c r="K114" s="264">
        <v>21916</v>
      </c>
      <c r="L114" s="257">
        <f t="shared" si="79"/>
        <v>163970</v>
      </c>
      <c r="N114" s="221" t="str">
        <f>"0"&amp;TEXT(ROWS(C$1:C110),"00")&amp;"C"</f>
        <v>0110C</v>
      </c>
      <c r="O114" s="297"/>
      <c r="P114" s="351">
        <f t="shared" si="70"/>
        <v>0</v>
      </c>
      <c r="R114" s="221" t="str">
        <f>"1"&amp;TEXT(ROWS(F$1:F110),"00")&amp;"C"</f>
        <v>1110C</v>
      </c>
      <c r="S114" s="297"/>
      <c r="T114" s="351">
        <f t="shared" si="71"/>
        <v>0</v>
      </c>
      <c r="V114" s="221" t="str">
        <f>"2"&amp;TEXT(ROWS(I$1:I110),"00")&amp;"C"</f>
        <v>2110C</v>
      </c>
      <c r="W114" s="297"/>
      <c r="X114" s="351">
        <f t="shared" si="72"/>
        <v>0</v>
      </c>
      <c r="Z114" s="221" t="str">
        <f>"3"&amp;TEXT(ROWS(L$1:L110),"00")&amp;"C"</f>
        <v>3110C</v>
      </c>
      <c r="AA114" s="297"/>
      <c r="AB114" s="351">
        <f t="shared" si="73"/>
        <v>0</v>
      </c>
      <c r="AD114" s="221" t="str">
        <f>"4"&amp;TEXT(ROWS(O$1:O110),"00")&amp;"C"</f>
        <v>4110C</v>
      </c>
      <c r="AE114" s="297"/>
      <c r="AF114" s="351">
        <f t="shared" si="74"/>
        <v>0</v>
      </c>
      <c r="AH114" s="188">
        <f t="shared" si="43"/>
        <v>0</v>
      </c>
      <c r="AI114" s="188">
        <f t="shared" si="75"/>
        <v>0</v>
      </c>
      <c r="AJ114" s="188">
        <f t="shared" si="76"/>
        <v>0</v>
      </c>
      <c r="AK114" s="188">
        <f t="shared" si="77"/>
        <v>0</v>
      </c>
      <c r="AL114" s="188">
        <f t="shared" si="78"/>
        <v>0</v>
      </c>
      <c r="AN114" s="188">
        <f t="shared" si="44"/>
        <v>0</v>
      </c>
      <c r="AO114" s="188">
        <f t="shared" si="45"/>
        <v>0</v>
      </c>
      <c r="AP114" s="188">
        <f t="shared" si="46"/>
        <v>0</v>
      </c>
      <c r="AQ114" s="188">
        <f t="shared" si="47"/>
        <v>0</v>
      </c>
      <c r="AR114" s="188">
        <f t="shared" si="48"/>
        <v>0</v>
      </c>
      <c r="AS114" s="188">
        <f t="shared" si="49"/>
        <v>0</v>
      </c>
      <c r="AT114" s="188">
        <f t="shared" si="50"/>
        <v>0</v>
      </c>
      <c r="AU114" s="188">
        <f t="shared" si="51"/>
        <v>0</v>
      </c>
      <c r="AV114" s="188">
        <f t="shared" si="52"/>
        <v>0</v>
      </c>
      <c r="AW114" s="188">
        <f t="shared" si="53"/>
        <v>0</v>
      </c>
      <c r="AX114" s="188">
        <f t="shared" si="54"/>
        <v>0</v>
      </c>
      <c r="AY114" s="188">
        <f t="shared" si="55"/>
        <v>0</v>
      </c>
      <c r="AZ114" s="188">
        <f t="shared" si="56"/>
        <v>0</v>
      </c>
      <c r="BA114" s="188">
        <f t="shared" si="57"/>
        <v>0</v>
      </c>
      <c r="BB114" s="188">
        <f t="shared" si="58"/>
        <v>0</v>
      </c>
      <c r="BC114" s="188">
        <f t="shared" si="59"/>
        <v>0</v>
      </c>
      <c r="BD114" s="188">
        <f t="shared" si="60"/>
        <v>0</v>
      </c>
      <c r="BE114" s="188">
        <f t="shared" si="61"/>
        <v>0</v>
      </c>
      <c r="BF114" s="188">
        <f t="shared" si="62"/>
        <v>0</v>
      </c>
      <c r="BG114" s="188">
        <f t="shared" si="63"/>
        <v>0</v>
      </c>
      <c r="BH114" s="188">
        <f t="shared" si="64"/>
        <v>0</v>
      </c>
      <c r="BI114" s="188">
        <f t="shared" si="65"/>
        <v>0</v>
      </c>
      <c r="BJ114" s="188">
        <f t="shared" si="66"/>
        <v>0</v>
      </c>
      <c r="BK114" s="188">
        <f t="shared" si="67"/>
        <v>0</v>
      </c>
      <c r="BL114" s="188">
        <f t="shared" si="68"/>
        <v>0</v>
      </c>
      <c r="BM114" s="188">
        <f t="shared" si="69"/>
        <v>0</v>
      </c>
    </row>
    <row r="115" spans="3:65">
      <c r="C115" s="193" t="s">
        <v>1820</v>
      </c>
      <c r="D115" s="193">
        <v>6</v>
      </c>
      <c r="E115" s="194" t="s">
        <v>1135</v>
      </c>
      <c r="F115" s="195" t="s">
        <v>2030</v>
      </c>
      <c r="G115" s="233" t="s">
        <v>2031</v>
      </c>
      <c r="H115" s="255">
        <v>216057.60000000001</v>
      </c>
      <c r="I115" s="264">
        <v>2377</v>
      </c>
      <c r="J115" s="264">
        <v>163786</v>
      </c>
      <c r="K115" s="264"/>
      <c r="L115" s="257">
        <f t="shared" si="79"/>
        <v>382220.6</v>
      </c>
      <c r="M115" s="213"/>
      <c r="N115" s="221" t="str">
        <f>"0"&amp;TEXT(ROWS(C$1:C111),"00")&amp;"C"</f>
        <v>0111C</v>
      </c>
      <c r="O115" s="297"/>
      <c r="P115" s="351">
        <f t="shared" si="70"/>
        <v>0</v>
      </c>
      <c r="R115" s="221" t="str">
        <f>"1"&amp;TEXT(ROWS(F$1:F111),"00")&amp;"C"</f>
        <v>1111C</v>
      </c>
      <c r="S115" s="297"/>
      <c r="T115" s="351">
        <f t="shared" si="71"/>
        <v>0</v>
      </c>
      <c r="V115" s="221" t="str">
        <f>"2"&amp;TEXT(ROWS(I$1:I111),"00")&amp;"C"</f>
        <v>2111C</v>
      </c>
      <c r="W115" s="297"/>
      <c r="X115" s="351">
        <f t="shared" si="72"/>
        <v>0</v>
      </c>
      <c r="Z115" s="221" t="str">
        <f>"3"&amp;TEXT(ROWS(L$1:L111),"00")&amp;"C"</f>
        <v>3111C</v>
      </c>
      <c r="AA115" s="297"/>
      <c r="AB115" s="351">
        <f t="shared" si="73"/>
        <v>0</v>
      </c>
      <c r="AD115" s="221" t="str">
        <f>"4"&amp;TEXT(ROWS(O$1:O111),"00")&amp;"C"</f>
        <v>4111C</v>
      </c>
      <c r="AE115" s="297"/>
      <c r="AF115" s="351">
        <f t="shared" si="74"/>
        <v>0</v>
      </c>
      <c r="AH115" s="188">
        <f t="shared" si="43"/>
        <v>0</v>
      </c>
      <c r="AI115" s="188">
        <f t="shared" si="75"/>
        <v>0</v>
      </c>
      <c r="AJ115" s="188">
        <f t="shared" si="76"/>
        <v>0</v>
      </c>
      <c r="AK115" s="188">
        <f t="shared" si="77"/>
        <v>0</v>
      </c>
      <c r="AL115" s="188">
        <f t="shared" si="78"/>
        <v>0</v>
      </c>
      <c r="AN115" s="188">
        <f t="shared" si="44"/>
        <v>0</v>
      </c>
      <c r="AO115" s="188">
        <f t="shared" si="45"/>
        <v>0</v>
      </c>
      <c r="AP115" s="188">
        <f t="shared" si="46"/>
        <v>0</v>
      </c>
      <c r="AQ115" s="188">
        <f t="shared" si="47"/>
        <v>0</v>
      </c>
      <c r="AR115" s="188">
        <f t="shared" si="48"/>
        <v>0</v>
      </c>
      <c r="AS115" s="188">
        <f t="shared" si="49"/>
        <v>0</v>
      </c>
      <c r="AT115" s="188">
        <f t="shared" si="50"/>
        <v>0</v>
      </c>
      <c r="AU115" s="188">
        <f t="shared" si="51"/>
        <v>0</v>
      </c>
      <c r="AV115" s="188">
        <f t="shared" si="52"/>
        <v>0</v>
      </c>
      <c r="AW115" s="188">
        <f t="shared" si="53"/>
        <v>0</v>
      </c>
      <c r="AX115" s="188">
        <f t="shared" si="54"/>
        <v>0</v>
      </c>
      <c r="AY115" s="188">
        <f t="shared" si="55"/>
        <v>0</v>
      </c>
      <c r="AZ115" s="188">
        <f t="shared" si="56"/>
        <v>0</v>
      </c>
      <c r="BA115" s="188">
        <f t="shared" si="57"/>
        <v>0</v>
      </c>
      <c r="BB115" s="188">
        <f t="shared" si="58"/>
        <v>0</v>
      </c>
      <c r="BC115" s="188">
        <f t="shared" si="59"/>
        <v>0</v>
      </c>
      <c r="BD115" s="188">
        <f t="shared" si="60"/>
        <v>0</v>
      </c>
      <c r="BE115" s="188">
        <f t="shared" si="61"/>
        <v>0</v>
      </c>
      <c r="BF115" s="188">
        <f t="shared" si="62"/>
        <v>0</v>
      </c>
      <c r="BG115" s="188">
        <f t="shared" si="63"/>
        <v>0</v>
      </c>
      <c r="BH115" s="188">
        <f t="shared" si="64"/>
        <v>0</v>
      </c>
      <c r="BI115" s="188">
        <f t="shared" si="65"/>
        <v>0</v>
      </c>
      <c r="BJ115" s="188">
        <f t="shared" si="66"/>
        <v>0</v>
      </c>
      <c r="BK115" s="188">
        <f t="shared" si="67"/>
        <v>0</v>
      </c>
      <c r="BL115" s="188">
        <f t="shared" si="68"/>
        <v>0</v>
      </c>
      <c r="BM115" s="188">
        <f t="shared" si="69"/>
        <v>0</v>
      </c>
    </row>
    <row r="116" spans="3:65">
      <c r="C116" s="193" t="s">
        <v>1835</v>
      </c>
      <c r="D116" s="193">
        <v>5</v>
      </c>
      <c r="E116" s="194" t="s">
        <v>1125</v>
      </c>
      <c r="F116" s="195" t="s">
        <v>2060</v>
      </c>
      <c r="G116" s="233" t="s">
        <v>2061</v>
      </c>
      <c r="H116" s="255"/>
      <c r="I116" s="256">
        <v>19072</v>
      </c>
      <c r="J116" s="264">
        <v>37858</v>
      </c>
      <c r="K116" s="264">
        <v>28054</v>
      </c>
      <c r="L116" s="257">
        <f t="shared" si="79"/>
        <v>84984</v>
      </c>
      <c r="M116" s="213"/>
      <c r="N116" s="221" t="str">
        <f>"0"&amp;TEXT(ROWS(C$1:C112),"00")&amp;"C"</f>
        <v>0112C</v>
      </c>
      <c r="O116" s="297"/>
      <c r="P116" s="351">
        <f t="shared" si="70"/>
        <v>0</v>
      </c>
      <c r="R116" s="221" t="str">
        <f>"1"&amp;TEXT(ROWS(F$1:F112),"00")&amp;"C"</f>
        <v>1112C</v>
      </c>
      <c r="S116" s="297"/>
      <c r="T116" s="351">
        <f t="shared" si="71"/>
        <v>0</v>
      </c>
      <c r="V116" s="221" t="str">
        <f>"2"&amp;TEXT(ROWS(I$1:I112),"00")&amp;"C"</f>
        <v>2112C</v>
      </c>
      <c r="W116" s="297"/>
      <c r="X116" s="351">
        <f t="shared" si="72"/>
        <v>0</v>
      </c>
      <c r="Z116" s="221" t="str">
        <f>"3"&amp;TEXT(ROWS(L$1:L112),"00")&amp;"C"</f>
        <v>3112C</v>
      </c>
      <c r="AA116" s="297"/>
      <c r="AB116" s="351">
        <f t="shared" si="73"/>
        <v>0</v>
      </c>
      <c r="AD116" s="221" t="str">
        <f>"4"&amp;TEXT(ROWS(O$1:O112),"00")&amp;"C"</f>
        <v>4112C</v>
      </c>
      <c r="AE116" s="297"/>
      <c r="AF116" s="351">
        <f t="shared" si="74"/>
        <v>0</v>
      </c>
      <c r="AH116" s="188">
        <f t="shared" si="43"/>
        <v>0</v>
      </c>
      <c r="AI116" s="188">
        <f t="shared" si="75"/>
        <v>0</v>
      </c>
      <c r="AJ116" s="188">
        <f t="shared" si="76"/>
        <v>0</v>
      </c>
      <c r="AK116" s="188">
        <f t="shared" si="77"/>
        <v>0</v>
      </c>
      <c r="AL116" s="188">
        <f t="shared" si="78"/>
        <v>0</v>
      </c>
      <c r="AN116" s="188">
        <f t="shared" si="44"/>
        <v>0</v>
      </c>
      <c r="AO116" s="188">
        <f t="shared" si="45"/>
        <v>0</v>
      </c>
      <c r="AP116" s="188">
        <f t="shared" si="46"/>
        <v>0</v>
      </c>
      <c r="AQ116" s="188">
        <f t="shared" si="47"/>
        <v>0</v>
      </c>
      <c r="AR116" s="188">
        <f t="shared" si="48"/>
        <v>0</v>
      </c>
      <c r="AS116" s="188">
        <f t="shared" si="49"/>
        <v>0</v>
      </c>
      <c r="AT116" s="188">
        <f t="shared" si="50"/>
        <v>0</v>
      </c>
      <c r="AU116" s="188">
        <f t="shared" si="51"/>
        <v>0</v>
      </c>
      <c r="AV116" s="188">
        <f t="shared" si="52"/>
        <v>0</v>
      </c>
      <c r="AW116" s="188">
        <f t="shared" si="53"/>
        <v>0</v>
      </c>
      <c r="AX116" s="188">
        <f t="shared" si="54"/>
        <v>0</v>
      </c>
      <c r="AY116" s="188">
        <f t="shared" si="55"/>
        <v>0</v>
      </c>
      <c r="AZ116" s="188">
        <f t="shared" si="56"/>
        <v>0</v>
      </c>
      <c r="BA116" s="188">
        <f t="shared" si="57"/>
        <v>0</v>
      </c>
      <c r="BB116" s="188">
        <f t="shared" si="58"/>
        <v>0</v>
      </c>
      <c r="BC116" s="188">
        <f t="shared" si="59"/>
        <v>0</v>
      </c>
      <c r="BD116" s="188">
        <f t="shared" si="60"/>
        <v>0</v>
      </c>
      <c r="BE116" s="188">
        <f t="shared" si="61"/>
        <v>0</v>
      </c>
      <c r="BF116" s="188">
        <f t="shared" si="62"/>
        <v>0</v>
      </c>
      <c r="BG116" s="188">
        <f t="shared" si="63"/>
        <v>0</v>
      </c>
      <c r="BH116" s="188">
        <f t="shared" si="64"/>
        <v>0</v>
      </c>
      <c r="BI116" s="188">
        <f t="shared" si="65"/>
        <v>0</v>
      </c>
      <c r="BJ116" s="188">
        <f t="shared" si="66"/>
        <v>0</v>
      </c>
      <c r="BK116" s="188">
        <f t="shared" si="67"/>
        <v>0</v>
      </c>
      <c r="BL116" s="188">
        <f t="shared" si="68"/>
        <v>0</v>
      </c>
      <c r="BM116" s="188">
        <f t="shared" si="69"/>
        <v>0</v>
      </c>
    </row>
    <row r="117" spans="3:65" ht="31.5">
      <c r="C117" s="183" t="s">
        <v>1804</v>
      </c>
      <c r="D117" s="184">
        <v>6</v>
      </c>
      <c r="E117" s="185" t="s">
        <v>1113</v>
      </c>
      <c r="F117" s="186" t="s">
        <v>91</v>
      </c>
      <c r="G117" s="234" t="s">
        <v>2000</v>
      </c>
      <c r="H117" s="255"/>
      <c r="I117" s="256"/>
      <c r="J117" s="256">
        <v>1960</v>
      </c>
      <c r="K117" s="256"/>
      <c r="L117" s="257">
        <f t="shared" si="79"/>
        <v>1960</v>
      </c>
      <c r="M117" s="213"/>
      <c r="N117" s="221" t="str">
        <f>"0"&amp;TEXT(ROWS(C$1:C113),"00")&amp;"C"</f>
        <v>0113C</v>
      </c>
      <c r="O117" s="297"/>
      <c r="P117" s="351">
        <f t="shared" si="70"/>
        <v>0</v>
      </c>
      <c r="Q117" s="206"/>
      <c r="R117" s="221" t="str">
        <f>"1"&amp;TEXT(ROWS(F$1:F113),"00")&amp;"C"</f>
        <v>1113C</v>
      </c>
      <c r="S117" s="297"/>
      <c r="T117" s="351">
        <f t="shared" si="71"/>
        <v>0</v>
      </c>
      <c r="U117" s="206"/>
      <c r="V117" s="221" t="str">
        <f>"2"&amp;TEXT(ROWS(I$1:I113),"00")&amp;"C"</f>
        <v>2113C</v>
      </c>
      <c r="W117" s="297"/>
      <c r="X117" s="351">
        <f t="shared" si="72"/>
        <v>0</v>
      </c>
      <c r="Y117" s="206"/>
      <c r="Z117" s="221" t="str">
        <f>"3"&amp;TEXT(ROWS(L$1:L113),"00")&amp;"C"</f>
        <v>3113C</v>
      </c>
      <c r="AA117" s="297"/>
      <c r="AB117" s="351">
        <f t="shared" si="73"/>
        <v>0</v>
      </c>
      <c r="AC117" s="206"/>
      <c r="AD117" s="221" t="str">
        <f>"4"&amp;TEXT(ROWS(O$1:O113),"00")&amp;"C"</f>
        <v>4113C</v>
      </c>
      <c r="AE117" s="297"/>
      <c r="AF117" s="351">
        <f t="shared" si="74"/>
        <v>0</v>
      </c>
      <c r="AH117" s="188">
        <f t="shared" si="43"/>
        <v>0</v>
      </c>
      <c r="AI117" s="188">
        <f t="shared" si="75"/>
        <v>0</v>
      </c>
      <c r="AJ117" s="188">
        <f t="shared" si="76"/>
        <v>0</v>
      </c>
      <c r="AK117" s="188">
        <f t="shared" si="77"/>
        <v>0</v>
      </c>
      <c r="AL117" s="188">
        <f t="shared" si="78"/>
        <v>0</v>
      </c>
      <c r="AN117" s="188">
        <f t="shared" si="44"/>
        <v>0</v>
      </c>
      <c r="AO117" s="188">
        <f t="shared" si="45"/>
        <v>0</v>
      </c>
      <c r="AP117" s="188">
        <f t="shared" si="46"/>
        <v>0</v>
      </c>
      <c r="AQ117" s="188">
        <f t="shared" si="47"/>
        <v>0</v>
      </c>
      <c r="AR117" s="188">
        <f t="shared" si="48"/>
        <v>0</v>
      </c>
      <c r="AS117" s="188">
        <f t="shared" si="49"/>
        <v>0</v>
      </c>
      <c r="AT117" s="188">
        <f t="shared" si="50"/>
        <v>0</v>
      </c>
      <c r="AU117" s="188">
        <f t="shared" si="51"/>
        <v>0</v>
      </c>
      <c r="AV117" s="188">
        <f t="shared" si="52"/>
        <v>0</v>
      </c>
      <c r="AW117" s="188">
        <f t="shared" si="53"/>
        <v>0</v>
      </c>
      <c r="AX117" s="188">
        <f t="shared" si="54"/>
        <v>0</v>
      </c>
      <c r="AY117" s="188">
        <f t="shared" si="55"/>
        <v>0</v>
      </c>
      <c r="AZ117" s="188">
        <f t="shared" si="56"/>
        <v>0</v>
      </c>
      <c r="BA117" s="188">
        <f t="shared" si="57"/>
        <v>0</v>
      </c>
      <c r="BB117" s="188">
        <f t="shared" si="58"/>
        <v>0</v>
      </c>
      <c r="BC117" s="188">
        <f t="shared" si="59"/>
        <v>0</v>
      </c>
      <c r="BD117" s="188">
        <f t="shared" si="60"/>
        <v>0</v>
      </c>
      <c r="BE117" s="188">
        <f t="shared" si="61"/>
        <v>0</v>
      </c>
      <c r="BF117" s="188">
        <f t="shared" si="62"/>
        <v>0</v>
      </c>
      <c r="BG117" s="188">
        <f t="shared" si="63"/>
        <v>0</v>
      </c>
      <c r="BH117" s="188">
        <f t="shared" si="64"/>
        <v>0</v>
      </c>
      <c r="BI117" s="188">
        <f t="shared" si="65"/>
        <v>0</v>
      </c>
      <c r="BJ117" s="188">
        <f t="shared" si="66"/>
        <v>0</v>
      </c>
      <c r="BK117" s="188">
        <f t="shared" si="67"/>
        <v>0</v>
      </c>
      <c r="BL117" s="188">
        <f t="shared" si="68"/>
        <v>0</v>
      </c>
      <c r="BM117" s="188">
        <f t="shared" si="69"/>
        <v>0</v>
      </c>
    </row>
    <row r="118" spans="3:65">
      <c r="C118" s="193" t="s">
        <v>1854</v>
      </c>
      <c r="D118" s="193">
        <v>6</v>
      </c>
      <c r="E118" s="194" t="s">
        <v>1125</v>
      </c>
      <c r="F118" s="195" t="s">
        <v>2096</v>
      </c>
      <c r="G118" s="233" t="s">
        <v>2097</v>
      </c>
      <c r="H118" s="255"/>
      <c r="I118" s="264">
        <v>8676</v>
      </c>
      <c r="J118" s="264">
        <v>2868</v>
      </c>
      <c r="K118" s="264">
        <v>7910</v>
      </c>
      <c r="L118" s="257">
        <f t="shared" si="79"/>
        <v>19454</v>
      </c>
      <c r="M118" s="213"/>
      <c r="N118" s="221" t="str">
        <f>"0"&amp;TEXT(ROWS(C$1:C114),"00")&amp;"C"</f>
        <v>0114C</v>
      </c>
      <c r="O118" s="297"/>
      <c r="P118" s="351">
        <f t="shared" si="70"/>
        <v>0</v>
      </c>
      <c r="R118" s="221" t="str">
        <f>"1"&amp;TEXT(ROWS(F$1:F114),"00")&amp;"C"</f>
        <v>1114C</v>
      </c>
      <c r="S118" s="297"/>
      <c r="T118" s="351">
        <f t="shared" si="71"/>
        <v>0</v>
      </c>
      <c r="V118" s="221" t="str">
        <f>"2"&amp;TEXT(ROWS(I$1:I114),"00")&amp;"C"</f>
        <v>2114C</v>
      </c>
      <c r="W118" s="297"/>
      <c r="X118" s="351">
        <f t="shared" si="72"/>
        <v>0</v>
      </c>
      <c r="Z118" s="221" t="str">
        <f>"3"&amp;TEXT(ROWS(L$1:L114),"00")&amp;"C"</f>
        <v>3114C</v>
      </c>
      <c r="AA118" s="297"/>
      <c r="AB118" s="351">
        <f t="shared" si="73"/>
        <v>0</v>
      </c>
      <c r="AD118" s="221" t="str">
        <f>"4"&amp;TEXT(ROWS(O$1:O114),"00")&amp;"C"</f>
        <v>4114C</v>
      </c>
      <c r="AE118" s="297"/>
      <c r="AF118" s="351">
        <f t="shared" si="74"/>
        <v>0</v>
      </c>
      <c r="AH118" s="188">
        <f t="shared" si="43"/>
        <v>0</v>
      </c>
      <c r="AI118" s="188">
        <f t="shared" si="75"/>
        <v>0</v>
      </c>
      <c r="AJ118" s="188">
        <f t="shared" si="76"/>
        <v>0</v>
      </c>
      <c r="AK118" s="188">
        <f t="shared" si="77"/>
        <v>0</v>
      </c>
      <c r="AL118" s="188">
        <f t="shared" si="78"/>
        <v>0</v>
      </c>
      <c r="AN118" s="188">
        <f t="shared" si="44"/>
        <v>0</v>
      </c>
      <c r="AO118" s="188">
        <f t="shared" si="45"/>
        <v>0</v>
      </c>
      <c r="AP118" s="188">
        <f t="shared" si="46"/>
        <v>0</v>
      </c>
      <c r="AQ118" s="188">
        <f t="shared" si="47"/>
        <v>0</v>
      </c>
      <c r="AR118" s="188">
        <f t="shared" si="48"/>
        <v>0</v>
      </c>
      <c r="AS118" s="188">
        <f t="shared" si="49"/>
        <v>0</v>
      </c>
      <c r="AT118" s="188">
        <f t="shared" si="50"/>
        <v>0</v>
      </c>
      <c r="AU118" s="188">
        <f t="shared" si="51"/>
        <v>0</v>
      </c>
      <c r="AV118" s="188">
        <f t="shared" si="52"/>
        <v>0</v>
      </c>
      <c r="AW118" s="188">
        <f t="shared" si="53"/>
        <v>0</v>
      </c>
      <c r="AX118" s="188">
        <f t="shared" si="54"/>
        <v>0</v>
      </c>
      <c r="AY118" s="188">
        <f t="shared" si="55"/>
        <v>0</v>
      </c>
      <c r="AZ118" s="188">
        <f t="shared" si="56"/>
        <v>0</v>
      </c>
      <c r="BA118" s="188">
        <f t="shared" si="57"/>
        <v>0</v>
      </c>
      <c r="BB118" s="188">
        <f t="shared" si="58"/>
        <v>0</v>
      </c>
      <c r="BC118" s="188">
        <f t="shared" si="59"/>
        <v>0</v>
      </c>
      <c r="BD118" s="188">
        <f t="shared" si="60"/>
        <v>0</v>
      </c>
      <c r="BE118" s="188">
        <f t="shared" si="61"/>
        <v>0</v>
      </c>
      <c r="BF118" s="188">
        <f t="shared" si="62"/>
        <v>0</v>
      </c>
      <c r="BG118" s="188">
        <f t="shared" si="63"/>
        <v>0</v>
      </c>
      <c r="BH118" s="188">
        <f t="shared" si="64"/>
        <v>0</v>
      </c>
      <c r="BI118" s="188">
        <f t="shared" si="65"/>
        <v>0</v>
      </c>
      <c r="BJ118" s="188">
        <f t="shared" si="66"/>
        <v>0</v>
      </c>
      <c r="BK118" s="188">
        <f t="shared" si="67"/>
        <v>0</v>
      </c>
      <c r="BL118" s="188">
        <f t="shared" si="68"/>
        <v>0</v>
      </c>
      <c r="BM118" s="188">
        <f t="shared" si="69"/>
        <v>0</v>
      </c>
    </row>
    <row r="119" spans="3:65">
      <c r="C119" s="183" t="s">
        <v>1741</v>
      </c>
      <c r="D119" s="184">
        <v>6</v>
      </c>
      <c r="E119" s="185" t="s">
        <v>2597</v>
      </c>
      <c r="F119" s="186" t="s">
        <v>1938</v>
      </c>
      <c r="G119" s="234" t="s">
        <v>1939</v>
      </c>
      <c r="H119" s="255"/>
      <c r="I119" s="256">
        <v>14439</v>
      </c>
      <c r="J119" s="256">
        <v>5768</v>
      </c>
      <c r="K119" s="256">
        <v>14170</v>
      </c>
      <c r="L119" s="257">
        <f t="shared" si="79"/>
        <v>34377</v>
      </c>
      <c r="M119" s="213"/>
      <c r="N119" s="221" t="str">
        <f>"0"&amp;TEXT(ROWS(C$1:C115),"00")&amp;"C"</f>
        <v>0115C</v>
      </c>
      <c r="O119" s="297"/>
      <c r="P119" s="351">
        <f t="shared" si="70"/>
        <v>0</v>
      </c>
      <c r="Q119" s="206"/>
      <c r="R119" s="221" t="str">
        <f>"1"&amp;TEXT(ROWS(F$1:F115),"00")&amp;"C"</f>
        <v>1115C</v>
      </c>
      <c r="S119" s="297"/>
      <c r="T119" s="351">
        <f t="shared" si="71"/>
        <v>0</v>
      </c>
      <c r="U119" s="206"/>
      <c r="V119" s="221" t="str">
        <f>"2"&amp;TEXT(ROWS(I$1:I115),"00")&amp;"C"</f>
        <v>2115C</v>
      </c>
      <c r="W119" s="297"/>
      <c r="X119" s="351">
        <f t="shared" si="72"/>
        <v>0</v>
      </c>
      <c r="Y119" s="206"/>
      <c r="Z119" s="221" t="str">
        <f>"3"&amp;TEXT(ROWS(L$1:L115),"00")&amp;"C"</f>
        <v>3115C</v>
      </c>
      <c r="AA119" s="297"/>
      <c r="AB119" s="351">
        <f t="shared" si="73"/>
        <v>0</v>
      </c>
      <c r="AC119" s="206"/>
      <c r="AD119" s="221" t="str">
        <f>"4"&amp;TEXT(ROWS(O$1:O115),"00")&amp;"C"</f>
        <v>4115C</v>
      </c>
      <c r="AE119" s="297"/>
      <c r="AF119" s="351">
        <f t="shared" si="74"/>
        <v>0</v>
      </c>
      <c r="AH119" s="188">
        <f t="shared" si="43"/>
        <v>0</v>
      </c>
      <c r="AI119" s="188">
        <f t="shared" si="75"/>
        <v>0</v>
      </c>
      <c r="AJ119" s="188">
        <f t="shared" si="76"/>
        <v>0</v>
      </c>
      <c r="AK119" s="188">
        <f t="shared" si="77"/>
        <v>0</v>
      </c>
      <c r="AL119" s="188">
        <f t="shared" si="78"/>
        <v>0</v>
      </c>
      <c r="AN119" s="188">
        <f t="shared" si="44"/>
        <v>0</v>
      </c>
      <c r="AO119" s="188">
        <f t="shared" si="45"/>
        <v>0</v>
      </c>
      <c r="AP119" s="188">
        <f t="shared" si="46"/>
        <v>0</v>
      </c>
      <c r="AQ119" s="188">
        <f t="shared" si="47"/>
        <v>0</v>
      </c>
      <c r="AR119" s="188">
        <f t="shared" si="48"/>
        <v>0</v>
      </c>
      <c r="AS119" s="188">
        <f t="shared" si="49"/>
        <v>0</v>
      </c>
      <c r="AT119" s="188">
        <f t="shared" si="50"/>
        <v>0</v>
      </c>
      <c r="AU119" s="188">
        <f t="shared" si="51"/>
        <v>0</v>
      </c>
      <c r="AV119" s="188">
        <f t="shared" si="52"/>
        <v>0</v>
      </c>
      <c r="AW119" s="188">
        <f t="shared" si="53"/>
        <v>0</v>
      </c>
      <c r="AX119" s="188">
        <f t="shared" si="54"/>
        <v>0</v>
      </c>
      <c r="AY119" s="188">
        <f t="shared" si="55"/>
        <v>0</v>
      </c>
      <c r="AZ119" s="188">
        <f t="shared" si="56"/>
        <v>0</v>
      </c>
      <c r="BA119" s="188">
        <f t="shared" si="57"/>
        <v>0</v>
      </c>
      <c r="BB119" s="188">
        <f t="shared" si="58"/>
        <v>0</v>
      </c>
      <c r="BC119" s="188">
        <f t="shared" si="59"/>
        <v>0</v>
      </c>
      <c r="BD119" s="188">
        <f t="shared" si="60"/>
        <v>0</v>
      </c>
      <c r="BE119" s="188">
        <f t="shared" si="61"/>
        <v>0</v>
      </c>
      <c r="BF119" s="188">
        <f t="shared" si="62"/>
        <v>0</v>
      </c>
      <c r="BG119" s="188">
        <f t="shared" si="63"/>
        <v>0</v>
      </c>
      <c r="BH119" s="188">
        <f t="shared" si="64"/>
        <v>0</v>
      </c>
      <c r="BI119" s="188">
        <f t="shared" si="65"/>
        <v>0</v>
      </c>
      <c r="BJ119" s="188">
        <f t="shared" si="66"/>
        <v>0</v>
      </c>
      <c r="BK119" s="188">
        <f t="shared" si="67"/>
        <v>0</v>
      </c>
      <c r="BL119" s="188">
        <f t="shared" si="68"/>
        <v>0</v>
      </c>
      <c r="BM119" s="188">
        <f t="shared" si="69"/>
        <v>0</v>
      </c>
    </row>
    <row r="120" spans="3:65">
      <c r="C120" s="193" t="s">
        <v>1891</v>
      </c>
      <c r="D120" s="193">
        <v>5</v>
      </c>
      <c r="E120" s="194" t="s">
        <v>1113</v>
      </c>
      <c r="F120" s="195" t="s">
        <v>1202</v>
      </c>
      <c r="G120" s="233" t="s">
        <v>1087</v>
      </c>
      <c r="H120" s="263"/>
      <c r="I120" s="264">
        <v>751</v>
      </c>
      <c r="J120" s="264">
        <v>871</v>
      </c>
      <c r="K120" s="264">
        <v>0</v>
      </c>
      <c r="L120" s="257">
        <f t="shared" si="79"/>
        <v>1622</v>
      </c>
      <c r="N120" s="221" t="str">
        <f>"0"&amp;TEXT(ROWS(C$1:C116),"00")&amp;"C"</f>
        <v>0116C</v>
      </c>
      <c r="O120" s="297"/>
      <c r="P120" s="351">
        <f t="shared" si="70"/>
        <v>0</v>
      </c>
      <c r="R120" s="221" t="str">
        <f>"1"&amp;TEXT(ROWS(F$1:F116),"00")&amp;"C"</f>
        <v>1116C</v>
      </c>
      <c r="S120" s="297"/>
      <c r="T120" s="351">
        <f t="shared" si="71"/>
        <v>0</v>
      </c>
      <c r="V120" s="221" t="str">
        <f>"2"&amp;TEXT(ROWS(I$1:I116),"00")&amp;"C"</f>
        <v>2116C</v>
      </c>
      <c r="W120" s="297"/>
      <c r="X120" s="351">
        <f t="shared" si="72"/>
        <v>0</v>
      </c>
      <c r="Z120" s="221" t="str">
        <f>"3"&amp;TEXT(ROWS(L$1:L116),"00")&amp;"C"</f>
        <v>3116C</v>
      </c>
      <c r="AA120" s="297"/>
      <c r="AB120" s="351">
        <f t="shared" si="73"/>
        <v>0</v>
      </c>
      <c r="AD120" s="221" t="str">
        <f>"4"&amp;TEXT(ROWS(O$1:O116),"00")&amp;"C"</f>
        <v>4116C</v>
      </c>
      <c r="AE120" s="297"/>
      <c r="AF120" s="351">
        <f t="shared" si="74"/>
        <v>0</v>
      </c>
      <c r="AH120" s="188">
        <f t="shared" si="43"/>
        <v>0</v>
      </c>
      <c r="AI120" s="188">
        <f t="shared" si="75"/>
        <v>0</v>
      </c>
      <c r="AJ120" s="188">
        <f t="shared" si="76"/>
        <v>0</v>
      </c>
      <c r="AK120" s="188">
        <f t="shared" si="77"/>
        <v>0</v>
      </c>
      <c r="AL120" s="188">
        <f t="shared" si="78"/>
        <v>0</v>
      </c>
      <c r="AN120" s="188">
        <f t="shared" si="44"/>
        <v>0</v>
      </c>
      <c r="AO120" s="188">
        <f t="shared" si="45"/>
        <v>0</v>
      </c>
      <c r="AP120" s="188">
        <f t="shared" si="46"/>
        <v>0</v>
      </c>
      <c r="AQ120" s="188">
        <f t="shared" si="47"/>
        <v>0</v>
      </c>
      <c r="AR120" s="188">
        <f t="shared" si="48"/>
        <v>0</v>
      </c>
      <c r="AS120" s="188">
        <f t="shared" si="49"/>
        <v>0</v>
      </c>
      <c r="AT120" s="188">
        <f t="shared" si="50"/>
        <v>0</v>
      </c>
      <c r="AU120" s="188">
        <f t="shared" si="51"/>
        <v>0</v>
      </c>
      <c r="AV120" s="188">
        <f t="shared" si="52"/>
        <v>0</v>
      </c>
      <c r="AW120" s="188">
        <f t="shared" si="53"/>
        <v>0</v>
      </c>
      <c r="AX120" s="188">
        <f t="shared" si="54"/>
        <v>0</v>
      </c>
      <c r="AY120" s="188">
        <f t="shared" si="55"/>
        <v>0</v>
      </c>
      <c r="AZ120" s="188">
        <f t="shared" si="56"/>
        <v>0</v>
      </c>
      <c r="BA120" s="188">
        <f t="shared" si="57"/>
        <v>0</v>
      </c>
      <c r="BB120" s="188">
        <f t="shared" si="58"/>
        <v>0</v>
      </c>
      <c r="BC120" s="188">
        <f t="shared" si="59"/>
        <v>0</v>
      </c>
      <c r="BD120" s="188">
        <f t="shared" si="60"/>
        <v>0</v>
      </c>
      <c r="BE120" s="188">
        <f t="shared" si="61"/>
        <v>0</v>
      </c>
      <c r="BF120" s="188">
        <f t="shared" si="62"/>
        <v>0</v>
      </c>
      <c r="BG120" s="188">
        <f t="shared" si="63"/>
        <v>0</v>
      </c>
      <c r="BH120" s="188">
        <f t="shared" si="64"/>
        <v>0</v>
      </c>
      <c r="BI120" s="188">
        <f t="shared" si="65"/>
        <v>0</v>
      </c>
      <c r="BJ120" s="188">
        <f t="shared" si="66"/>
        <v>0</v>
      </c>
      <c r="BK120" s="188">
        <f t="shared" si="67"/>
        <v>0</v>
      </c>
      <c r="BL120" s="188">
        <f t="shared" si="68"/>
        <v>0</v>
      </c>
      <c r="BM120" s="188">
        <f t="shared" si="69"/>
        <v>0</v>
      </c>
    </row>
    <row r="121" spans="3:65">
      <c r="C121" s="183" t="s">
        <v>1764</v>
      </c>
      <c r="D121" s="184">
        <v>5</v>
      </c>
      <c r="E121" s="185" t="s">
        <v>1113</v>
      </c>
      <c r="F121" s="186" t="s">
        <v>1202</v>
      </c>
      <c r="G121" s="234" t="s">
        <v>1960</v>
      </c>
      <c r="H121" s="255"/>
      <c r="I121" s="256">
        <v>5371</v>
      </c>
      <c r="J121" s="256">
        <v>7457</v>
      </c>
      <c r="K121" s="256">
        <v>0</v>
      </c>
      <c r="L121" s="257">
        <f t="shared" si="79"/>
        <v>12828</v>
      </c>
      <c r="M121" s="213"/>
      <c r="N121" s="221" t="str">
        <f>"0"&amp;TEXT(ROWS(C$1:C117),"00")&amp;"C"</f>
        <v>0117C</v>
      </c>
      <c r="O121" s="297"/>
      <c r="P121" s="351">
        <f t="shared" si="70"/>
        <v>0</v>
      </c>
      <c r="Q121" s="206"/>
      <c r="R121" s="221" t="str">
        <f>"1"&amp;TEXT(ROWS(F$1:F117),"00")&amp;"C"</f>
        <v>1117C</v>
      </c>
      <c r="S121" s="297"/>
      <c r="T121" s="351">
        <f t="shared" si="71"/>
        <v>0</v>
      </c>
      <c r="U121" s="206"/>
      <c r="V121" s="221" t="str">
        <f>"2"&amp;TEXT(ROWS(I$1:I117),"00")&amp;"C"</f>
        <v>2117C</v>
      </c>
      <c r="W121" s="297"/>
      <c r="X121" s="351">
        <f t="shared" si="72"/>
        <v>0</v>
      </c>
      <c r="Y121" s="206"/>
      <c r="Z121" s="221" t="str">
        <f>"3"&amp;TEXT(ROWS(L$1:L117),"00")&amp;"C"</f>
        <v>3117C</v>
      </c>
      <c r="AA121" s="297"/>
      <c r="AB121" s="351">
        <f t="shared" si="73"/>
        <v>0</v>
      </c>
      <c r="AC121" s="206"/>
      <c r="AD121" s="221" t="str">
        <f>"4"&amp;TEXT(ROWS(O$1:O117),"00")&amp;"C"</f>
        <v>4117C</v>
      </c>
      <c r="AE121" s="297"/>
      <c r="AF121" s="351">
        <f t="shared" si="74"/>
        <v>0</v>
      </c>
      <c r="AH121" s="188">
        <f t="shared" si="43"/>
        <v>0</v>
      </c>
      <c r="AI121" s="188">
        <f t="shared" si="75"/>
        <v>0</v>
      </c>
      <c r="AJ121" s="188">
        <f t="shared" si="76"/>
        <v>0</v>
      </c>
      <c r="AK121" s="188">
        <f t="shared" si="77"/>
        <v>0</v>
      </c>
      <c r="AL121" s="188">
        <f t="shared" si="78"/>
        <v>0</v>
      </c>
      <c r="AN121" s="188">
        <f t="shared" si="44"/>
        <v>0</v>
      </c>
      <c r="AO121" s="188">
        <f t="shared" si="45"/>
        <v>0</v>
      </c>
      <c r="AP121" s="188">
        <f t="shared" si="46"/>
        <v>0</v>
      </c>
      <c r="AQ121" s="188">
        <f t="shared" si="47"/>
        <v>0</v>
      </c>
      <c r="AR121" s="188">
        <f t="shared" si="48"/>
        <v>0</v>
      </c>
      <c r="AS121" s="188">
        <f t="shared" si="49"/>
        <v>0</v>
      </c>
      <c r="AT121" s="188">
        <f t="shared" si="50"/>
        <v>0</v>
      </c>
      <c r="AU121" s="188">
        <f t="shared" si="51"/>
        <v>0</v>
      </c>
      <c r="AV121" s="188">
        <f t="shared" si="52"/>
        <v>0</v>
      </c>
      <c r="AW121" s="188">
        <f t="shared" si="53"/>
        <v>0</v>
      </c>
      <c r="AX121" s="188">
        <f t="shared" si="54"/>
        <v>0</v>
      </c>
      <c r="AY121" s="188">
        <f t="shared" si="55"/>
        <v>0</v>
      </c>
      <c r="AZ121" s="188">
        <f t="shared" si="56"/>
        <v>0</v>
      </c>
      <c r="BA121" s="188">
        <f t="shared" si="57"/>
        <v>0</v>
      </c>
      <c r="BB121" s="188">
        <f t="shared" si="58"/>
        <v>0</v>
      </c>
      <c r="BC121" s="188">
        <f t="shared" si="59"/>
        <v>0</v>
      </c>
      <c r="BD121" s="188">
        <f t="shared" si="60"/>
        <v>0</v>
      </c>
      <c r="BE121" s="188">
        <f t="shared" si="61"/>
        <v>0</v>
      </c>
      <c r="BF121" s="188">
        <f t="shared" si="62"/>
        <v>0</v>
      </c>
      <c r="BG121" s="188">
        <f t="shared" si="63"/>
        <v>0</v>
      </c>
      <c r="BH121" s="188">
        <f t="shared" si="64"/>
        <v>0</v>
      </c>
      <c r="BI121" s="188">
        <f t="shared" si="65"/>
        <v>0</v>
      </c>
      <c r="BJ121" s="188">
        <f t="shared" si="66"/>
        <v>0</v>
      </c>
      <c r="BK121" s="188">
        <f t="shared" si="67"/>
        <v>0</v>
      </c>
      <c r="BL121" s="188">
        <f t="shared" si="68"/>
        <v>0</v>
      </c>
      <c r="BM121" s="188">
        <f t="shared" si="69"/>
        <v>0</v>
      </c>
    </row>
    <row r="122" spans="3:65">
      <c r="C122" s="183" t="s">
        <v>1763</v>
      </c>
      <c r="D122" s="184">
        <v>5</v>
      </c>
      <c r="E122" s="185" t="s">
        <v>1113</v>
      </c>
      <c r="F122" s="186" t="s">
        <v>1202</v>
      </c>
      <c r="G122" s="234" t="s">
        <v>1959</v>
      </c>
      <c r="H122" s="255"/>
      <c r="I122" s="256">
        <v>2944</v>
      </c>
      <c r="J122" s="256">
        <v>6445</v>
      </c>
      <c r="K122" s="256">
        <v>0</v>
      </c>
      <c r="L122" s="257">
        <f t="shared" si="79"/>
        <v>9389</v>
      </c>
      <c r="M122" s="213"/>
      <c r="N122" s="221" t="str">
        <f>"0"&amp;TEXT(ROWS(C$1:C118),"00")&amp;"C"</f>
        <v>0118C</v>
      </c>
      <c r="O122" s="297"/>
      <c r="P122" s="351">
        <f t="shared" si="70"/>
        <v>0</v>
      </c>
      <c r="Q122" s="206"/>
      <c r="R122" s="221" t="str">
        <f>"1"&amp;TEXT(ROWS(F$1:F118),"00")&amp;"C"</f>
        <v>1118C</v>
      </c>
      <c r="S122" s="297"/>
      <c r="T122" s="351">
        <f t="shared" si="71"/>
        <v>0</v>
      </c>
      <c r="U122" s="206"/>
      <c r="V122" s="221" t="str">
        <f>"2"&amp;TEXT(ROWS(I$1:I118),"00")&amp;"C"</f>
        <v>2118C</v>
      </c>
      <c r="W122" s="297"/>
      <c r="X122" s="351">
        <f t="shared" si="72"/>
        <v>0</v>
      </c>
      <c r="Y122" s="206"/>
      <c r="Z122" s="221" t="str">
        <f>"3"&amp;TEXT(ROWS(L$1:L118),"00")&amp;"C"</f>
        <v>3118C</v>
      </c>
      <c r="AA122" s="297"/>
      <c r="AB122" s="351">
        <f t="shared" si="73"/>
        <v>0</v>
      </c>
      <c r="AC122" s="206"/>
      <c r="AD122" s="221" t="str">
        <f>"4"&amp;TEXT(ROWS(O$1:O118),"00")&amp;"C"</f>
        <v>4118C</v>
      </c>
      <c r="AE122" s="297"/>
      <c r="AF122" s="351">
        <f t="shared" si="74"/>
        <v>0</v>
      </c>
      <c r="AH122" s="188">
        <f t="shared" si="43"/>
        <v>0</v>
      </c>
      <c r="AI122" s="188">
        <f t="shared" si="75"/>
        <v>0</v>
      </c>
      <c r="AJ122" s="188">
        <f t="shared" si="76"/>
        <v>0</v>
      </c>
      <c r="AK122" s="188">
        <f t="shared" si="77"/>
        <v>0</v>
      </c>
      <c r="AL122" s="188">
        <f t="shared" si="78"/>
        <v>0</v>
      </c>
      <c r="AN122" s="188">
        <f t="shared" si="44"/>
        <v>0</v>
      </c>
      <c r="AO122" s="188">
        <f t="shared" si="45"/>
        <v>0</v>
      </c>
      <c r="AP122" s="188">
        <f t="shared" si="46"/>
        <v>0</v>
      </c>
      <c r="AQ122" s="188">
        <f t="shared" si="47"/>
        <v>0</v>
      </c>
      <c r="AR122" s="188">
        <f t="shared" si="48"/>
        <v>0</v>
      </c>
      <c r="AS122" s="188">
        <f t="shared" si="49"/>
        <v>0</v>
      </c>
      <c r="AT122" s="188">
        <f t="shared" si="50"/>
        <v>0</v>
      </c>
      <c r="AU122" s="188">
        <f t="shared" si="51"/>
        <v>0</v>
      </c>
      <c r="AV122" s="188">
        <f t="shared" si="52"/>
        <v>0</v>
      </c>
      <c r="AW122" s="188">
        <f t="shared" si="53"/>
        <v>0</v>
      </c>
      <c r="AX122" s="188">
        <f t="shared" si="54"/>
        <v>0</v>
      </c>
      <c r="AY122" s="188">
        <f t="shared" si="55"/>
        <v>0</v>
      </c>
      <c r="AZ122" s="188">
        <f t="shared" si="56"/>
        <v>0</v>
      </c>
      <c r="BA122" s="188">
        <f t="shared" si="57"/>
        <v>0</v>
      </c>
      <c r="BB122" s="188">
        <f t="shared" si="58"/>
        <v>0</v>
      </c>
      <c r="BC122" s="188">
        <f t="shared" si="59"/>
        <v>0</v>
      </c>
      <c r="BD122" s="188">
        <f t="shared" si="60"/>
        <v>0</v>
      </c>
      <c r="BE122" s="188">
        <f t="shared" si="61"/>
        <v>0</v>
      </c>
      <c r="BF122" s="188">
        <f t="shared" si="62"/>
        <v>0</v>
      </c>
      <c r="BG122" s="188">
        <f t="shared" si="63"/>
        <v>0</v>
      </c>
      <c r="BH122" s="188">
        <f t="shared" si="64"/>
        <v>0</v>
      </c>
      <c r="BI122" s="188">
        <f t="shared" si="65"/>
        <v>0</v>
      </c>
      <c r="BJ122" s="188">
        <f t="shared" si="66"/>
        <v>0</v>
      </c>
      <c r="BK122" s="188">
        <f t="shared" si="67"/>
        <v>0</v>
      </c>
      <c r="BL122" s="188">
        <f t="shared" si="68"/>
        <v>0</v>
      </c>
      <c r="BM122" s="188">
        <f t="shared" si="69"/>
        <v>0</v>
      </c>
    </row>
    <row r="123" spans="3:65">
      <c r="C123" s="193" t="s">
        <v>1892</v>
      </c>
      <c r="D123" s="193">
        <v>5</v>
      </c>
      <c r="E123" s="194" t="s">
        <v>1113</v>
      </c>
      <c r="F123" s="195" t="s">
        <v>1202</v>
      </c>
      <c r="G123" s="233" t="s">
        <v>2164</v>
      </c>
      <c r="H123" s="263"/>
      <c r="I123" s="264">
        <v>1651</v>
      </c>
      <c r="J123" s="264">
        <v>1681</v>
      </c>
      <c r="K123" s="264">
        <v>0</v>
      </c>
      <c r="L123" s="257">
        <f t="shared" si="79"/>
        <v>3332</v>
      </c>
      <c r="N123" s="221" t="str">
        <f>"0"&amp;TEXT(ROWS(C$1:C119),"00")&amp;"C"</f>
        <v>0119C</v>
      </c>
      <c r="O123" s="297"/>
      <c r="P123" s="351">
        <f t="shared" si="70"/>
        <v>0</v>
      </c>
      <c r="R123" s="221" t="str">
        <f>"1"&amp;TEXT(ROWS(F$1:F119),"00")&amp;"C"</f>
        <v>1119C</v>
      </c>
      <c r="S123" s="297"/>
      <c r="T123" s="351">
        <f t="shared" si="71"/>
        <v>0</v>
      </c>
      <c r="V123" s="221" t="str">
        <f>"2"&amp;TEXT(ROWS(I$1:I119),"00")&amp;"C"</f>
        <v>2119C</v>
      </c>
      <c r="W123" s="297"/>
      <c r="X123" s="351">
        <f t="shared" si="72"/>
        <v>0</v>
      </c>
      <c r="Z123" s="221" t="str">
        <f>"3"&amp;TEXT(ROWS(L$1:L119),"00")&amp;"C"</f>
        <v>3119C</v>
      </c>
      <c r="AA123" s="297"/>
      <c r="AB123" s="351">
        <f t="shared" si="73"/>
        <v>0</v>
      </c>
      <c r="AD123" s="221" t="str">
        <f>"4"&amp;TEXT(ROWS(O$1:O119),"00")&amp;"C"</f>
        <v>4119C</v>
      </c>
      <c r="AE123" s="297"/>
      <c r="AF123" s="351">
        <f t="shared" si="74"/>
        <v>0</v>
      </c>
      <c r="AH123" s="188">
        <f t="shared" si="43"/>
        <v>0</v>
      </c>
      <c r="AI123" s="188">
        <f t="shared" si="75"/>
        <v>0</v>
      </c>
      <c r="AJ123" s="188">
        <f t="shared" si="76"/>
        <v>0</v>
      </c>
      <c r="AK123" s="188">
        <f t="shared" si="77"/>
        <v>0</v>
      </c>
      <c r="AL123" s="188">
        <f t="shared" si="78"/>
        <v>0</v>
      </c>
      <c r="AN123" s="188">
        <f t="shared" si="44"/>
        <v>0</v>
      </c>
      <c r="AO123" s="188">
        <f t="shared" si="45"/>
        <v>0</v>
      </c>
      <c r="AP123" s="188">
        <f t="shared" si="46"/>
        <v>0</v>
      </c>
      <c r="AQ123" s="188">
        <f t="shared" si="47"/>
        <v>0</v>
      </c>
      <c r="AR123" s="188">
        <f t="shared" si="48"/>
        <v>0</v>
      </c>
      <c r="AS123" s="188">
        <f t="shared" si="49"/>
        <v>0</v>
      </c>
      <c r="AT123" s="188">
        <f t="shared" si="50"/>
        <v>0</v>
      </c>
      <c r="AU123" s="188">
        <f t="shared" si="51"/>
        <v>0</v>
      </c>
      <c r="AV123" s="188">
        <f t="shared" si="52"/>
        <v>0</v>
      </c>
      <c r="AW123" s="188">
        <f t="shared" si="53"/>
        <v>0</v>
      </c>
      <c r="AX123" s="188">
        <f t="shared" si="54"/>
        <v>0</v>
      </c>
      <c r="AY123" s="188">
        <f t="shared" si="55"/>
        <v>0</v>
      </c>
      <c r="AZ123" s="188">
        <f t="shared" si="56"/>
        <v>0</v>
      </c>
      <c r="BA123" s="188">
        <f t="shared" si="57"/>
        <v>0</v>
      </c>
      <c r="BB123" s="188">
        <f t="shared" si="58"/>
        <v>0</v>
      </c>
      <c r="BC123" s="188">
        <f t="shared" si="59"/>
        <v>0</v>
      </c>
      <c r="BD123" s="188">
        <f t="shared" si="60"/>
        <v>0</v>
      </c>
      <c r="BE123" s="188">
        <f t="shared" si="61"/>
        <v>0</v>
      </c>
      <c r="BF123" s="188">
        <f t="shared" si="62"/>
        <v>0</v>
      </c>
      <c r="BG123" s="188">
        <f t="shared" si="63"/>
        <v>0</v>
      </c>
      <c r="BH123" s="188">
        <f t="shared" si="64"/>
        <v>0</v>
      </c>
      <c r="BI123" s="188">
        <f t="shared" si="65"/>
        <v>0</v>
      </c>
      <c r="BJ123" s="188">
        <f t="shared" si="66"/>
        <v>0</v>
      </c>
      <c r="BK123" s="188">
        <f t="shared" si="67"/>
        <v>0</v>
      </c>
      <c r="BL123" s="188">
        <f t="shared" si="68"/>
        <v>0</v>
      </c>
      <c r="BM123" s="188">
        <f t="shared" si="69"/>
        <v>0</v>
      </c>
    </row>
    <row r="124" spans="3:65">
      <c r="C124" s="193" t="s">
        <v>1865</v>
      </c>
      <c r="D124" s="193">
        <v>5</v>
      </c>
      <c r="E124" s="194" t="s">
        <v>1113</v>
      </c>
      <c r="F124" s="195" t="s">
        <v>2117</v>
      </c>
      <c r="G124" s="233" t="s">
        <v>2118</v>
      </c>
      <c r="H124" s="255"/>
      <c r="I124" s="264">
        <v>1099</v>
      </c>
      <c r="J124" s="264">
        <v>103386</v>
      </c>
      <c r="K124" s="264"/>
      <c r="L124" s="257">
        <f t="shared" si="79"/>
        <v>104485</v>
      </c>
      <c r="M124" s="213"/>
      <c r="N124" s="221" t="str">
        <f>"0"&amp;TEXT(ROWS(C$1:C120),"00")&amp;"C"</f>
        <v>0120C</v>
      </c>
      <c r="O124" s="297"/>
      <c r="P124" s="351">
        <f t="shared" si="70"/>
        <v>0</v>
      </c>
      <c r="R124" s="221" t="str">
        <f>"1"&amp;TEXT(ROWS(F$1:F120),"00")&amp;"C"</f>
        <v>1120C</v>
      </c>
      <c r="S124" s="297"/>
      <c r="T124" s="351">
        <f t="shared" si="71"/>
        <v>0</v>
      </c>
      <c r="V124" s="221" t="str">
        <f>"2"&amp;TEXT(ROWS(I$1:I120),"00")&amp;"C"</f>
        <v>2120C</v>
      </c>
      <c r="W124" s="297"/>
      <c r="X124" s="351">
        <f t="shared" si="72"/>
        <v>0</v>
      </c>
      <c r="Z124" s="221" t="str">
        <f>"3"&amp;TEXT(ROWS(L$1:L120),"00")&amp;"C"</f>
        <v>3120C</v>
      </c>
      <c r="AA124" s="297"/>
      <c r="AB124" s="351">
        <f t="shared" si="73"/>
        <v>0</v>
      </c>
      <c r="AD124" s="221" t="str">
        <f>"4"&amp;TEXT(ROWS(O$1:O120),"00")&amp;"C"</f>
        <v>4120C</v>
      </c>
      <c r="AE124" s="297"/>
      <c r="AF124" s="351">
        <f t="shared" si="74"/>
        <v>0</v>
      </c>
      <c r="AH124" s="188">
        <f t="shared" si="43"/>
        <v>0</v>
      </c>
      <c r="AI124" s="188">
        <f t="shared" si="75"/>
        <v>0</v>
      </c>
      <c r="AJ124" s="188">
        <f t="shared" si="76"/>
        <v>0</v>
      </c>
      <c r="AK124" s="188">
        <f t="shared" si="77"/>
        <v>0</v>
      </c>
      <c r="AL124" s="188">
        <f t="shared" si="78"/>
        <v>0</v>
      </c>
      <c r="AN124" s="188">
        <f t="shared" si="44"/>
        <v>0</v>
      </c>
      <c r="AO124" s="188">
        <f t="shared" si="45"/>
        <v>0</v>
      </c>
      <c r="AP124" s="188">
        <f t="shared" si="46"/>
        <v>0</v>
      </c>
      <c r="AQ124" s="188">
        <f t="shared" si="47"/>
        <v>0</v>
      </c>
      <c r="AR124" s="188">
        <f t="shared" si="48"/>
        <v>0</v>
      </c>
      <c r="AS124" s="188">
        <f t="shared" si="49"/>
        <v>0</v>
      </c>
      <c r="AT124" s="188">
        <f t="shared" si="50"/>
        <v>0</v>
      </c>
      <c r="AU124" s="188">
        <f t="shared" si="51"/>
        <v>0</v>
      </c>
      <c r="AV124" s="188">
        <f t="shared" si="52"/>
        <v>0</v>
      </c>
      <c r="AW124" s="188">
        <f t="shared" si="53"/>
        <v>0</v>
      </c>
      <c r="AX124" s="188">
        <f t="shared" si="54"/>
        <v>0</v>
      </c>
      <c r="AY124" s="188">
        <f t="shared" si="55"/>
        <v>0</v>
      </c>
      <c r="AZ124" s="188">
        <f t="shared" si="56"/>
        <v>0</v>
      </c>
      <c r="BA124" s="188">
        <f t="shared" si="57"/>
        <v>0</v>
      </c>
      <c r="BB124" s="188">
        <f t="shared" si="58"/>
        <v>0</v>
      </c>
      <c r="BC124" s="188">
        <f t="shared" si="59"/>
        <v>0</v>
      </c>
      <c r="BD124" s="188">
        <f t="shared" si="60"/>
        <v>0</v>
      </c>
      <c r="BE124" s="188">
        <f t="shared" si="61"/>
        <v>0</v>
      </c>
      <c r="BF124" s="188">
        <f t="shared" si="62"/>
        <v>0</v>
      </c>
      <c r="BG124" s="188">
        <f t="shared" si="63"/>
        <v>0</v>
      </c>
      <c r="BH124" s="188">
        <f t="shared" si="64"/>
        <v>0</v>
      </c>
      <c r="BI124" s="188">
        <f t="shared" si="65"/>
        <v>0</v>
      </c>
      <c r="BJ124" s="188">
        <f t="shared" si="66"/>
        <v>0</v>
      </c>
      <c r="BK124" s="188">
        <f t="shared" si="67"/>
        <v>0</v>
      </c>
      <c r="BL124" s="188">
        <f t="shared" si="68"/>
        <v>0</v>
      </c>
      <c r="BM124" s="188">
        <f t="shared" si="69"/>
        <v>0</v>
      </c>
    </row>
    <row r="125" spans="3:65" ht="31.5">
      <c r="C125" s="193" t="s">
        <v>1858</v>
      </c>
      <c r="D125" s="193">
        <v>6</v>
      </c>
      <c r="E125" s="194" t="s">
        <v>1135</v>
      </c>
      <c r="F125" s="195" t="s">
        <v>2103</v>
      </c>
      <c r="G125" s="233" t="s">
        <v>2104</v>
      </c>
      <c r="H125" s="255"/>
      <c r="I125" s="264">
        <v>4075</v>
      </c>
      <c r="J125" s="264">
        <v>11326</v>
      </c>
      <c r="K125" s="264"/>
      <c r="L125" s="257">
        <f t="shared" si="79"/>
        <v>15401</v>
      </c>
      <c r="M125" s="213"/>
      <c r="N125" s="221" t="str">
        <f>"0"&amp;TEXT(ROWS(C$1:C121),"00")&amp;"C"</f>
        <v>0121C</v>
      </c>
      <c r="O125" s="297"/>
      <c r="P125" s="351">
        <f t="shared" si="70"/>
        <v>0</v>
      </c>
      <c r="R125" s="221" t="str">
        <f>"1"&amp;TEXT(ROWS(F$1:F121),"00")&amp;"C"</f>
        <v>1121C</v>
      </c>
      <c r="S125" s="297"/>
      <c r="T125" s="351">
        <f t="shared" si="71"/>
        <v>0</v>
      </c>
      <c r="V125" s="221" t="str">
        <f>"2"&amp;TEXT(ROWS(I$1:I121),"00")&amp;"C"</f>
        <v>2121C</v>
      </c>
      <c r="W125" s="297"/>
      <c r="X125" s="351">
        <f t="shared" si="72"/>
        <v>0</v>
      </c>
      <c r="Z125" s="221" t="str">
        <f>"3"&amp;TEXT(ROWS(L$1:L121),"00")&amp;"C"</f>
        <v>3121C</v>
      </c>
      <c r="AA125" s="297"/>
      <c r="AB125" s="351">
        <f t="shared" si="73"/>
        <v>0</v>
      </c>
      <c r="AD125" s="221" t="str">
        <f>"4"&amp;TEXT(ROWS(O$1:O121),"00")&amp;"C"</f>
        <v>4121C</v>
      </c>
      <c r="AE125" s="297"/>
      <c r="AF125" s="351">
        <f t="shared" si="74"/>
        <v>0</v>
      </c>
      <c r="AH125" s="188">
        <f t="shared" si="43"/>
        <v>0</v>
      </c>
      <c r="AI125" s="188">
        <f t="shared" si="75"/>
        <v>0</v>
      </c>
      <c r="AJ125" s="188">
        <f t="shared" si="76"/>
        <v>0</v>
      </c>
      <c r="AK125" s="188">
        <f t="shared" si="77"/>
        <v>0</v>
      </c>
      <c r="AL125" s="188">
        <f t="shared" si="78"/>
        <v>0</v>
      </c>
      <c r="AN125" s="188">
        <f t="shared" si="44"/>
        <v>0</v>
      </c>
      <c r="AO125" s="188">
        <f t="shared" si="45"/>
        <v>0</v>
      </c>
      <c r="AP125" s="188">
        <f t="shared" si="46"/>
        <v>0</v>
      </c>
      <c r="AQ125" s="188">
        <f t="shared" si="47"/>
        <v>0</v>
      </c>
      <c r="AR125" s="188">
        <f t="shared" si="48"/>
        <v>0</v>
      </c>
      <c r="AS125" s="188">
        <f t="shared" si="49"/>
        <v>0</v>
      </c>
      <c r="AT125" s="188">
        <f t="shared" si="50"/>
        <v>0</v>
      </c>
      <c r="AU125" s="188">
        <f t="shared" si="51"/>
        <v>0</v>
      </c>
      <c r="AV125" s="188">
        <f t="shared" si="52"/>
        <v>0</v>
      </c>
      <c r="AW125" s="188">
        <f t="shared" si="53"/>
        <v>0</v>
      </c>
      <c r="AX125" s="188">
        <f t="shared" si="54"/>
        <v>0</v>
      </c>
      <c r="AY125" s="188">
        <f t="shared" si="55"/>
        <v>0</v>
      </c>
      <c r="AZ125" s="188">
        <f t="shared" si="56"/>
        <v>0</v>
      </c>
      <c r="BA125" s="188">
        <f t="shared" si="57"/>
        <v>0</v>
      </c>
      <c r="BB125" s="188">
        <f t="shared" si="58"/>
        <v>0</v>
      </c>
      <c r="BC125" s="188">
        <f t="shared" si="59"/>
        <v>0</v>
      </c>
      <c r="BD125" s="188">
        <f t="shared" si="60"/>
        <v>0</v>
      </c>
      <c r="BE125" s="188">
        <f t="shared" si="61"/>
        <v>0</v>
      </c>
      <c r="BF125" s="188">
        <f t="shared" si="62"/>
        <v>0</v>
      </c>
      <c r="BG125" s="188">
        <f t="shared" si="63"/>
        <v>0</v>
      </c>
      <c r="BH125" s="188">
        <f t="shared" si="64"/>
        <v>0</v>
      </c>
      <c r="BI125" s="188">
        <f t="shared" si="65"/>
        <v>0</v>
      </c>
      <c r="BJ125" s="188">
        <f t="shared" si="66"/>
        <v>0</v>
      </c>
      <c r="BK125" s="188">
        <f t="shared" si="67"/>
        <v>0</v>
      </c>
      <c r="BL125" s="188">
        <f t="shared" si="68"/>
        <v>0</v>
      </c>
      <c r="BM125" s="188">
        <f t="shared" si="69"/>
        <v>0</v>
      </c>
    </row>
    <row r="126" spans="3:65">
      <c r="C126" s="193" t="s">
        <v>1862</v>
      </c>
      <c r="D126" s="193">
        <v>6</v>
      </c>
      <c r="E126" s="194" t="s">
        <v>1113</v>
      </c>
      <c r="F126" s="195" t="s">
        <v>2111</v>
      </c>
      <c r="G126" s="233" t="s">
        <v>2112</v>
      </c>
      <c r="H126" s="255"/>
      <c r="I126" s="264"/>
      <c r="J126" s="264">
        <v>130680</v>
      </c>
      <c r="K126" s="264">
        <v>0</v>
      </c>
      <c r="L126" s="257">
        <f t="shared" si="79"/>
        <v>130680</v>
      </c>
      <c r="M126" s="213"/>
      <c r="N126" s="221" t="str">
        <f>"0"&amp;TEXT(ROWS(C$1:C122),"00")&amp;"C"</f>
        <v>0122C</v>
      </c>
      <c r="O126" s="297"/>
      <c r="P126" s="351">
        <f t="shared" si="70"/>
        <v>0</v>
      </c>
      <c r="R126" s="221" t="str">
        <f>"1"&amp;TEXT(ROWS(F$1:F122),"00")&amp;"C"</f>
        <v>1122C</v>
      </c>
      <c r="S126" s="297"/>
      <c r="T126" s="351">
        <f t="shared" si="71"/>
        <v>0</v>
      </c>
      <c r="V126" s="221" t="str">
        <f>"2"&amp;TEXT(ROWS(I$1:I122),"00")&amp;"C"</f>
        <v>2122C</v>
      </c>
      <c r="W126" s="297"/>
      <c r="X126" s="351">
        <f t="shared" si="72"/>
        <v>0</v>
      </c>
      <c r="Z126" s="221" t="str">
        <f>"3"&amp;TEXT(ROWS(L$1:L122),"00")&amp;"C"</f>
        <v>3122C</v>
      </c>
      <c r="AA126" s="297"/>
      <c r="AB126" s="351">
        <f t="shared" si="73"/>
        <v>0</v>
      </c>
      <c r="AD126" s="221" t="str">
        <f>"4"&amp;TEXT(ROWS(O$1:O122),"00")&amp;"C"</f>
        <v>4122C</v>
      </c>
      <c r="AE126" s="297"/>
      <c r="AF126" s="351">
        <f t="shared" si="74"/>
        <v>0</v>
      </c>
      <c r="AH126" s="188">
        <f t="shared" si="43"/>
        <v>0</v>
      </c>
      <c r="AI126" s="188">
        <f t="shared" si="75"/>
        <v>0</v>
      </c>
      <c r="AJ126" s="188">
        <f t="shared" si="76"/>
        <v>0</v>
      </c>
      <c r="AK126" s="188">
        <f t="shared" si="77"/>
        <v>0</v>
      </c>
      <c r="AL126" s="188">
        <f t="shared" si="78"/>
        <v>0</v>
      </c>
      <c r="AN126" s="188">
        <f t="shared" si="44"/>
        <v>0</v>
      </c>
      <c r="AO126" s="188">
        <f t="shared" si="45"/>
        <v>0</v>
      </c>
      <c r="AP126" s="188">
        <f t="shared" si="46"/>
        <v>0</v>
      </c>
      <c r="AQ126" s="188">
        <f t="shared" si="47"/>
        <v>0</v>
      </c>
      <c r="AR126" s="188">
        <f t="shared" si="48"/>
        <v>0</v>
      </c>
      <c r="AS126" s="188">
        <f t="shared" si="49"/>
        <v>0</v>
      </c>
      <c r="AT126" s="188">
        <f t="shared" si="50"/>
        <v>0</v>
      </c>
      <c r="AU126" s="188">
        <f t="shared" si="51"/>
        <v>0</v>
      </c>
      <c r="AV126" s="188">
        <f t="shared" si="52"/>
        <v>0</v>
      </c>
      <c r="AW126" s="188">
        <f t="shared" si="53"/>
        <v>0</v>
      </c>
      <c r="AX126" s="188">
        <f t="shared" si="54"/>
        <v>0</v>
      </c>
      <c r="AY126" s="188">
        <f t="shared" si="55"/>
        <v>0</v>
      </c>
      <c r="AZ126" s="188">
        <f t="shared" si="56"/>
        <v>0</v>
      </c>
      <c r="BA126" s="188">
        <f t="shared" si="57"/>
        <v>0</v>
      </c>
      <c r="BB126" s="188">
        <f t="shared" si="58"/>
        <v>0</v>
      </c>
      <c r="BC126" s="188">
        <f t="shared" si="59"/>
        <v>0</v>
      </c>
      <c r="BD126" s="188">
        <f t="shared" si="60"/>
        <v>0</v>
      </c>
      <c r="BE126" s="188">
        <f t="shared" si="61"/>
        <v>0</v>
      </c>
      <c r="BF126" s="188">
        <f t="shared" si="62"/>
        <v>0</v>
      </c>
      <c r="BG126" s="188">
        <f t="shared" si="63"/>
        <v>0</v>
      </c>
      <c r="BH126" s="188">
        <f t="shared" si="64"/>
        <v>0</v>
      </c>
      <c r="BI126" s="188">
        <f t="shared" si="65"/>
        <v>0</v>
      </c>
      <c r="BJ126" s="188">
        <f t="shared" si="66"/>
        <v>0</v>
      </c>
      <c r="BK126" s="188">
        <f t="shared" si="67"/>
        <v>0</v>
      </c>
      <c r="BL126" s="188">
        <f t="shared" si="68"/>
        <v>0</v>
      </c>
      <c r="BM126" s="188">
        <f t="shared" si="69"/>
        <v>0</v>
      </c>
    </row>
    <row r="127" spans="3:65">
      <c r="C127" s="193" t="s">
        <v>1866</v>
      </c>
      <c r="D127" s="193">
        <v>6</v>
      </c>
      <c r="E127" s="194" t="s">
        <v>1113</v>
      </c>
      <c r="F127" s="195" t="s">
        <v>2119</v>
      </c>
      <c r="G127" s="233" t="s">
        <v>2120</v>
      </c>
      <c r="H127" s="255"/>
      <c r="I127" s="264">
        <v>6479</v>
      </c>
      <c r="J127" s="264">
        <v>19218</v>
      </c>
      <c r="K127" s="264"/>
      <c r="L127" s="257">
        <f t="shared" si="79"/>
        <v>25697</v>
      </c>
      <c r="M127" s="213"/>
      <c r="N127" s="221" t="str">
        <f>"0"&amp;TEXT(ROWS(C$1:C123),"00")&amp;"C"</f>
        <v>0123C</v>
      </c>
      <c r="O127" s="297"/>
      <c r="P127" s="351">
        <f t="shared" si="70"/>
        <v>0</v>
      </c>
      <c r="R127" s="221" t="str">
        <f>"1"&amp;TEXT(ROWS(F$1:F123),"00")&amp;"C"</f>
        <v>1123C</v>
      </c>
      <c r="S127" s="297"/>
      <c r="T127" s="351">
        <f t="shared" si="71"/>
        <v>0</v>
      </c>
      <c r="V127" s="221" t="str">
        <f>"2"&amp;TEXT(ROWS(I$1:I123),"00")&amp;"C"</f>
        <v>2123C</v>
      </c>
      <c r="W127" s="297"/>
      <c r="X127" s="351">
        <f t="shared" si="72"/>
        <v>0</v>
      </c>
      <c r="Z127" s="221" t="str">
        <f>"3"&amp;TEXT(ROWS(L$1:L123),"00")&amp;"C"</f>
        <v>3123C</v>
      </c>
      <c r="AA127" s="297"/>
      <c r="AB127" s="351">
        <f t="shared" si="73"/>
        <v>0</v>
      </c>
      <c r="AD127" s="221" t="str">
        <f>"4"&amp;TEXT(ROWS(O$1:O123),"00")&amp;"C"</f>
        <v>4123C</v>
      </c>
      <c r="AE127" s="297"/>
      <c r="AF127" s="351">
        <f t="shared" si="74"/>
        <v>0</v>
      </c>
      <c r="AH127" s="188">
        <f t="shared" si="43"/>
        <v>0</v>
      </c>
      <c r="AI127" s="188">
        <f t="shared" si="75"/>
        <v>0</v>
      </c>
      <c r="AJ127" s="188">
        <f t="shared" si="76"/>
        <v>0</v>
      </c>
      <c r="AK127" s="188">
        <f t="shared" si="77"/>
        <v>0</v>
      </c>
      <c r="AL127" s="188">
        <f t="shared" si="78"/>
        <v>0</v>
      </c>
      <c r="AN127" s="188">
        <f t="shared" si="44"/>
        <v>0</v>
      </c>
      <c r="AO127" s="188">
        <f t="shared" si="45"/>
        <v>0</v>
      </c>
      <c r="AP127" s="188">
        <f t="shared" si="46"/>
        <v>0</v>
      </c>
      <c r="AQ127" s="188">
        <f t="shared" si="47"/>
        <v>0</v>
      </c>
      <c r="AR127" s="188">
        <f t="shared" si="48"/>
        <v>0</v>
      </c>
      <c r="AS127" s="188">
        <f t="shared" si="49"/>
        <v>0</v>
      </c>
      <c r="AT127" s="188">
        <f t="shared" si="50"/>
        <v>0</v>
      </c>
      <c r="AU127" s="188">
        <f t="shared" si="51"/>
        <v>0</v>
      </c>
      <c r="AV127" s="188">
        <f t="shared" si="52"/>
        <v>0</v>
      </c>
      <c r="AW127" s="188">
        <f t="shared" si="53"/>
        <v>0</v>
      </c>
      <c r="AX127" s="188">
        <f t="shared" si="54"/>
        <v>0</v>
      </c>
      <c r="AY127" s="188">
        <f t="shared" si="55"/>
        <v>0</v>
      </c>
      <c r="AZ127" s="188">
        <f t="shared" si="56"/>
        <v>0</v>
      </c>
      <c r="BA127" s="188">
        <f t="shared" si="57"/>
        <v>0</v>
      </c>
      <c r="BB127" s="188">
        <f t="shared" si="58"/>
        <v>0</v>
      </c>
      <c r="BC127" s="188">
        <f t="shared" si="59"/>
        <v>0</v>
      </c>
      <c r="BD127" s="188">
        <f t="shared" si="60"/>
        <v>0</v>
      </c>
      <c r="BE127" s="188">
        <f t="shared" si="61"/>
        <v>0</v>
      </c>
      <c r="BF127" s="188">
        <f t="shared" si="62"/>
        <v>0</v>
      </c>
      <c r="BG127" s="188">
        <f t="shared" si="63"/>
        <v>0</v>
      </c>
      <c r="BH127" s="188">
        <f t="shared" si="64"/>
        <v>0</v>
      </c>
      <c r="BI127" s="188">
        <f t="shared" si="65"/>
        <v>0</v>
      </c>
      <c r="BJ127" s="188">
        <f t="shared" si="66"/>
        <v>0</v>
      </c>
      <c r="BK127" s="188">
        <f t="shared" si="67"/>
        <v>0</v>
      </c>
      <c r="BL127" s="188">
        <f t="shared" si="68"/>
        <v>0</v>
      </c>
      <c r="BM127" s="188">
        <f t="shared" si="69"/>
        <v>0</v>
      </c>
    </row>
    <row r="128" spans="3:65">
      <c r="C128" s="183" t="s">
        <v>1769</v>
      </c>
      <c r="D128" s="184">
        <v>5</v>
      </c>
      <c r="E128" s="185" t="s">
        <v>1113</v>
      </c>
      <c r="F128" s="186" t="s">
        <v>1202</v>
      </c>
      <c r="G128" s="234" t="s">
        <v>1965</v>
      </c>
      <c r="H128" s="255"/>
      <c r="I128" s="256">
        <v>4186</v>
      </c>
      <c r="J128" s="256">
        <v>13490</v>
      </c>
      <c r="K128" s="256">
        <v>0</v>
      </c>
      <c r="L128" s="257">
        <f t="shared" si="79"/>
        <v>17676</v>
      </c>
      <c r="M128" s="213"/>
      <c r="N128" s="221" t="str">
        <f>"0"&amp;TEXT(ROWS(C$1:C124),"00")&amp;"C"</f>
        <v>0124C</v>
      </c>
      <c r="O128" s="297"/>
      <c r="P128" s="351">
        <f t="shared" si="70"/>
        <v>0</v>
      </c>
      <c r="Q128" s="206"/>
      <c r="R128" s="221" t="str">
        <f>"1"&amp;TEXT(ROWS(F$1:F124),"00")&amp;"C"</f>
        <v>1124C</v>
      </c>
      <c r="S128" s="297"/>
      <c r="T128" s="351">
        <f t="shared" si="71"/>
        <v>0</v>
      </c>
      <c r="U128" s="206"/>
      <c r="V128" s="221" t="str">
        <f>"2"&amp;TEXT(ROWS(I$1:I124),"00")&amp;"C"</f>
        <v>2124C</v>
      </c>
      <c r="W128" s="297"/>
      <c r="X128" s="351">
        <f t="shared" si="72"/>
        <v>0</v>
      </c>
      <c r="Y128" s="206"/>
      <c r="Z128" s="221" t="str">
        <f>"3"&amp;TEXT(ROWS(L$1:L124),"00")&amp;"C"</f>
        <v>3124C</v>
      </c>
      <c r="AA128" s="297"/>
      <c r="AB128" s="351">
        <f t="shared" si="73"/>
        <v>0</v>
      </c>
      <c r="AC128" s="206"/>
      <c r="AD128" s="221" t="str">
        <f>"4"&amp;TEXT(ROWS(O$1:O124),"00")&amp;"C"</f>
        <v>4124C</v>
      </c>
      <c r="AE128" s="297"/>
      <c r="AF128" s="351">
        <f t="shared" si="74"/>
        <v>0</v>
      </c>
      <c r="AH128" s="188">
        <f t="shared" si="43"/>
        <v>0</v>
      </c>
      <c r="AI128" s="188">
        <f t="shared" si="75"/>
        <v>0</v>
      </c>
      <c r="AJ128" s="188">
        <f t="shared" si="76"/>
        <v>0</v>
      </c>
      <c r="AK128" s="188">
        <f t="shared" si="77"/>
        <v>0</v>
      </c>
      <c r="AL128" s="188">
        <f t="shared" si="78"/>
        <v>0</v>
      </c>
      <c r="AN128" s="188">
        <f t="shared" si="44"/>
        <v>0</v>
      </c>
      <c r="AO128" s="188">
        <f t="shared" si="45"/>
        <v>0</v>
      </c>
      <c r="AP128" s="188">
        <f t="shared" si="46"/>
        <v>0</v>
      </c>
      <c r="AQ128" s="188">
        <f t="shared" si="47"/>
        <v>0</v>
      </c>
      <c r="AR128" s="188">
        <f t="shared" si="48"/>
        <v>0</v>
      </c>
      <c r="AS128" s="188">
        <f t="shared" si="49"/>
        <v>0</v>
      </c>
      <c r="AT128" s="188">
        <f t="shared" si="50"/>
        <v>0</v>
      </c>
      <c r="AU128" s="188">
        <f t="shared" si="51"/>
        <v>0</v>
      </c>
      <c r="AV128" s="188">
        <f t="shared" si="52"/>
        <v>0</v>
      </c>
      <c r="AW128" s="188">
        <f t="shared" si="53"/>
        <v>0</v>
      </c>
      <c r="AX128" s="188">
        <f t="shared" si="54"/>
        <v>0</v>
      </c>
      <c r="AY128" s="188">
        <f t="shared" si="55"/>
        <v>0</v>
      </c>
      <c r="AZ128" s="188">
        <f t="shared" si="56"/>
        <v>0</v>
      </c>
      <c r="BA128" s="188">
        <f t="shared" si="57"/>
        <v>0</v>
      </c>
      <c r="BB128" s="188">
        <f t="shared" si="58"/>
        <v>0</v>
      </c>
      <c r="BC128" s="188">
        <f t="shared" si="59"/>
        <v>0</v>
      </c>
      <c r="BD128" s="188">
        <f t="shared" si="60"/>
        <v>0</v>
      </c>
      <c r="BE128" s="188">
        <f t="shared" si="61"/>
        <v>0</v>
      </c>
      <c r="BF128" s="188">
        <f t="shared" si="62"/>
        <v>0</v>
      </c>
      <c r="BG128" s="188">
        <f t="shared" si="63"/>
        <v>0</v>
      </c>
      <c r="BH128" s="188">
        <f t="shared" si="64"/>
        <v>0</v>
      </c>
      <c r="BI128" s="188">
        <f t="shared" si="65"/>
        <v>0</v>
      </c>
      <c r="BJ128" s="188">
        <f t="shared" si="66"/>
        <v>0</v>
      </c>
      <c r="BK128" s="188">
        <f t="shared" si="67"/>
        <v>0</v>
      </c>
      <c r="BL128" s="188">
        <f t="shared" si="68"/>
        <v>0</v>
      </c>
      <c r="BM128" s="188">
        <f t="shared" si="69"/>
        <v>0</v>
      </c>
    </row>
    <row r="129" spans="3:65">
      <c r="C129" s="183" t="s">
        <v>1762</v>
      </c>
      <c r="D129" s="184">
        <v>5</v>
      </c>
      <c r="E129" s="185" t="s">
        <v>1113</v>
      </c>
      <c r="F129" s="186" t="s">
        <v>1202</v>
      </c>
      <c r="G129" s="234" t="s">
        <v>1958</v>
      </c>
      <c r="H129" s="255"/>
      <c r="I129" s="256">
        <v>6063</v>
      </c>
      <c r="J129" s="256">
        <v>6392</v>
      </c>
      <c r="K129" s="256">
        <v>0</v>
      </c>
      <c r="L129" s="257">
        <f t="shared" si="79"/>
        <v>12455</v>
      </c>
      <c r="M129" s="213"/>
      <c r="N129" s="221" t="str">
        <f>"0"&amp;TEXT(ROWS(C$1:C125),"00")&amp;"C"</f>
        <v>0125C</v>
      </c>
      <c r="O129" s="297"/>
      <c r="P129" s="351">
        <f t="shared" si="70"/>
        <v>0</v>
      </c>
      <c r="Q129" s="206"/>
      <c r="R129" s="221" t="str">
        <f>"1"&amp;TEXT(ROWS(F$1:F125),"00")&amp;"C"</f>
        <v>1125C</v>
      </c>
      <c r="S129" s="297"/>
      <c r="T129" s="351">
        <f t="shared" si="71"/>
        <v>0</v>
      </c>
      <c r="U129" s="206"/>
      <c r="V129" s="221" t="str">
        <f>"2"&amp;TEXT(ROWS(I$1:I125),"00")&amp;"C"</f>
        <v>2125C</v>
      </c>
      <c r="W129" s="297"/>
      <c r="X129" s="351">
        <f t="shared" si="72"/>
        <v>0</v>
      </c>
      <c r="Y129" s="206"/>
      <c r="Z129" s="221" t="str">
        <f>"3"&amp;TEXT(ROWS(L$1:L125),"00")&amp;"C"</f>
        <v>3125C</v>
      </c>
      <c r="AA129" s="297"/>
      <c r="AB129" s="351">
        <f t="shared" si="73"/>
        <v>0</v>
      </c>
      <c r="AC129" s="206"/>
      <c r="AD129" s="221" t="str">
        <f>"4"&amp;TEXT(ROWS(O$1:O125),"00")&amp;"C"</f>
        <v>4125C</v>
      </c>
      <c r="AE129" s="297"/>
      <c r="AF129" s="351">
        <f t="shared" si="74"/>
        <v>0</v>
      </c>
      <c r="AH129" s="188">
        <f t="shared" si="43"/>
        <v>0</v>
      </c>
      <c r="AI129" s="188">
        <f t="shared" si="75"/>
        <v>0</v>
      </c>
      <c r="AJ129" s="188">
        <f t="shared" si="76"/>
        <v>0</v>
      </c>
      <c r="AK129" s="188">
        <f t="shared" si="77"/>
        <v>0</v>
      </c>
      <c r="AL129" s="188">
        <f t="shared" si="78"/>
        <v>0</v>
      </c>
      <c r="AN129" s="188">
        <f t="shared" si="44"/>
        <v>0</v>
      </c>
      <c r="AO129" s="188">
        <f t="shared" si="45"/>
        <v>0</v>
      </c>
      <c r="AP129" s="188">
        <f t="shared" si="46"/>
        <v>0</v>
      </c>
      <c r="AQ129" s="188">
        <f t="shared" si="47"/>
        <v>0</v>
      </c>
      <c r="AR129" s="188">
        <f t="shared" si="48"/>
        <v>0</v>
      </c>
      <c r="AS129" s="188">
        <f t="shared" si="49"/>
        <v>0</v>
      </c>
      <c r="AT129" s="188">
        <f t="shared" si="50"/>
        <v>0</v>
      </c>
      <c r="AU129" s="188">
        <f t="shared" si="51"/>
        <v>0</v>
      </c>
      <c r="AV129" s="188">
        <f t="shared" si="52"/>
        <v>0</v>
      </c>
      <c r="AW129" s="188">
        <f t="shared" si="53"/>
        <v>0</v>
      </c>
      <c r="AX129" s="188">
        <f t="shared" si="54"/>
        <v>0</v>
      </c>
      <c r="AY129" s="188">
        <f t="shared" si="55"/>
        <v>0</v>
      </c>
      <c r="AZ129" s="188">
        <f t="shared" si="56"/>
        <v>0</v>
      </c>
      <c r="BA129" s="188">
        <f t="shared" si="57"/>
        <v>0</v>
      </c>
      <c r="BB129" s="188">
        <f t="shared" si="58"/>
        <v>0</v>
      </c>
      <c r="BC129" s="188">
        <f t="shared" si="59"/>
        <v>0</v>
      </c>
      <c r="BD129" s="188">
        <f t="shared" si="60"/>
        <v>0</v>
      </c>
      <c r="BE129" s="188">
        <f t="shared" si="61"/>
        <v>0</v>
      </c>
      <c r="BF129" s="188">
        <f t="shared" si="62"/>
        <v>0</v>
      </c>
      <c r="BG129" s="188">
        <f t="shared" si="63"/>
        <v>0</v>
      </c>
      <c r="BH129" s="188">
        <f t="shared" si="64"/>
        <v>0</v>
      </c>
      <c r="BI129" s="188">
        <f t="shared" si="65"/>
        <v>0</v>
      </c>
      <c r="BJ129" s="188">
        <f t="shared" si="66"/>
        <v>0</v>
      </c>
      <c r="BK129" s="188">
        <f t="shared" si="67"/>
        <v>0</v>
      </c>
      <c r="BL129" s="188">
        <f t="shared" si="68"/>
        <v>0</v>
      </c>
      <c r="BM129" s="188">
        <f t="shared" si="69"/>
        <v>0</v>
      </c>
    </row>
    <row r="130" spans="3:65">
      <c r="C130" s="193" t="s">
        <v>1851</v>
      </c>
      <c r="D130" s="193">
        <v>5</v>
      </c>
      <c r="E130" s="194" t="s">
        <v>1135</v>
      </c>
      <c r="F130" s="195" t="s">
        <v>2090</v>
      </c>
      <c r="G130" s="233" t="s">
        <v>2091</v>
      </c>
      <c r="H130" s="255"/>
      <c r="I130" s="264">
        <v>764</v>
      </c>
      <c r="J130" s="264">
        <v>25082</v>
      </c>
      <c r="K130" s="264"/>
      <c r="L130" s="257">
        <f t="shared" si="79"/>
        <v>25846</v>
      </c>
      <c r="M130" s="213"/>
      <c r="N130" s="221" t="str">
        <f>"0"&amp;TEXT(ROWS(C$1:C126),"00")&amp;"C"</f>
        <v>0126C</v>
      </c>
      <c r="O130" s="297"/>
      <c r="P130" s="351">
        <f t="shared" si="70"/>
        <v>0</v>
      </c>
      <c r="R130" s="221" t="str">
        <f>"1"&amp;TEXT(ROWS(F$1:F126),"00")&amp;"C"</f>
        <v>1126C</v>
      </c>
      <c r="S130" s="297"/>
      <c r="T130" s="351">
        <f t="shared" si="71"/>
        <v>0</v>
      </c>
      <c r="V130" s="221" t="str">
        <f>"2"&amp;TEXT(ROWS(I$1:I126),"00")&amp;"C"</f>
        <v>2126C</v>
      </c>
      <c r="W130" s="297"/>
      <c r="X130" s="351">
        <f t="shared" si="72"/>
        <v>0</v>
      </c>
      <c r="Z130" s="221" t="str">
        <f>"3"&amp;TEXT(ROWS(L$1:L126),"00")&amp;"C"</f>
        <v>3126C</v>
      </c>
      <c r="AA130" s="297"/>
      <c r="AB130" s="351">
        <f t="shared" si="73"/>
        <v>0</v>
      </c>
      <c r="AD130" s="221" t="str">
        <f>"4"&amp;TEXT(ROWS(O$1:O126),"00")&amp;"C"</f>
        <v>4126C</v>
      </c>
      <c r="AE130" s="297"/>
      <c r="AF130" s="351">
        <f t="shared" si="74"/>
        <v>0</v>
      </c>
      <c r="AH130" s="188">
        <f t="shared" si="43"/>
        <v>0</v>
      </c>
      <c r="AI130" s="188">
        <f t="shared" si="75"/>
        <v>0</v>
      </c>
      <c r="AJ130" s="188">
        <f t="shared" si="76"/>
        <v>0</v>
      </c>
      <c r="AK130" s="188">
        <f t="shared" si="77"/>
        <v>0</v>
      </c>
      <c r="AL130" s="188">
        <f t="shared" si="78"/>
        <v>0</v>
      </c>
      <c r="AN130" s="188">
        <f t="shared" si="44"/>
        <v>0</v>
      </c>
      <c r="AO130" s="188">
        <f t="shared" si="45"/>
        <v>0</v>
      </c>
      <c r="AP130" s="188">
        <f t="shared" si="46"/>
        <v>0</v>
      </c>
      <c r="AQ130" s="188">
        <f t="shared" si="47"/>
        <v>0</v>
      </c>
      <c r="AR130" s="188">
        <f t="shared" si="48"/>
        <v>0</v>
      </c>
      <c r="AS130" s="188">
        <f t="shared" si="49"/>
        <v>0</v>
      </c>
      <c r="AT130" s="188">
        <f t="shared" si="50"/>
        <v>0</v>
      </c>
      <c r="AU130" s="188">
        <f t="shared" si="51"/>
        <v>0</v>
      </c>
      <c r="AV130" s="188">
        <f t="shared" si="52"/>
        <v>0</v>
      </c>
      <c r="AW130" s="188">
        <f t="shared" si="53"/>
        <v>0</v>
      </c>
      <c r="AX130" s="188">
        <f t="shared" si="54"/>
        <v>0</v>
      </c>
      <c r="AY130" s="188">
        <f t="shared" si="55"/>
        <v>0</v>
      </c>
      <c r="AZ130" s="188">
        <f t="shared" si="56"/>
        <v>0</v>
      </c>
      <c r="BA130" s="188">
        <f t="shared" si="57"/>
        <v>0</v>
      </c>
      <c r="BB130" s="188">
        <f t="shared" si="58"/>
        <v>0</v>
      </c>
      <c r="BC130" s="188">
        <f t="shared" si="59"/>
        <v>0</v>
      </c>
      <c r="BD130" s="188">
        <f t="shared" si="60"/>
        <v>0</v>
      </c>
      <c r="BE130" s="188">
        <f t="shared" si="61"/>
        <v>0</v>
      </c>
      <c r="BF130" s="188">
        <f t="shared" si="62"/>
        <v>0</v>
      </c>
      <c r="BG130" s="188">
        <f t="shared" si="63"/>
        <v>0</v>
      </c>
      <c r="BH130" s="188">
        <f t="shared" si="64"/>
        <v>0</v>
      </c>
      <c r="BI130" s="188">
        <f t="shared" si="65"/>
        <v>0</v>
      </c>
      <c r="BJ130" s="188">
        <f t="shared" si="66"/>
        <v>0</v>
      </c>
      <c r="BK130" s="188">
        <f t="shared" si="67"/>
        <v>0</v>
      </c>
      <c r="BL130" s="188">
        <f t="shared" si="68"/>
        <v>0</v>
      </c>
      <c r="BM130" s="188">
        <f t="shared" si="69"/>
        <v>0</v>
      </c>
    </row>
    <row r="131" spans="3:65">
      <c r="C131" s="305" t="s">
        <v>1785</v>
      </c>
      <c r="D131" s="185">
        <v>6</v>
      </c>
      <c r="E131" s="185" t="s">
        <v>1113</v>
      </c>
      <c r="F131" s="229" t="s">
        <v>1202</v>
      </c>
      <c r="G131" s="236" t="s">
        <v>1979</v>
      </c>
      <c r="H131" s="255"/>
      <c r="I131" s="265">
        <v>209</v>
      </c>
      <c r="J131" s="259">
        <v>2614</v>
      </c>
      <c r="K131" s="265"/>
      <c r="L131" s="257">
        <f t="shared" si="79"/>
        <v>2823</v>
      </c>
      <c r="M131" s="213"/>
      <c r="N131" s="221" t="str">
        <f>"0"&amp;TEXT(ROWS(C$1:C127),"00")&amp;"C"</f>
        <v>0127C</v>
      </c>
      <c r="O131" s="297"/>
      <c r="P131" s="351">
        <f t="shared" si="70"/>
        <v>0</v>
      </c>
      <c r="Q131" s="206"/>
      <c r="R131" s="221" t="str">
        <f>"1"&amp;TEXT(ROWS(F$1:F127),"00")&amp;"C"</f>
        <v>1127C</v>
      </c>
      <c r="S131" s="297"/>
      <c r="T131" s="351">
        <f t="shared" si="71"/>
        <v>0</v>
      </c>
      <c r="U131" s="206"/>
      <c r="V131" s="221" t="str">
        <f>"2"&amp;TEXT(ROWS(I$1:I127),"00")&amp;"C"</f>
        <v>2127C</v>
      </c>
      <c r="W131" s="297"/>
      <c r="X131" s="351">
        <f t="shared" si="72"/>
        <v>0</v>
      </c>
      <c r="Y131" s="206"/>
      <c r="Z131" s="221" t="str">
        <f>"3"&amp;TEXT(ROWS(L$1:L127),"00")&amp;"C"</f>
        <v>3127C</v>
      </c>
      <c r="AA131" s="297"/>
      <c r="AB131" s="351">
        <f t="shared" si="73"/>
        <v>0</v>
      </c>
      <c r="AC131" s="206"/>
      <c r="AD131" s="221" t="str">
        <f>"4"&amp;TEXT(ROWS(O$1:O127),"00")&amp;"C"</f>
        <v>4127C</v>
      </c>
      <c r="AE131" s="297"/>
      <c r="AF131" s="351">
        <f t="shared" si="74"/>
        <v>0</v>
      </c>
      <c r="AH131" s="188">
        <f t="shared" si="43"/>
        <v>0</v>
      </c>
      <c r="AI131" s="188">
        <f t="shared" si="75"/>
        <v>0</v>
      </c>
      <c r="AJ131" s="188">
        <f t="shared" si="76"/>
        <v>0</v>
      </c>
      <c r="AK131" s="188">
        <f t="shared" si="77"/>
        <v>0</v>
      </c>
      <c r="AL131" s="188">
        <f t="shared" si="78"/>
        <v>0</v>
      </c>
      <c r="AN131" s="188">
        <f t="shared" si="44"/>
        <v>0</v>
      </c>
      <c r="AO131" s="188">
        <f t="shared" si="45"/>
        <v>0</v>
      </c>
      <c r="AP131" s="188">
        <f t="shared" si="46"/>
        <v>0</v>
      </c>
      <c r="AQ131" s="188">
        <f t="shared" si="47"/>
        <v>0</v>
      </c>
      <c r="AR131" s="188">
        <f t="shared" si="48"/>
        <v>0</v>
      </c>
      <c r="AS131" s="188">
        <f t="shared" si="49"/>
        <v>0</v>
      </c>
      <c r="AT131" s="188">
        <f t="shared" si="50"/>
        <v>0</v>
      </c>
      <c r="AU131" s="188">
        <f t="shared" si="51"/>
        <v>0</v>
      </c>
      <c r="AV131" s="188">
        <f t="shared" si="52"/>
        <v>0</v>
      </c>
      <c r="AW131" s="188">
        <f t="shared" si="53"/>
        <v>0</v>
      </c>
      <c r="AX131" s="188">
        <f t="shared" si="54"/>
        <v>0</v>
      </c>
      <c r="AY131" s="188">
        <f t="shared" si="55"/>
        <v>0</v>
      </c>
      <c r="AZ131" s="188">
        <f t="shared" si="56"/>
        <v>0</v>
      </c>
      <c r="BA131" s="188">
        <f t="shared" si="57"/>
        <v>0</v>
      </c>
      <c r="BB131" s="188">
        <f t="shared" si="58"/>
        <v>0</v>
      </c>
      <c r="BC131" s="188">
        <f t="shared" si="59"/>
        <v>0</v>
      </c>
      <c r="BD131" s="188">
        <f t="shared" si="60"/>
        <v>0</v>
      </c>
      <c r="BE131" s="188">
        <f t="shared" si="61"/>
        <v>0</v>
      </c>
      <c r="BF131" s="188">
        <f t="shared" si="62"/>
        <v>0</v>
      </c>
      <c r="BG131" s="188">
        <f t="shared" si="63"/>
        <v>0</v>
      </c>
      <c r="BH131" s="188">
        <f t="shared" si="64"/>
        <v>0</v>
      </c>
      <c r="BI131" s="188">
        <f t="shared" si="65"/>
        <v>0</v>
      </c>
      <c r="BJ131" s="188">
        <f t="shared" si="66"/>
        <v>0</v>
      </c>
      <c r="BK131" s="188">
        <f t="shared" si="67"/>
        <v>0</v>
      </c>
      <c r="BL131" s="188">
        <f t="shared" si="68"/>
        <v>0</v>
      </c>
      <c r="BM131" s="188">
        <f t="shared" si="69"/>
        <v>0</v>
      </c>
    </row>
    <row r="132" spans="3:65">
      <c r="C132" s="193" t="s">
        <v>1824</v>
      </c>
      <c r="D132" s="193">
        <v>6</v>
      </c>
      <c r="E132" s="194" t="s">
        <v>1113</v>
      </c>
      <c r="F132" s="195" t="s">
        <v>2038</v>
      </c>
      <c r="G132" s="233" t="s">
        <v>2039</v>
      </c>
      <c r="H132" s="255"/>
      <c r="I132" s="264">
        <v>1630</v>
      </c>
      <c r="J132" s="264">
        <v>1090</v>
      </c>
      <c r="K132" s="264"/>
      <c r="L132" s="257">
        <f t="shared" si="79"/>
        <v>2720</v>
      </c>
      <c r="M132" s="213"/>
      <c r="N132" s="221" t="str">
        <f>"0"&amp;TEXT(ROWS(C$1:C128),"00")&amp;"C"</f>
        <v>0128C</v>
      </c>
      <c r="O132" s="297"/>
      <c r="P132" s="351">
        <f t="shared" si="70"/>
        <v>0</v>
      </c>
      <c r="R132" s="221" t="str">
        <f>"1"&amp;TEXT(ROWS(F$1:F128),"00")&amp;"C"</f>
        <v>1128C</v>
      </c>
      <c r="S132" s="297"/>
      <c r="T132" s="351">
        <f t="shared" si="71"/>
        <v>0</v>
      </c>
      <c r="V132" s="221" t="str">
        <f>"2"&amp;TEXT(ROWS(I$1:I128),"00")&amp;"C"</f>
        <v>2128C</v>
      </c>
      <c r="W132" s="297"/>
      <c r="X132" s="351">
        <f t="shared" si="72"/>
        <v>0</v>
      </c>
      <c r="Z132" s="221" t="str">
        <f>"3"&amp;TEXT(ROWS(L$1:L128),"00")&amp;"C"</f>
        <v>3128C</v>
      </c>
      <c r="AA132" s="297"/>
      <c r="AB132" s="351">
        <f t="shared" si="73"/>
        <v>0</v>
      </c>
      <c r="AD132" s="221" t="str">
        <f>"4"&amp;TEXT(ROWS(O$1:O128),"00")&amp;"C"</f>
        <v>4128C</v>
      </c>
      <c r="AE132" s="297"/>
      <c r="AF132" s="351">
        <f t="shared" si="74"/>
        <v>0</v>
      </c>
      <c r="AH132" s="188">
        <f t="shared" si="43"/>
        <v>0</v>
      </c>
      <c r="AI132" s="188">
        <f t="shared" si="75"/>
        <v>0</v>
      </c>
      <c r="AJ132" s="188">
        <f t="shared" si="76"/>
        <v>0</v>
      </c>
      <c r="AK132" s="188">
        <f t="shared" si="77"/>
        <v>0</v>
      </c>
      <c r="AL132" s="188">
        <f t="shared" si="78"/>
        <v>0</v>
      </c>
      <c r="AN132" s="188">
        <f t="shared" si="44"/>
        <v>0</v>
      </c>
      <c r="AO132" s="188">
        <f t="shared" si="45"/>
        <v>0</v>
      </c>
      <c r="AP132" s="188">
        <f t="shared" si="46"/>
        <v>0</v>
      </c>
      <c r="AQ132" s="188">
        <f t="shared" si="47"/>
        <v>0</v>
      </c>
      <c r="AR132" s="188">
        <f t="shared" si="48"/>
        <v>0</v>
      </c>
      <c r="AS132" s="188">
        <f t="shared" si="49"/>
        <v>0</v>
      </c>
      <c r="AT132" s="188">
        <f t="shared" si="50"/>
        <v>0</v>
      </c>
      <c r="AU132" s="188">
        <f t="shared" si="51"/>
        <v>0</v>
      </c>
      <c r="AV132" s="188">
        <f t="shared" si="52"/>
        <v>0</v>
      </c>
      <c r="AW132" s="188">
        <f t="shared" si="53"/>
        <v>0</v>
      </c>
      <c r="AX132" s="188">
        <f t="shared" si="54"/>
        <v>0</v>
      </c>
      <c r="AY132" s="188">
        <f t="shared" si="55"/>
        <v>0</v>
      </c>
      <c r="AZ132" s="188">
        <f t="shared" si="56"/>
        <v>0</v>
      </c>
      <c r="BA132" s="188">
        <f t="shared" si="57"/>
        <v>0</v>
      </c>
      <c r="BB132" s="188">
        <f t="shared" si="58"/>
        <v>0</v>
      </c>
      <c r="BC132" s="188">
        <f t="shared" si="59"/>
        <v>0</v>
      </c>
      <c r="BD132" s="188">
        <f t="shared" si="60"/>
        <v>0</v>
      </c>
      <c r="BE132" s="188">
        <f t="shared" si="61"/>
        <v>0</v>
      </c>
      <c r="BF132" s="188">
        <f t="shared" si="62"/>
        <v>0</v>
      </c>
      <c r="BG132" s="188">
        <f t="shared" si="63"/>
        <v>0</v>
      </c>
      <c r="BH132" s="188">
        <f t="shared" si="64"/>
        <v>0</v>
      </c>
      <c r="BI132" s="188">
        <f t="shared" si="65"/>
        <v>0</v>
      </c>
      <c r="BJ132" s="188">
        <f t="shared" si="66"/>
        <v>0</v>
      </c>
      <c r="BK132" s="188">
        <f t="shared" si="67"/>
        <v>0</v>
      </c>
      <c r="BL132" s="188">
        <f t="shared" si="68"/>
        <v>0</v>
      </c>
      <c r="BM132" s="188">
        <f t="shared" si="69"/>
        <v>0</v>
      </c>
    </row>
    <row r="133" spans="3:65">
      <c r="C133" s="183" t="s">
        <v>1758</v>
      </c>
      <c r="D133" s="184">
        <v>5</v>
      </c>
      <c r="E133" s="185" t="s">
        <v>1113</v>
      </c>
      <c r="F133" s="186" t="s">
        <v>1202</v>
      </c>
      <c r="G133" s="234" t="s">
        <v>1954</v>
      </c>
      <c r="H133" s="255"/>
      <c r="I133" s="256">
        <v>650</v>
      </c>
      <c r="J133" s="256">
        <v>4629</v>
      </c>
      <c r="K133" s="256">
        <v>0</v>
      </c>
      <c r="L133" s="257">
        <f t="shared" si="79"/>
        <v>5279</v>
      </c>
      <c r="M133" s="213"/>
      <c r="N133" s="221" t="str">
        <f>"0"&amp;TEXT(ROWS(C$1:C129),"00")&amp;"C"</f>
        <v>0129C</v>
      </c>
      <c r="O133" s="297"/>
      <c r="P133" s="351">
        <f t="shared" si="70"/>
        <v>0</v>
      </c>
      <c r="Q133" s="206"/>
      <c r="R133" s="221" t="str">
        <f>"1"&amp;TEXT(ROWS(F$1:F129),"00")&amp;"C"</f>
        <v>1129C</v>
      </c>
      <c r="S133" s="297"/>
      <c r="T133" s="351">
        <f t="shared" si="71"/>
        <v>0</v>
      </c>
      <c r="U133" s="206"/>
      <c r="V133" s="221" t="str">
        <f>"2"&amp;TEXT(ROWS(I$1:I129),"00")&amp;"C"</f>
        <v>2129C</v>
      </c>
      <c r="W133" s="297"/>
      <c r="X133" s="351">
        <f t="shared" si="72"/>
        <v>0</v>
      </c>
      <c r="Y133" s="206"/>
      <c r="Z133" s="221" t="str">
        <f>"3"&amp;TEXT(ROWS(L$1:L129),"00")&amp;"C"</f>
        <v>3129C</v>
      </c>
      <c r="AA133" s="297"/>
      <c r="AB133" s="351">
        <f t="shared" si="73"/>
        <v>0</v>
      </c>
      <c r="AC133" s="206"/>
      <c r="AD133" s="221" t="str">
        <f>"4"&amp;TEXT(ROWS(O$1:O129),"00")&amp;"C"</f>
        <v>4129C</v>
      </c>
      <c r="AE133" s="297"/>
      <c r="AF133" s="351">
        <f t="shared" si="74"/>
        <v>0</v>
      </c>
      <c r="AH133" s="188">
        <f t="shared" si="43"/>
        <v>0</v>
      </c>
      <c r="AI133" s="188">
        <f t="shared" si="75"/>
        <v>0</v>
      </c>
      <c r="AJ133" s="188">
        <f t="shared" si="76"/>
        <v>0</v>
      </c>
      <c r="AK133" s="188">
        <f t="shared" si="77"/>
        <v>0</v>
      </c>
      <c r="AL133" s="188">
        <f t="shared" si="78"/>
        <v>0</v>
      </c>
      <c r="AN133" s="188">
        <f t="shared" si="44"/>
        <v>0</v>
      </c>
      <c r="AO133" s="188">
        <f t="shared" si="45"/>
        <v>0</v>
      </c>
      <c r="AP133" s="188">
        <f t="shared" si="46"/>
        <v>0</v>
      </c>
      <c r="AQ133" s="188">
        <f t="shared" si="47"/>
        <v>0</v>
      </c>
      <c r="AR133" s="188">
        <f t="shared" si="48"/>
        <v>0</v>
      </c>
      <c r="AS133" s="188">
        <f t="shared" si="49"/>
        <v>0</v>
      </c>
      <c r="AT133" s="188">
        <f t="shared" si="50"/>
        <v>0</v>
      </c>
      <c r="AU133" s="188">
        <f t="shared" si="51"/>
        <v>0</v>
      </c>
      <c r="AV133" s="188">
        <f t="shared" si="52"/>
        <v>0</v>
      </c>
      <c r="AW133" s="188">
        <f t="shared" si="53"/>
        <v>0</v>
      </c>
      <c r="AX133" s="188">
        <f t="shared" si="54"/>
        <v>0</v>
      </c>
      <c r="AY133" s="188">
        <f t="shared" si="55"/>
        <v>0</v>
      </c>
      <c r="AZ133" s="188">
        <f t="shared" si="56"/>
        <v>0</v>
      </c>
      <c r="BA133" s="188">
        <f t="shared" si="57"/>
        <v>0</v>
      </c>
      <c r="BB133" s="188">
        <f t="shared" si="58"/>
        <v>0</v>
      </c>
      <c r="BC133" s="188">
        <f t="shared" si="59"/>
        <v>0</v>
      </c>
      <c r="BD133" s="188">
        <f t="shared" si="60"/>
        <v>0</v>
      </c>
      <c r="BE133" s="188">
        <f t="shared" si="61"/>
        <v>0</v>
      </c>
      <c r="BF133" s="188">
        <f t="shared" si="62"/>
        <v>0</v>
      </c>
      <c r="BG133" s="188">
        <f t="shared" si="63"/>
        <v>0</v>
      </c>
      <c r="BH133" s="188">
        <f t="shared" si="64"/>
        <v>0</v>
      </c>
      <c r="BI133" s="188">
        <f t="shared" si="65"/>
        <v>0</v>
      </c>
      <c r="BJ133" s="188">
        <f t="shared" si="66"/>
        <v>0</v>
      </c>
      <c r="BK133" s="188">
        <f t="shared" si="67"/>
        <v>0</v>
      </c>
      <c r="BL133" s="188">
        <f t="shared" si="68"/>
        <v>0</v>
      </c>
      <c r="BM133" s="188">
        <f t="shared" si="69"/>
        <v>0</v>
      </c>
    </row>
    <row r="134" spans="3:65">
      <c r="C134" s="183" t="s">
        <v>1759</v>
      </c>
      <c r="D134" s="184">
        <v>5</v>
      </c>
      <c r="E134" s="185" t="s">
        <v>1113</v>
      </c>
      <c r="F134" s="186" t="s">
        <v>1202</v>
      </c>
      <c r="G134" s="234" t="s">
        <v>1955</v>
      </c>
      <c r="H134" s="255"/>
      <c r="I134" s="256">
        <v>997</v>
      </c>
      <c r="J134" s="256">
        <v>5287</v>
      </c>
      <c r="K134" s="256">
        <v>0</v>
      </c>
      <c r="L134" s="257">
        <f t="shared" ref="L134:L165" si="80">SUM(H134:K134)</f>
        <v>6284</v>
      </c>
      <c r="M134" s="213"/>
      <c r="N134" s="221" t="str">
        <f>"0"&amp;TEXT(ROWS(C$1:C130),"00")&amp;"C"</f>
        <v>0130C</v>
      </c>
      <c r="O134" s="297"/>
      <c r="P134" s="351">
        <f t="shared" si="70"/>
        <v>0</v>
      </c>
      <c r="Q134" s="206"/>
      <c r="R134" s="221" t="str">
        <f>"1"&amp;TEXT(ROWS(F$1:F130),"00")&amp;"C"</f>
        <v>1130C</v>
      </c>
      <c r="S134" s="297"/>
      <c r="T134" s="351">
        <f t="shared" si="71"/>
        <v>0</v>
      </c>
      <c r="U134" s="206"/>
      <c r="V134" s="221" t="str">
        <f>"2"&amp;TEXT(ROWS(I$1:I130),"00")&amp;"C"</f>
        <v>2130C</v>
      </c>
      <c r="W134" s="297"/>
      <c r="X134" s="351">
        <f t="shared" si="72"/>
        <v>0</v>
      </c>
      <c r="Y134" s="206"/>
      <c r="Z134" s="221" t="str">
        <f>"3"&amp;TEXT(ROWS(L$1:L130),"00")&amp;"C"</f>
        <v>3130C</v>
      </c>
      <c r="AA134" s="297"/>
      <c r="AB134" s="351">
        <f t="shared" si="73"/>
        <v>0</v>
      </c>
      <c r="AC134" s="206"/>
      <c r="AD134" s="221" t="str">
        <f>"4"&amp;TEXT(ROWS(O$1:O130),"00")&amp;"C"</f>
        <v>4130C</v>
      </c>
      <c r="AE134" s="297"/>
      <c r="AF134" s="351">
        <f t="shared" si="74"/>
        <v>0</v>
      </c>
      <c r="AH134" s="188">
        <f t="shared" ref="AH134:AH189" si="81">SUM($O134*$AH$5)</f>
        <v>0</v>
      </c>
      <c r="AI134" s="188">
        <f t="shared" si="75"/>
        <v>0</v>
      </c>
      <c r="AJ134" s="188">
        <f t="shared" si="76"/>
        <v>0</v>
      </c>
      <c r="AK134" s="188">
        <f t="shared" si="77"/>
        <v>0</v>
      </c>
      <c r="AL134" s="188">
        <f t="shared" si="78"/>
        <v>0</v>
      </c>
      <c r="AN134" s="188">
        <f t="shared" ref="AN134:AN189" si="82">SUM($O134*$AN$5)</f>
        <v>0</v>
      </c>
      <c r="AO134" s="188">
        <f t="shared" ref="AO134:AO189" si="83">SUM($O134*$AO$5)</f>
        <v>0</v>
      </c>
      <c r="AP134" s="188">
        <f t="shared" ref="AP134:AP189" si="84">SUM($O134*$AP$5)</f>
        <v>0</v>
      </c>
      <c r="AQ134" s="188">
        <f t="shared" ref="AQ134:AQ189" si="85">SUM($O134*$AQ$5)</f>
        <v>0</v>
      </c>
      <c r="AR134" s="188">
        <f t="shared" ref="AR134:AR189" si="86">SUM($O134*$AR$5)</f>
        <v>0</v>
      </c>
      <c r="AS134" s="188">
        <f t="shared" ref="AS134:AS189" si="87">SUM($O134*$AS$5)</f>
        <v>0</v>
      </c>
      <c r="AT134" s="188">
        <f t="shared" ref="AT134:AT189" si="88">SUM($O134*$AT$5)</f>
        <v>0</v>
      </c>
      <c r="AU134" s="188">
        <f t="shared" ref="AU134:AU189" si="89">SUM($O134*$AU$5)</f>
        <v>0</v>
      </c>
      <c r="AV134" s="188">
        <f t="shared" ref="AV134:AV189" si="90">SUM($O134*$AV$5)</f>
        <v>0</v>
      </c>
      <c r="AW134" s="188">
        <f t="shared" ref="AW134:AW189" si="91">SUM($O134*$AW$5)</f>
        <v>0</v>
      </c>
      <c r="AX134" s="188">
        <f t="shared" ref="AX134:AX189" si="92">SUM($O134*$AX$5)</f>
        <v>0</v>
      </c>
      <c r="AY134" s="188">
        <f t="shared" ref="AY134:AY189" si="93">SUM($O134*$AY$5)</f>
        <v>0</v>
      </c>
      <c r="AZ134" s="188">
        <f t="shared" ref="AZ134:AZ189" si="94">SUM($O134*$AZ$5)</f>
        <v>0</v>
      </c>
      <c r="BA134" s="188">
        <f t="shared" ref="BA134:BA189" si="95">SUM($O134*$BA$5)</f>
        <v>0</v>
      </c>
      <c r="BB134" s="188">
        <f t="shared" ref="BB134:BB189" si="96">SUM($O134*$BB$5)</f>
        <v>0</v>
      </c>
      <c r="BC134" s="188">
        <f t="shared" ref="BC134:BC189" si="97">SUM($O134*$BC$5)</f>
        <v>0</v>
      </c>
      <c r="BD134" s="188">
        <f t="shared" ref="BD134:BD189" si="98">SUM($O134*$BD$5)</f>
        <v>0</v>
      </c>
      <c r="BE134" s="188">
        <f t="shared" ref="BE134:BE189" si="99">SUM($O134*$BE$5)</f>
        <v>0</v>
      </c>
      <c r="BF134" s="188">
        <f t="shared" ref="BF134:BF189" si="100">SUM($O134*$BF$5)</f>
        <v>0</v>
      </c>
      <c r="BG134" s="188">
        <f t="shared" ref="BG134:BG189" si="101">SUM($O134*$BG$5)</f>
        <v>0</v>
      </c>
      <c r="BH134" s="188">
        <f t="shared" ref="BH134:BH189" si="102">SUM($O134*$BH$5)</f>
        <v>0</v>
      </c>
      <c r="BI134" s="188">
        <f t="shared" ref="BI134:BI189" si="103">SUM($O134*$BI$5)</f>
        <v>0</v>
      </c>
      <c r="BJ134" s="188">
        <f t="shared" ref="BJ134:BJ189" si="104">SUM($O134*$BJ$5)</f>
        <v>0</v>
      </c>
      <c r="BK134" s="188">
        <f t="shared" ref="BK134:BK189" si="105">SUM($O134*$BK$5)</f>
        <v>0</v>
      </c>
      <c r="BL134" s="188">
        <f t="shared" ref="BL134:BL189" si="106">SUM($O134*$BL$5)</f>
        <v>0</v>
      </c>
      <c r="BM134" s="188">
        <f t="shared" ref="BM134:BM189" si="107">SUM($O134*$BM$5)</f>
        <v>0</v>
      </c>
    </row>
    <row r="135" spans="3:65">
      <c r="C135" s="193" t="s">
        <v>1841</v>
      </c>
      <c r="D135" s="193">
        <v>5</v>
      </c>
      <c r="E135" s="194" t="s">
        <v>2190</v>
      </c>
      <c r="F135" s="195" t="s">
        <v>2072</v>
      </c>
      <c r="G135" s="233" t="s">
        <v>2073</v>
      </c>
      <c r="H135" s="255"/>
      <c r="I135" s="264">
        <v>2887</v>
      </c>
      <c r="J135" s="264">
        <v>19286</v>
      </c>
      <c r="K135" s="264">
        <v>66867</v>
      </c>
      <c r="L135" s="257">
        <f t="shared" si="80"/>
        <v>89040</v>
      </c>
      <c r="M135" s="213"/>
      <c r="N135" s="221" t="str">
        <f>"0"&amp;TEXT(ROWS(C$1:C131),"00")&amp;"C"</f>
        <v>0131C</v>
      </c>
      <c r="O135" s="297"/>
      <c r="P135" s="351">
        <f t="shared" ref="P135:P189" si="108">O135/L135</f>
        <v>0</v>
      </c>
      <c r="R135" s="221" t="str">
        <f>"1"&amp;TEXT(ROWS(F$1:F131),"00")&amp;"C"</f>
        <v>1131C</v>
      </c>
      <c r="S135" s="297"/>
      <c r="T135" s="351">
        <f t="shared" ref="T135:T189" si="109">S135/L135</f>
        <v>0</v>
      </c>
      <c r="V135" s="221" t="str">
        <f>"2"&amp;TEXT(ROWS(I$1:I131),"00")&amp;"C"</f>
        <v>2131C</v>
      </c>
      <c r="W135" s="297"/>
      <c r="X135" s="351">
        <f t="shared" ref="X135:X189" si="110">W135/L135</f>
        <v>0</v>
      </c>
      <c r="Z135" s="221" t="str">
        <f>"3"&amp;TEXT(ROWS(L$1:L131),"00")&amp;"C"</f>
        <v>3131C</v>
      </c>
      <c r="AA135" s="297"/>
      <c r="AB135" s="351">
        <f t="shared" ref="AB135:AB189" si="111">AA135/L135</f>
        <v>0</v>
      </c>
      <c r="AD135" s="221" t="str">
        <f>"4"&amp;TEXT(ROWS(O$1:O131),"00")&amp;"C"</f>
        <v>4131C</v>
      </c>
      <c r="AE135" s="297"/>
      <c r="AF135" s="351">
        <f t="shared" ref="AF135:AF189" si="112">AE135/L135</f>
        <v>0</v>
      </c>
      <c r="AH135" s="188">
        <f t="shared" si="81"/>
        <v>0</v>
      </c>
      <c r="AI135" s="188">
        <f t="shared" ref="AI135:AI189" si="113">SUM(S135*$AI$5)</f>
        <v>0</v>
      </c>
      <c r="AJ135" s="188">
        <f t="shared" ref="AJ135:AJ189" si="114">SUM(W135*$AJ$5)</f>
        <v>0</v>
      </c>
      <c r="AK135" s="188">
        <f t="shared" ref="AK135:AK189" si="115">SUM(AA135*$AK$5)</f>
        <v>0</v>
      </c>
      <c r="AL135" s="188">
        <f t="shared" ref="AL135:AL189" si="116">SUM(AE135*$AL$5)</f>
        <v>0</v>
      </c>
      <c r="AN135" s="188">
        <f t="shared" si="82"/>
        <v>0</v>
      </c>
      <c r="AO135" s="188">
        <f t="shared" si="83"/>
        <v>0</v>
      </c>
      <c r="AP135" s="188">
        <f t="shared" si="84"/>
        <v>0</v>
      </c>
      <c r="AQ135" s="188">
        <f t="shared" si="85"/>
        <v>0</v>
      </c>
      <c r="AR135" s="188">
        <f t="shared" si="86"/>
        <v>0</v>
      </c>
      <c r="AS135" s="188">
        <f t="shared" si="87"/>
        <v>0</v>
      </c>
      <c r="AT135" s="188">
        <f t="shared" si="88"/>
        <v>0</v>
      </c>
      <c r="AU135" s="188">
        <f t="shared" si="89"/>
        <v>0</v>
      </c>
      <c r="AV135" s="188">
        <f t="shared" si="90"/>
        <v>0</v>
      </c>
      <c r="AW135" s="188">
        <f t="shared" si="91"/>
        <v>0</v>
      </c>
      <c r="AX135" s="188">
        <f t="shared" si="92"/>
        <v>0</v>
      </c>
      <c r="AY135" s="188">
        <f t="shared" si="93"/>
        <v>0</v>
      </c>
      <c r="AZ135" s="188">
        <f t="shared" si="94"/>
        <v>0</v>
      </c>
      <c r="BA135" s="188">
        <f t="shared" si="95"/>
        <v>0</v>
      </c>
      <c r="BB135" s="188">
        <f t="shared" si="96"/>
        <v>0</v>
      </c>
      <c r="BC135" s="188">
        <f t="shared" si="97"/>
        <v>0</v>
      </c>
      <c r="BD135" s="188">
        <f t="shared" si="98"/>
        <v>0</v>
      </c>
      <c r="BE135" s="188">
        <f t="shared" si="99"/>
        <v>0</v>
      </c>
      <c r="BF135" s="188">
        <f t="shared" si="100"/>
        <v>0</v>
      </c>
      <c r="BG135" s="188">
        <f t="shared" si="101"/>
        <v>0</v>
      </c>
      <c r="BH135" s="188">
        <f t="shared" si="102"/>
        <v>0</v>
      </c>
      <c r="BI135" s="188">
        <f t="shared" si="103"/>
        <v>0</v>
      </c>
      <c r="BJ135" s="188">
        <f t="shared" si="104"/>
        <v>0</v>
      </c>
      <c r="BK135" s="188">
        <f t="shared" si="105"/>
        <v>0</v>
      </c>
      <c r="BL135" s="188">
        <f t="shared" si="106"/>
        <v>0</v>
      </c>
      <c r="BM135" s="188">
        <f t="shared" si="107"/>
        <v>0</v>
      </c>
    </row>
    <row r="136" spans="3:65">
      <c r="C136" s="183" t="s">
        <v>1790</v>
      </c>
      <c r="D136" s="184">
        <v>6</v>
      </c>
      <c r="E136" s="185" t="s">
        <v>1113</v>
      </c>
      <c r="F136" s="186" t="s">
        <v>1202</v>
      </c>
      <c r="G136" s="235" t="s">
        <v>1984</v>
      </c>
      <c r="H136" s="255"/>
      <c r="I136" s="256">
        <v>2224</v>
      </c>
      <c r="J136" s="260">
        <v>4055</v>
      </c>
      <c r="K136" s="256"/>
      <c r="L136" s="257">
        <f t="shared" si="80"/>
        <v>6279</v>
      </c>
      <c r="M136" s="213"/>
      <c r="N136" s="221" t="str">
        <f>"0"&amp;TEXT(ROWS(C$1:C132),"00")&amp;"C"</f>
        <v>0132C</v>
      </c>
      <c r="O136" s="297"/>
      <c r="P136" s="351">
        <f t="shared" si="108"/>
        <v>0</v>
      </c>
      <c r="Q136" s="206"/>
      <c r="R136" s="221" t="str">
        <f>"1"&amp;TEXT(ROWS(F$1:F132),"00")&amp;"C"</f>
        <v>1132C</v>
      </c>
      <c r="S136" s="297"/>
      <c r="T136" s="351">
        <f t="shared" si="109"/>
        <v>0</v>
      </c>
      <c r="U136" s="206"/>
      <c r="V136" s="221" t="str">
        <f>"2"&amp;TEXT(ROWS(I$1:I132),"00")&amp;"C"</f>
        <v>2132C</v>
      </c>
      <c r="W136" s="297"/>
      <c r="X136" s="351">
        <f t="shared" si="110"/>
        <v>0</v>
      </c>
      <c r="Y136" s="206"/>
      <c r="Z136" s="221" t="str">
        <f>"3"&amp;TEXT(ROWS(L$1:L132),"00")&amp;"C"</f>
        <v>3132C</v>
      </c>
      <c r="AA136" s="297"/>
      <c r="AB136" s="351">
        <f t="shared" si="111"/>
        <v>0</v>
      </c>
      <c r="AC136" s="206"/>
      <c r="AD136" s="221" t="str">
        <f>"4"&amp;TEXT(ROWS(O$1:O132),"00")&amp;"C"</f>
        <v>4132C</v>
      </c>
      <c r="AE136" s="297"/>
      <c r="AF136" s="351">
        <f t="shared" si="112"/>
        <v>0</v>
      </c>
      <c r="AH136" s="188">
        <f t="shared" si="81"/>
        <v>0</v>
      </c>
      <c r="AI136" s="188">
        <f t="shared" si="113"/>
        <v>0</v>
      </c>
      <c r="AJ136" s="188">
        <f t="shared" si="114"/>
        <v>0</v>
      </c>
      <c r="AK136" s="188">
        <f t="shared" si="115"/>
        <v>0</v>
      </c>
      <c r="AL136" s="188">
        <f t="shared" si="116"/>
        <v>0</v>
      </c>
      <c r="AN136" s="188">
        <f t="shared" si="82"/>
        <v>0</v>
      </c>
      <c r="AO136" s="188">
        <f t="shared" si="83"/>
        <v>0</v>
      </c>
      <c r="AP136" s="188">
        <f t="shared" si="84"/>
        <v>0</v>
      </c>
      <c r="AQ136" s="188">
        <f t="shared" si="85"/>
        <v>0</v>
      </c>
      <c r="AR136" s="188">
        <f t="shared" si="86"/>
        <v>0</v>
      </c>
      <c r="AS136" s="188">
        <f t="shared" si="87"/>
        <v>0</v>
      </c>
      <c r="AT136" s="188">
        <f t="shared" si="88"/>
        <v>0</v>
      </c>
      <c r="AU136" s="188">
        <f t="shared" si="89"/>
        <v>0</v>
      </c>
      <c r="AV136" s="188">
        <f t="shared" si="90"/>
        <v>0</v>
      </c>
      <c r="AW136" s="188">
        <f t="shared" si="91"/>
        <v>0</v>
      </c>
      <c r="AX136" s="188">
        <f t="shared" si="92"/>
        <v>0</v>
      </c>
      <c r="AY136" s="188">
        <f t="shared" si="93"/>
        <v>0</v>
      </c>
      <c r="AZ136" s="188">
        <f t="shared" si="94"/>
        <v>0</v>
      </c>
      <c r="BA136" s="188">
        <f t="shared" si="95"/>
        <v>0</v>
      </c>
      <c r="BB136" s="188">
        <f t="shared" si="96"/>
        <v>0</v>
      </c>
      <c r="BC136" s="188">
        <f t="shared" si="97"/>
        <v>0</v>
      </c>
      <c r="BD136" s="188">
        <f t="shared" si="98"/>
        <v>0</v>
      </c>
      <c r="BE136" s="188">
        <f t="shared" si="99"/>
        <v>0</v>
      </c>
      <c r="BF136" s="188">
        <f t="shared" si="100"/>
        <v>0</v>
      </c>
      <c r="BG136" s="188">
        <f t="shared" si="101"/>
        <v>0</v>
      </c>
      <c r="BH136" s="188">
        <f t="shared" si="102"/>
        <v>0</v>
      </c>
      <c r="BI136" s="188">
        <f t="shared" si="103"/>
        <v>0</v>
      </c>
      <c r="BJ136" s="188">
        <f t="shared" si="104"/>
        <v>0</v>
      </c>
      <c r="BK136" s="188">
        <f t="shared" si="105"/>
        <v>0</v>
      </c>
      <c r="BL136" s="188">
        <f t="shared" si="106"/>
        <v>0</v>
      </c>
      <c r="BM136" s="188">
        <f t="shared" si="107"/>
        <v>0</v>
      </c>
    </row>
    <row r="137" spans="3:65">
      <c r="C137" s="183" t="s">
        <v>1791</v>
      </c>
      <c r="D137" s="184">
        <v>6</v>
      </c>
      <c r="E137" s="185" t="s">
        <v>1113</v>
      </c>
      <c r="F137" s="186" t="s">
        <v>1202</v>
      </c>
      <c r="G137" s="234" t="s">
        <v>1985</v>
      </c>
      <c r="H137" s="255"/>
      <c r="I137" s="256">
        <v>356</v>
      </c>
      <c r="J137" s="256">
        <v>4528</v>
      </c>
      <c r="K137" s="256"/>
      <c r="L137" s="257">
        <f t="shared" si="80"/>
        <v>4884</v>
      </c>
      <c r="M137" s="213"/>
      <c r="N137" s="221" t="str">
        <f>"0"&amp;TEXT(ROWS(C$1:C133),"00")&amp;"C"</f>
        <v>0133C</v>
      </c>
      <c r="O137" s="297"/>
      <c r="P137" s="351">
        <f t="shared" si="108"/>
        <v>0</v>
      </c>
      <c r="Q137" s="206"/>
      <c r="R137" s="221" t="str">
        <f>"1"&amp;TEXT(ROWS(F$1:F133),"00")&amp;"C"</f>
        <v>1133C</v>
      </c>
      <c r="S137" s="297"/>
      <c r="T137" s="351">
        <f t="shared" si="109"/>
        <v>0</v>
      </c>
      <c r="U137" s="206"/>
      <c r="V137" s="221" t="str">
        <f>"2"&amp;TEXT(ROWS(I$1:I133),"00")&amp;"C"</f>
        <v>2133C</v>
      </c>
      <c r="W137" s="297"/>
      <c r="X137" s="351">
        <f t="shared" si="110"/>
        <v>0</v>
      </c>
      <c r="Y137" s="206"/>
      <c r="Z137" s="221" t="str">
        <f>"3"&amp;TEXT(ROWS(L$1:L133),"00")&amp;"C"</f>
        <v>3133C</v>
      </c>
      <c r="AA137" s="297"/>
      <c r="AB137" s="351">
        <f t="shared" si="111"/>
        <v>0</v>
      </c>
      <c r="AC137" s="206"/>
      <c r="AD137" s="221" t="str">
        <f>"4"&amp;TEXT(ROWS(O$1:O133),"00")&amp;"C"</f>
        <v>4133C</v>
      </c>
      <c r="AE137" s="297"/>
      <c r="AF137" s="351">
        <f t="shared" si="112"/>
        <v>0</v>
      </c>
      <c r="AH137" s="188">
        <f t="shared" si="81"/>
        <v>0</v>
      </c>
      <c r="AI137" s="188">
        <f t="shared" si="113"/>
        <v>0</v>
      </c>
      <c r="AJ137" s="188">
        <f t="shared" si="114"/>
        <v>0</v>
      </c>
      <c r="AK137" s="188">
        <f t="shared" si="115"/>
        <v>0</v>
      </c>
      <c r="AL137" s="188">
        <f t="shared" si="116"/>
        <v>0</v>
      </c>
      <c r="AN137" s="188">
        <f t="shared" si="82"/>
        <v>0</v>
      </c>
      <c r="AO137" s="188">
        <f t="shared" si="83"/>
        <v>0</v>
      </c>
      <c r="AP137" s="188">
        <f t="shared" si="84"/>
        <v>0</v>
      </c>
      <c r="AQ137" s="188">
        <f t="shared" si="85"/>
        <v>0</v>
      </c>
      <c r="AR137" s="188">
        <f t="shared" si="86"/>
        <v>0</v>
      </c>
      <c r="AS137" s="188">
        <f t="shared" si="87"/>
        <v>0</v>
      </c>
      <c r="AT137" s="188">
        <f t="shared" si="88"/>
        <v>0</v>
      </c>
      <c r="AU137" s="188">
        <f t="shared" si="89"/>
        <v>0</v>
      </c>
      <c r="AV137" s="188">
        <f t="shared" si="90"/>
        <v>0</v>
      </c>
      <c r="AW137" s="188">
        <f t="shared" si="91"/>
        <v>0</v>
      </c>
      <c r="AX137" s="188">
        <f t="shared" si="92"/>
        <v>0</v>
      </c>
      <c r="AY137" s="188">
        <f t="shared" si="93"/>
        <v>0</v>
      </c>
      <c r="AZ137" s="188">
        <f t="shared" si="94"/>
        <v>0</v>
      </c>
      <c r="BA137" s="188">
        <f t="shared" si="95"/>
        <v>0</v>
      </c>
      <c r="BB137" s="188">
        <f t="shared" si="96"/>
        <v>0</v>
      </c>
      <c r="BC137" s="188">
        <f t="shared" si="97"/>
        <v>0</v>
      </c>
      <c r="BD137" s="188">
        <f t="shared" si="98"/>
        <v>0</v>
      </c>
      <c r="BE137" s="188">
        <f t="shared" si="99"/>
        <v>0</v>
      </c>
      <c r="BF137" s="188">
        <f t="shared" si="100"/>
        <v>0</v>
      </c>
      <c r="BG137" s="188">
        <f t="shared" si="101"/>
        <v>0</v>
      </c>
      <c r="BH137" s="188">
        <f t="shared" si="102"/>
        <v>0</v>
      </c>
      <c r="BI137" s="188">
        <f t="shared" si="103"/>
        <v>0</v>
      </c>
      <c r="BJ137" s="188">
        <f t="shared" si="104"/>
        <v>0</v>
      </c>
      <c r="BK137" s="188">
        <f t="shared" si="105"/>
        <v>0</v>
      </c>
      <c r="BL137" s="188">
        <f t="shared" si="106"/>
        <v>0</v>
      </c>
      <c r="BM137" s="188">
        <f t="shared" si="107"/>
        <v>0</v>
      </c>
    </row>
    <row r="138" spans="3:65">
      <c r="C138" s="183" t="s">
        <v>1765</v>
      </c>
      <c r="D138" s="184">
        <v>5</v>
      </c>
      <c r="E138" s="185" t="s">
        <v>1113</v>
      </c>
      <c r="F138" s="186" t="s">
        <v>1202</v>
      </c>
      <c r="G138" s="234" t="s">
        <v>1961</v>
      </c>
      <c r="H138" s="255"/>
      <c r="I138" s="256">
        <v>2015</v>
      </c>
      <c r="J138" s="256">
        <v>7717</v>
      </c>
      <c r="K138" s="256">
        <v>0</v>
      </c>
      <c r="L138" s="257">
        <f t="shared" si="80"/>
        <v>9732</v>
      </c>
      <c r="M138" s="213"/>
      <c r="N138" s="221" t="str">
        <f>"0"&amp;TEXT(ROWS(C$1:C134),"00")&amp;"C"</f>
        <v>0134C</v>
      </c>
      <c r="O138" s="297"/>
      <c r="P138" s="351">
        <f t="shared" si="108"/>
        <v>0</v>
      </c>
      <c r="Q138" s="206"/>
      <c r="R138" s="221" t="str">
        <f>"1"&amp;TEXT(ROWS(F$1:F134),"00")&amp;"C"</f>
        <v>1134C</v>
      </c>
      <c r="S138" s="297"/>
      <c r="T138" s="351">
        <f t="shared" si="109"/>
        <v>0</v>
      </c>
      <c r="U138" s="206"/>
      <c r="V138" s="221" t="str">
        <f>"2"&amp;TEXT(ROWS(I$1:I134),"00")&amp;"C"</f>
        <v>2134C</v>
      </c>
      <c r="W138" s="297"/>
      <c r="X138" s="351">
        <f t="shared" si="110"/>
        <v>0</v>
      </c>
      <c r="Y138" s="206"/>
      <c r="Z138" s="221" t="str">
        <f>"3"&amp;TEXT(ROWS(L$1:L134),"00")&amp;"C"</f>
        <v>3134C</v>
      </c>
      <c r="AA138" s="297"/>
      <c r="AB138" s="351">
        <f t="shared" si="111"/>
        <v>0</v>
      </c>
      <c r="AC138" s="206"/>
      <c r="AD138" s="221" t="str">
        <f>"4"&amp;TEXT(ROWS(O$1:O134),"00")&amp;"C"</f>
        <v>4134C</v>
      </c>
      <c r="AE138" s="297"/>
      <c r="AF138" s="351">
        <f t="shared" si="112"/>
        <v>0</v>
      </c>
      <c r="AH138" s="188">
        <f t="shared" si="81"/>
        <v>0</v>
      </c>
      <c r="AI138" s="188">
        <f t="shared" si="113"/>
        <v>0</v>
      </c>
      <c r="AJ138" s="188">
        <f t="shared" si="114"/>
        <v>0</v>
      </c>
      <c r="AK138" s="188">
        <f t="shared" si="115"/>
        <v>0</v>
      </c>
      <c r="AL138" s="188">
        <f t="shared" si="116"/>
        <v>0</v>
      </c>
      <c r="AN138" s="188">
        <f t="shared" si="82"/>
        <v>0</v>
      </c>
      <c r="AO138" s="188">
        <f t="shared" si="83"/>
        <v>0</v>
      </c>
      <c r="AP138" s="188">
        <f t="shared" si="84"/>
        <v>0</v>
      </c>
      <c r="AQ138" s="188">
        <f t="shared" si="85"/>
        <v>0</v>
      </c>
      <c r="AR138" s="188">
        <f t="shared" si="86"/>
        <v>0</v>
      </c>
      <c r="AS138" s="188">
        <f t="shared" si="87"/>
        <v>0</v>
      </c>
      <c r="AT138" s="188">
        <f t="shared" si="88"/>
        <v>0</v>
      </c>
      <c r="AU138" s="188">
        <f t="shared" si="89"/>
        <v>0</v>
      </c>
      <c r="AV138" s="188">
        <f t="shared" si="90"/>
        <v>0</v>
      </c>
      <c r="AW138" s="188">
        <f t="shared" si="91"/>
        <v>0</v>
      </c>
      <c r="AX138" s="188">
        <f t="shared" si="92"/>
        <v>0</v>
      </c>
      <c r="AY138" s="188">
        <f t="shared" si="93"/>
        <v>0</v>
      </c>
      <c r="AZ138" s="188">
        <f t="shared" si="94"/>
        <v>0</v>
      </c>
      <c r="BA138" s="188">
        <f t="shared" si="95"/>
        <v>0</v>
      </c>
      <c r="BB138" s="188">
        <f t="shared" si="96"/>
        <v>0</v>
      </c>
      <c r="BC138" s="188">
        <f t="shared" si="97"/>
        <v>0</v>
      </c>
      <c r="BD138" s="188">
        <f t="shared" si="98"/>
        <v>0</v>
      </c>
      <c r="BE138" s="188">
        <f t="shared" si="99"/>
        <v>0</v>
      </c>
      <c r="BF138" s="188">
        <f t="shared" si="100"/>
        <v>0</v>
      </c>
      <c r="BG138" s="188">
        <f t="shared" si="101"/>
        <v>0</v>
      </c>
      <c r="BH138" s="188">
        <f t="shared" si="102"/>
        <v>0</v>
      </c>
      <c r="BI138" s="188">
        <f t="shared" si="103"/>
        <v>0</v>
      </c>
      <c r="BJ138" s="188">
        <f t="shared" si="104"/>
        <v>0</v>
      </c>
      <c r="BK138" s="188">
        <f t="shared" si="105"/>
        <v>0</v>
      </c>
      <c r="BL138" s="188">
        <f t="shared" si="106"/>
        <v>0</v>
      </c>
      <c r="BM138" s="188">
        <f t="shared" si="107"/>
        <v>0</v>
      </c>
    </row>
    <row r="139" spans="3:65">
      <c r="C139" s="183" t="s">
        <v>1773</v>
      </c>
      <c r="D139" s="184">
        <v>5</v>
      </c>
      <c r="E139" s="185" t="s">
        <v>1113</v>
      </c>
      <c r="F139" s="186" t="s">
        <v>1202</v>
      </c>
      <c r="G139" s="234" t="s">
        <v>1968</v>
      </c>
      <c r="H139" s="255"/>
      <c r="I139" s="256">
        <v>8781</v>
      </c>
      <c r="J139" s="256">
        <v>58823</v>
      </c>
      <c r="K139" s="256">
        <v>0</v>
      </c>
      <c r="L139" s="257">
        <f t="shared" si="80"/>
        <v>67604</v>
      </c>
      <c r="M139" s="213"/>
      <c r="N139" s="221" t="str">
        <f>"0"&amp;TEXT(ROWS(C$1:C135),"00")&amp;"C"</f>
        <v>0135C</v>
      </c>
      <c r="O139" s="297"/>
      <c r="P139" s="351">
        <f t="shared" si="108"/>
        <v>0</v>
      </c>
      <c r="Q139" s="206"/>
      <c r="R139" s="221" t="str">
        <f>"1"&amp;TEXT(ROWS(F$1:F135),"00")&amp;"C"</f>
        <v>1135C</v>
      </c>
      <c r="S139" s="297"/>
      <c r="T139" s="351">
        <f t="shared" si="109"/>
        <v>0</v>
      </c>
      <c r="U139" s="206"/>
      <c r="V139" s="221" t="str">
        <f>"2"&amp;TEXT(ROWS(I$1:I135),"00")&amp;"C"</f>
        <v>2135C</v>
      </c>
      <c r="W139" s="297"/>
      <c r="X139" s="351">
        <f t="shared" si="110"/>
        <v>0</v>
      </c>
      <c r="Y139" s="206"/>
      <c r="Z139" s="221" t="str">
        <f>"3"&amp;TEXT(ROWS(L$1:L135),"00")&amp;"C"</f>
        <v>3135C</v>
      </c>
      <c r="AA139" s="297"/>
      <c r="AB139" s="351">
        <f t="shared" si="111"/>
        <v>0</v>
      </c>
      <c r="AC139" s="206"/>
      <c r="AD139" s="221" t="str">
        <f>"4"&amp;TEXT(ROWS(O$1:O135),"00")&amp;"C"</f>
        <v>4135C</v>
      </c>
      <c r="AE139" s="297"/>
      <c r="AF139" s="351">
        <f t="shared" si="112"/>
        <v>0</v>
      </c>
      <c r="AH139" s="188">
        <f t="shared" si="81"/>
        <v>0</v>
      </c>
      <c r="AI139" s="188">
        <f t="shared" si="113"/>
        <v>0</v>
      </c>
      <c r="AJ139" s="188">
        <f t="shared" si="114"/>
        <v>0</v>
      </c>
      <c r="AK139" s="188">
        <f t="shared" si="115"/>
        <v>0</v>
      </c>
      <c r="AL139" s="188">
        <f t="shared" si="116"/>
        <v>0</v>
      </c>
      <c r="AN139" s="188">
        <f t="shared" si="82"/>
        <v>0</v>
      </c>
      <c r="AO139" s="188">
        <f t="shared" si="83"/>
        <v>0</v>
      </c>
      <c r="AP139" s="188">
        <f t="shared" si="84"/>
        <v>0</v>
      </c>
      <c r="AQ139" s="188">
        <f t="shared" si="85"/>
        <v>0</v>
      </c>
      <c r="AR139" s="188">
        <f t="shared" si="86"/>
        <v>0</v>
      </c>
      <c r="AS139" s="188">
        <f t="shared" si="87"/>
        <v>0</v>
      </c>
      <c r="AT139" s="188">
        <f t="shared" si="88"/>
        <v>0</v>
      </c>
      <c r="AU139" s="188">
        <f t="shared" si="89"/>
        <v>0</v>
      </c>
      <c r="AV139" s="188">
        <f t="shared" si="90"/>
        <v>0</v>
      </c>
      <c r="AW139" s="188">
        <f t="shared" si="91"/>
        <v>0</v>
      </c>
      <c r="AX139" s="188">
        <f t="shared" si="92"/>
        <v>0</v>
      </c>
      <c r="AY139" s="188">
        <f t="shared" si="93"/>
        <v>0</v>
      </c>
      <c r="AZ139" s="188">
        <f t="shared" si="94"/>
        <v>0</v>
      </c>
      <c r="BA139" s="188">
        <f t="shared" si="95"/>
        <v>0</v>
      </c>
      <c r="BB139" s="188">
        <f t="shared" si="96"/>
        <v>0</v>
      </c>
      <c r="BC139" s="188">
        <f t="shared" si="97"/>
        <v>0</v>
      </c>
      <c r="BD139" s="188">
        <f t="shared" si="98"/>
        <v>0</v>
      </c>
      <c r="BE139" s="188">
        <f t="shared" si="99"/>
        <v>0</v>
      </c>
      <c r="BF139" s="188">
        <f t="shared" si="100"/>
        <v>0</v>
      </c>
      <c r="BG139" s="188">
        <f t="shared" si="101"/>
        <v>0</v>
      </c>
      <c r="BH139" s="188">
        <f t="shared" si="102"/>
        <v>0</v>
      </c>
      <c r="BI139" s="188">
        <f t="shared" si="103"/>
        <v>0</v>
      </c>
      <c r="BJ139" s="188">
        <f t="shared" si="104"/>
        <v>0</v>
      </c>
      <c r="BK139" s="188">
        <f t="shared" si="105"/>
        <v>0</v>
      </c>
      <c r="BL139" s="188">
        <f t="shared" si="106"/>
        <v>0</v>
      </c>
      <c r="BM139" s="188">
        <f t="shared" si="107"/>
        <v>0</v>
      </c>
    </row>
    <row r="140" spans="3:65">
      <c r="C140" s="183" t="s">
        <v>1776</v>
      </c>
      <c r="D140" s="184">
        <v>6</v>
      </c>
      <c r="E140" s="185" t="s">
        <v>1113</v>
      </c>
      <c r="F140" s="186" t="s">
        <v>1202</v>
      </c>
      <c r="G140" s="234" t="s">
        <v>1971</v>
      </c>
      <c r="H140" s="255"/>
      <c r="I140" s="256">
        <v>330</v>
      </c>
      <c r="J140" s="256">
        <v>871</v>
      </c>
      <c r="K140" s="256"/>
      <c r="L140" s="257">
        <f t="shared" si="80"/>
        <v>1201</v>
      </c>
      <c r="M140" s="213"/>
      <c r="N140" s="221" t="str">
        <f>"0"&amp;TEXT(ROWS(C$1:C136),"00")&amp;"C"</f>
        <v>0136C</v>
      </c>
      <c r="O140" s="297"/>
      <c r="P140" s="351">
        <f t="shared" si="108"/>
        <v>0</v>
      </c>
      <c r="Q140" s="206"/>
      <c r="R140" s="221" t="str">
        <f>"1"&amp;TEXT(ROWS(F$1:F136),"00")&amp;"C"</f>
        <v>1136C</v>
      </c>
      <c r="S140" s="297"/>
      <c r="T140" s="351">
        <f t="shared" si="109"/>
        <v>0</v>
      </c>
      <c r="U140" s="206"/>
      <c r="V140" s="221" t="str">
        <f>"2"&amp;TEXT(ROWS(I$1:I136),"00")&amp;"C"</f>
        <v>2136C</v>
      </c>
      <c r="W140" s="297"/>
      <c r="X140" s="351">
        <f t="shared" si="110"/>
        <v>0</v>
      </c>
      <c r="Y140" s="206"/>
      <c r="Z140" s="221" t="str">
        <f>"3"&amp;TEXT(ROWS(L$1:L136),"00")&amp;"C"</f>
        <v>3136C</v>
      </c>
      <c r="AA140" s="297"/>
      <c r="AB140" s="351">
        <f t="shared" si="111"/>
        <v>0</v>
      </c>
      <c r="AC140" s="206"/>
      <c r="AD140" s="221" t="str">
        <f>"4"&amp;TEXT(ROWS(O$1:O136),"00")&amp;"C"</f>
        <v>4136C</v>
      </c>
      <c r="AE140" s="297"/>
      <c r="AF140" s="351">
        <f t="shared" si="112"/>
        <v>0</v>
      </c>
      <c r="AH140" s="188">
        <f t="shared" si="81"/>
        <v>0</v>
      </c>
      <c r="AI140" s="188">
        <f t="shared" si="113"/>
        <v>0</v>
      </c>
      <c r="AJ140" s="188">
        <f t="shared" si="114"/>
        <v>0</v>
      </c>
      <c r="AK140" s="188">
        <f t="shared" si="115"/>
        <v>0</v>
      </c>
      <c r="AL140" s="188">
        <f t="shared" si="116"/>
        <v>0</v>
      </c>
      <c r="AN140" s="188">
        <f t="shared" si="82"/>
        <v>0</v>
      </c>
      <c r="AO140" s="188">
        <f t="shared" si="83"/>
        <v>0</v>
      </c>
      <c r="AP140" s="188">
        <f t="shared" si="84"/>
        <v>0</v>
      </c>
      <c r="AQ140" s="188">
        <f t="shared" si="85"/>
        <v>0</v>
      </c>
      <c r="AR140" s="188">
        <f t="shared" si="86"/>
        <v>0</v>
      </c>
      <c r="AS140" s="188">
        <f t="shared" si="87"/>
        <v>0</v>
      </c>
      <c r="AT140" s="188">
        <f t="shared" si="88"/>
        <v>0</v>
      </c>
      <c r="AU140" s="188">
        <f t="shared" si="89"/>
        <v>0</v>
      </c>
      <c r="AV140" s="188">
        <f t="shared" si="90"/>
        <v>0</v>
      </c>
      <c r="AW140" s="188">
        <f t="shared" si="91"/>
        <v>0</v>
      </c>
      <c r="AX140" s="188">
        <f t="shared" si="92"/>
        <v>0</v>
      </c>
      <c r="AY140" s="188">
        <f t="shared" si="93"/>
        <v>0</v>
      </c>
      <c r="AZ140" s="188">
        <f t="shared" si="94"/>
        <v>0</v>
      </c>
      <c r="BA140" s="188">
        <f t="shared" si="95"/>
        <v>0</v>
      </c>
      <c r="BB140" s="188">
        <f t="shared" si="96"/>
        <v>0</v>
      </c>
      <c r="BC140" s="188">
        <f t="shared" si="97"/>
        <v>0</v>
      </c>
      <c r="BD140" s="188">
        <f t="shared" si="98"/>
        <v>0</v>
      </c>
      <c r="BE140" s="188">
        <f t="shared" si="99"/>
        <v>0</v>
      </c>
      <c r="BF140" s="188">
        <f t="shared" si="100"/>
        <v>0</v>
      </c>
      <c r="BG140" s="188">
        <f t="shared" si="101"/>
        <v>0</v>
      </c>
      <c r="BH140" s="188">
        <f t="shared" si="102"/>
        <v>0</v>
      </c>
      <c r="BI140" s="188">
        <f t="shared" si="103"/>
        <v>0</v>
      </c>
      <c r="BJ140" s="188">
        <f t="shared" si="104"/>
        <v>0</v>
      </c>
      <c r="BK140" s="188">
        <f t="shared" si="105"/>
        <v>0</v>
      </c>
      <c r="BL140" s="188">
        <f t="shared" si="106"/>
        <v>0</v>
      </c>
      <c r="BM140" s="188">
        <f t="shared" si="107"/>
        <v>0</v>
      </c>
    </row>
    <row r="141" spans="3:65">
      <c r="C141" s="183" t="s">
        <v>1800</v>
      </c>
      <c r="D141" s="184">
        <v>6</v>
      </c>
      <c r="E141" s="185" t="s">
        <v>1113</v>
      </c>
      <c r="F141" s="186" t="s">
        <v>1202</v>
      </c>
      <c r="G141" s="234" t="s">
        <v>1994</v>
      </c>
      <c r="H141" s="255"/>
      <c r="I141" s="256">
        <v>6276</v>
      </c>
      <c r="J141" s="256">
        <v>21535</v>
      </c>
      <c r="K141" s="256"/>
      <c r="L141" s="257">
        <f t="shared" si="80"/>
        <v>27811</v>
      </c>
      <c r="M141" s="213"/>
      <c r="N141" s="221" t="str">
        <f>"0"&amp;TEXT(ROWS(C$1:C137),"00")&amp;"C"</f>
        <v>0137C</v>
      </c>
      <c r="O141" s="297"/>
      <c r="P141" s="351">
        <f t="shared" si="108"/>
        <v>0</v>
      </c>
      <c r="Q141" s="206"/>
      <c r="R141" s="221" t="str">
        <f>"1"&amp;TEXT(ROWS(F$1:F137),"00")&amp;"C"</f>
        <v>1137C</v>
      </c>
      <c r="S141" s="297"/>
      <c r="T141" s="351">
        <f t="shared" si="109"/>
        <v>0</v>
      </c>
      <c r="U141" s="206"/>
      <c r="V141" s="221" t="str">
        <f>"2"&amp;TEXT(ROWS(I$1:I137),"00")&amp;"C"</f>
        <v>2137C</v>
      </c>
      <c r="W141" s="297"/>
      <c r="X141" s="351">
        <f t="shared" si="110"/>
        <v>0</v>
      </c>
      <c r="Y141" s="206"/>
      <c r="Z141" s="221" t="str">
        <f>"3"&amp;TEXT(ROWS(L$1:L137),"00")&amp;"C"</f>
        <v>3137C</v>
      </c>
      <c r="AA141" s="297"/>
      <c r="AB141" s="351">
        <f t="shared" si="111"/>
        <v>0</v>
      </c>
      <c r="AC141" s="206"/>
      <c r="AD141" s="221" t="str">
        <f>"4"&amp;TEXT(ROWS(O$1:O137),"00")&amp;"C"</f>
        <v>4137C</v>
      </c>
      <c r="AE141" s="297"/>
      <c r="AF141" s="351">
        <f t="shared" si="112"/>
        <v>0</v>
      </c>
      <c r="AH141" s="188">
        <f t="shared" si="81"/>
        <v>0</v>
      </c>
      <c r="AI141" s="188">
        <f t="shared" si="113"/>
        <v>0</v>
      </c>
      <c r="AJ141" s="188">
        <f t="shared" si="114"/>
        <v>0</v>
      </c>
      <c r="AK141" s="188">
        <f t="shared" si="115"/>
        <v>0</v>
      </c>
      <c r="AL141" s="188">
        <f t="shared" si="116"/>
        <v>0</v>
      </c>
      <c r="AN141" s="188">
        <f t="shared" si="82"/>
        <v>0</v>
      </c>
      <c r="AO141" s="188">
        <f t="shared" si="83"/>
        <v>0</v>
      </c>
      <c r="AP141" s="188">
        <f t="shared" si="84"/>
        <v>0</v>
      </c>
      <c r="AQ141" s="188">
        <f t="shared" si="85"/>
        <v>0</v>
      </c>
      <c r="AR141" s="188">
        <f t="shared" si="86"/>
        <v>0</v>
      </c>
      <c r="AS141" s="188">
        <f t="shared" si="87"/>
        <v>0</v>
      </c>
      <c r="AT141" s="188">
        <f t="shared" si="88"/>
        <v>0</v>
      </c>
      <c r="AU141" s="188">
        <f t="shared" si="89"/>
        <v>0</v>
      </c>
      <c r="AV141" s="188">
        <f t="shared" si="90"/>
        <v>0</v>
      </c>
      <c r="AW141" s="188">
        <f t="shared" si="91"/>
        <v>0</v>
      </c>
      <c r="AX141" s="188">
        <f t="shared" si="92"/>
        <v>0</v>
      </c>
      <c r="AY141" s="188">
        <f t="shared" si="93"/>
        <v>0</v>
      </c>
      <c r="AZ141" s="188">
        <f t="shared" si="94"/>
        <v>0</v>
      </c>
      <c r="BA141" s="188">
        <f t="shared" si="95"/>
        <v>0</v>
      </c>
      <c r="BB141" s="188">
        <f t="shared" si="96"/>
        <v>0</v>
      </c>
      <c r="BC141" s="188">
        <f t="shared" si="97"/>
        <v>0</v>
      </c>
      <c r="BD141" s="188">
        <f t="shared" si="98"/>
        <v>0</v>
      </c>
      <c r="BE141" s="188">
        <f t="shared" si="99"/>
        <v>0</v>
      </c>
      <c r="BF141" s="188">
        <f t="shared" si="100"/>
        <v>0</v>
      </c>
      <c r="BG141" s="188">
        <f t="shared" si="101"/>
        <v>0</v>
      </c>
      <c r="BH141" s="188">
        <f t="shared" si="102"/>
        <v>0</v>
      </c>
      <c r="BI141" s="188">
        <f t="shared" si="103"/>
        <v>0</v>
      </c>
      <c r="BJ141" s="188">
        <f t="shared" si="104"/>
        <v>0</v>
      </c>
      <c r="BK141" s="188">
        <f t="shared" si="105"/>
        <v>0</v>
      </c>
      <c r="BL141" s="188">
        <f t="shared" si="106"/>
        <v>0</v>
      </c>
      <c r="BM141" s="188">
        <f t="shared" si="107"/>
        <v>0</v>
      </c>
    </row>
    <row r="142" spans="3:65">
      <c r="C142" s="183" t="s">
        <v>1778</v>
      </c>
      <c r="D142" s="184">
        <v>6</v>
      </c>
      <c r="E142" s="185" t="s">
        <v>1113</v>
      </c>
      <c r="F142" s="186" t="s">
        <v>1202</v>
      </c>
      <c r="G142" s="234" t="s">
        <v>1973</v>
      </c>
      <c r="H142" s="255"/>
      <c r="I142" s="256">
        <v>2597</v>
      </c>
      <c r="J142" s="256">
        <v>265</v>
      </c>
      <c r="K142" s="256"/>
      <c r="L142" s="257">
        <f t="shared" si="80"/>
        <v>2862</v>
      </c>
      <c r="M142" s="213"/>
      <c r="N142" s="221" t="str">
        <f>"0"&amp;TEXT(ROWS(C$1:C138),"00")&amp;"C"</f>
        <v>0138C</v>
      </c>
      <c r="O142" s="297"/>
      <c r="P142" s="351">
        <f t="shared" si="108"/>
        <v>0</v>
      </c>
      <c r="Q142" s="206"/>
      <c r="R142" s="221" t="str">
        <f>"1"&amp;TEXT(ROWS(F$1:F138),"00")&amp;"C"</f>
        <v>1138C</v>
      </c>
      <c r="S142" s="297"/>
      <c r="T142" s="351">
        <f t="shared" si="109"/>
        <v>0</v>
      </c>
      <c r="U142" s="206"/>
      <c r="V142" s="221" t="str">
        <f>"2"&amp;TEXT(ROWS(I$1:I138),"00")&amp;"C"</f>
        <v>2138C</v>
      </c>
      <c r="W142" s="297"/>
      <c r="X142" s="351">
        <f t="shared" si="110"/>
        <v>0</v>
      </c>
      <c r="Y142" s="206"/>
      <c r="Z142" s="221" t="str">
        <f>"3"&amp;TEXT(ROWS(L$1:L138),"00")&amp;"C"</f>
        <v>3138C</v>
      </c>
      <c r="AA142" s="297"/>
      <c r="AB142" s="351">
        <f t="shared" si="111"/>
        <v>0</v>
      </c>
      <c r="AC142" s="206"/>
      <c r="AD142" s="221" t="str">
        <f>"4"&amp;TEXT(ROWS(O$1:O138),"00")&amp;"C"</f>
        <v>4138C</v>
      </c>
      <c r="AE142" s="297"/>
      <c r="AF142" s="351">
        <f t="shared" si="112"/>
        <v>0</v>
      </c>
      <c r="AH142" s="188">
        <f t="shared" si="81"/>
        <v>0</v>
      </c>
      <c r="AI142" s="188">
        <f t="shared" si="113"/>
        <v>0</v>
      </c>
      <c r="AJ142" s="188">
        <f t="shared" si="114"/>
        <v>0</v>
      </c>
      <c r="AK142" s="188">
        <f t="shared" si="115"/>
        <v>0</v>
      </c>
      <c r="AL142" s="188">
        <f t="shared" si="116"/>
        <v>0</v>
      </c>
      <c r="AN142" s="188">
        <f t="shared" si="82"/>
        <v>0</v>
      </c>
      <c r="AO142" s="188">
        <f t="shared" si="83"/>
        <v>0</v>
      </c>
      <c r="AP142" s="188">
        <f t="shared" si="84"/>
        <v>0</v>
      </c>
      <c r="AQ142" s="188">
        <f t="shared" si="85"/>
        <v>0</v>
      </c>
      <c r="AR142" s="188">
        <f t="shared" si="86"/>
        <v>0</v>
      </c>
      <c r="AS142" s="188">
        <f t="shared" si="87"/>
        <v>0</v>
      </c>
      <c r="AT142" s="188">
        <f t="shared" si="88"/>
        <v>0</v>
      </c>
      <c r="AU142" s="188">
        <f t="shared" si="89"/>
        <v>0</v>
      </c>
      <c r="AV142" s="188">
        <f t="shared" si="90"/>
        <v>0</v>
      </c>
      <c r="AW142" s="188">
        <f t="shared" si="91"/>
        <v>0</v>
      </c>
      <c r="AX142" s="188">
        <f t="shared" si="92"/>
        <v>0</v>
      </c>
      <c r="AY142" s="188">
        <f t="shared" si="93"/>
        <v>0</v>
      </c>
      <c r="AZ142" s="188">
        <f t="shared" si="94"/>
        <v>0</v>
      </c>
      <c r="BA142" s="188">
        <f t="shared" si="95"/>
        <v>0</v>
      </c>
      <c r="BB142" s="188">
        <f t="shared" si="96"/>
        <v>0</v>
      </c>
      <c r="BC142" s="188">
        <f t="shared" si="97"/>
        <v>0</v>
      </c>
      <c r="BD142" s="188">
        <f t="shared" si="98"/>
        <v>0</v>
      </c>
      <c r="BE142" s="188">
        <f t="shared" si="99"/>
        <v>0</v>
      </c>
      <c r="BF142" s="188">
        <f t="shared" si="100"/>
        <v>0</v>
      </c>
      <c r="BG142" s="188">
        <f t="shared" si="101"/>
        <v>0</v>
      </c>
      <c r="BH142" s="188">
        <f t="shared" si="102"/>
        <v>0</v>
      </c>
      <c r="BI142" s="188">
        <f t="shared" si="103"/>
        <v>0</v>
      </c>
      <c r="BJ142" s="188">
        <f t="shared" si="104"/>
        <v>0</v>
      </c>
      <c r="BK142" s="188">
        <f t="shared" si="105"/>
        <v>0</v>
      </c>
      <c r="BL142" s="188">
        <f t="shared" si="106"/>
        <v>0</v>
      </c>
      <c r="BM142" s="188">
        <f t="shared" si="107"/>
        <v>0</v>
      </c>
    </row>
    <row r="143" spans="3:65">
      <c r="C143" s="183" t="s">
        <v>1797</v>
      </c>
      <c r="D143" s="184">
        <v>6</v>
      </c>
      <c r="E143" s="185" t="s">
        <v>1113</v>
      </c>
      <c r="F143" s="186" t="s">
        <v>1202</v>
      </c>
      <c r="G143" s="234" t="s">
        <v>1991</v>
      </c>
      <c r="H143" s="255"/>
      <c r="I143" s="256">
        <v>3862</v>
      </c>
      <c r="J143" s="256">
        <v>11722</v>
      </c>
      <c r="K143" s="256"/>
      <c r="L143" s="257">
        <f t="shared" si="80"/>
        <v>15584</v>
      </c>
      <c r="M143" s="213"/>
      <c r="N143" s="221" t="str">
        <f>"0"&amp;TEXT(ROWS(C$1:C139),"00")&amp;"C"</f>
        <v>0139C</v>
      </c>
      <c r="O143" s="297"/>
      <c r="P143" s="351">
        <f t="shared" si="108"/>
        <v>0</v>
      </c>
      <c r="Q143" s="206"/>
      <c r="R143" s="221" t="str">
        <f>"1"&amp;TEXT(ROWS(F$1:F139),"00")&amp;"C"</f>
        <v>1139C</v>
      </c>
      <c r="S143" s="297"/>
      <c r="T143" s="351">
        <f t="shared" si="109"/>
        <v>0</v>
      </c>
      <c r="U143" s="206"/>
      <c r="V143" s="221" t="str">
        <f>"2"&amp;TEXT(ROWS(I$1:I139),"00")&amp;"C"</f>
        <v>2139C</v>
      </c>
      <c r="W143" s="297"/>
      <c r="X143" s="351">
        <f t="shared" si="110"/>
        <v>0</v>
      </c>
      <c r="Y143" s="206"/>
      <c r="Z143" s="221" t="str">
        <f>"3"&amp;TEXT(ROWS(L$1:L139),"00")&amp;"C"</f>
        <v>3139C</v>
      </c>
      <c r="AA143" s="297"/>
      <c r="AB143" s="351">
        <f t="shared" si="111"/>
        <v>0</v>
      </c>
      <c r="AC143" s="206"/>
      <c r="AD143" s="221" t="str">
        <f>"4"&amp;TEXT(ROWS(O$1:O139),"00")&amp;"C"</f>
        <v>4139C</v>
      </c>
      <c r="AE143" s="297"/>
      <c r="AF143" s="351">
        <f t="shared" si="112"/>
        <v>0</v>
      </c>
      <c r="AH143" s="188">
        <f t="shared" si="81"/>
        <v>0</v>
      </c>
      <c r="AI143" s="188">
        <f t="shared" si="113"/>
        <v>0</v>
      </c>
      <c r="AJ143" s="188">
        <f t="shared" si="114"/>
        <v>0</v>
      </c>
      <c r="AK143" s="188">
        <f t="shared" si="115"/>
        <v>0</v>
      </c>
      <c r="AL143" s="188">
        <f t="shared" si="116"/>
        <v>0</v>
      </c>
      <c r="AN143" s="188">
        <f t="shared" si="82"/>
        <v>0</v>
      </c>
      <c r="AO143" s="188">
        <f t="shared" si="83"/>
        <v>0</v>
      </c>
      <c r="AP143" s="188">
        <f t="shared" si="84"/>
        <v>0</v>
      </c>
      <c r="AQ143" s="188">
        <f t="shared" si="85"/>
        <v>0</v>
      </c>
      <c r="AR143" s="188">
        <f t="shared" si="86"/>
        <v>0</v>
      </c>
      <c r="AS143" s="188">
        <f t="shared" si="87"/>
        <v>0</v>
      </c>
      <c r="AT143" s="188">
        <f t="shared" si="88"/>
        <v>0</v>
      </c>
      <c r="AU143" s="188">
        <f t="shared" si="89"/>
        <v>0</v>
      </c>
      <c r="AV143" s="188">
        <f t="shared" si="90"/>
        <v>0</v>
      </c>
      <c r="AW143" s="188">
        <f t="shared" si="91"/>
        <v>0</v>
      </c>
      <c r="AX143" s="188">
        <f t="shared" si="92"/>
        <v>0</v>
      </c>
      <c r="AY143" s="188">
        <f t="shared" si="93"/>
        <v>0</v>
      </c>
      <c r="AZ143" s="188">
        <f t="shared" si="94"/>
        <v>0</v>
      </c>
      <c r="BA143" s="188">
        <f t="shared" si="95"/>
        <v>0</v>
      </c>
      <c r="BB143" s="188">
        <f t="shared" si="96"/>
        <v>0</v>
      </c>
      <c r="BC143" s="188">
        <f t="shared" si="97"/>
        <v>0</v>
      </c>
      <c r="BD143" s="188">
        <f t="shared" si="98"/>
        <v>0</v>
      </c>
      <c r="BE143" s="188">
        <f t="shared" si="99"/>
        <v>0</v>
      </c>
      <c r="BF143" s="188">
        <f t="shared" si="100"/>
        <v>0</v>
      </c>
      <c r="BG143" s="188">
        <f t="shared" si="101"/>
        <v>0</v>
      </c>
      <c r="BH143" s="188">
        <f t="shared" si="102"/>
        <v>0</v>
      </c>
      <c r="BI143" s="188">
        <f t="shared" si="103"/>
        <v>0</v>
      </c>
      <c r="BJ143" s="188">
        <f t="shared" si="104"/>
        <v>0</v>
      </c>
      <c r="BK143" s="188">
        <f t="shared" si="105"/>
        <v>0</v>
      </c>
      <c r="BL143" s="188">
        <f t="shared" si="106"/>
        <v>0</v>
      </c>
      <c r="BM143" s="188">
        <f t="shared" si="107"/>
        <v>0</v>
      </c>
    </row>
    <row r="144" spans="3:65">
      <c r="C144" s="183" t="s">
        <v>1777</v>
      </c>
      <c r="D144" s="184">
        <v>6</v>
      </c>
      <c r="E144" s="185" t="s">
        <v>1113</v>
      </c>
      <c r="F144" s="186" t="s">
        <v>1202</v>
      </c>
      <c r="G144" s="234" t="s">
        <v>1972</v>
      </c>
      <c r="H144" s="255"/>
      <c r="I144" s="256">
        <v>2399</v>
      </c>
      <c r="J144" s="256">
        <v>871</v>
      </c>
      <c r="K144" s="256">
        <v>1900</v>
      </c>
      <c r="L144" s="257">
        <f t="shared" si="80"/>
        <v>5170</v>
      </c>
      <c r="M144" s="213"/>
      <c r="N144" s="221" t="str">
        <f>"0"&amp;TEXT(ROWS(C$1:C140),"00")&amp;"C"</f>
        <v>0140C</v>
      </c>
      <c r="O144" s="297"/>
      <c r="P144" s="351">
        <f t="shared" si="108"/>
        <v>0</v>
      </c>
      <c r="Q144" s="206"/>
      <c r="R144" s="221" t="str">
        <f>"1"&amp;TEXT(ROWS(F$1:F140),"00")&amp;"C"</f>
        <v>1140C</v>
      </c>
      <c r="S144" s="297"/>
      <c r="T144" s="351">
        <f t="shared" si="109"/>
        <v>0</v>
      </c>
      <c r="U144" s="206"/>
      <c r="V144" s="221" t="str">
        <f>"2"&amp;TEXT(ROWS(I$1:I140),"00")&amp;"C"</f>
        <v>2140C</v>
      </c>
      <c r="W144" s="297"/>
      <c r="X144" s="351">
        <f t="shared" si="110"/>
        <v>0</v>
      </c>
      <c r="Y144" s="206"/>
      <c r="Z144" s="221" t="str">
        <f>"3"&amp;TEXT(ROWS(L$1:L140),"00")&amp;"C"</f>
        <v>3140C</v>
      </c>
      <c r="AA144" s="297"/>
      <c r="AB144" s="351">
        <f t="shared" si="111"/>
        <v>0</v>
      </c>
      <c r="AC144" s="206"/>
      <c r="AD144" s="221" t="str">
        <f>"4"&amp;TEXT(ROWS(O$1:O140),"00")&amp;"C"</f>
        <v>4140C</v>
      </c>
      <c r="AE144" s="297"/>
      <c r="AF144" s="351">
        <f t="shared" si="112"/>
        <v>0</v>
      </c>
      <c r="AH144" s="188">
        <f t="shared" si="81"/>
        <v>0</v>
      </c>
      <c r="AI144" s="188">
        <f t="shared" si="113"/>
        <v>0</v>
      </c>
      <c r="AJ144" s="188">
        <f t="shared" si="114"/>
        <v>0</v>
      </c>
      <c r="AK144" s="188">
        <f t="shared" si="115"/>
        <v>0</v>
      </c>
      <c r="AL144" s="188">
        <f t="shared" si="116"/>
        <v>0</v>
      </c>
      <c r="AN144" s="188">
        <f t="shared" si="82"/>
        <v>0</v>
      </c>
      <c r="AO144" s="188">
        <f t="shared" si="83"/>
        <v>0</v>
      </c>
      <c r="AP144" s="188">
        <f t="shared" si="84"/>
        <v>0</v>
      </c>
      <c r="AQ144" s="188">
        <f t="shared" si="85"/>
        <v>0</v>
      </c>
      <c r="AR144" s="188">
        <f t="shared" si="86"/>
        <v>0</v>
      </c>
      <c r="AS144" s="188">
        <f t="shared" si="87"/>
        <v>0</v>
      </c>
      <c r="AT144" s="188">
        <f t="shared" si="88"/>
        <v>0</v>
      </c>
      <c r="AU144" s="188">
        <f t="shared" si="89"/>
        <v>0</v>
      </c>
      <c r="AV144" s="188">
        <f t="shared" si="90"/>
        <v>0</v>
      </c>
      <c r="AW144" s="188">
        <f t="shared" si="91"/>
        <v>0</v>
      </c>
      <c r="AX144" s="188">
        <f t="shared" si="92"/>
        <v>0</v>
      </c>
      <c r="AY144" s="188">
        <f t="shared" si="93"/>
        <v>0</v>
      </c>
      <c r="AZ144" s="188">
        <f t="shared" si="94"/>
        <v>0</v>
      </c>
      <c r="BA144" s="188">
        <f t="shared" si="95"/>
        <v>0</v>
      </c>
      <c r="BB144" s="188">
        <f t="shared" si="96"/>
        <v>0</v>
      </c>
      <c r="BC144" s="188">
        <f t="shared" si="97"/>
        <v>0</v>
      </c>
      <c r="BD144" s="188">
        <f t="shared" si="98"/>
        <v>0</v>
      </c>
      <c r="BE144" s="188">
        <f t="shared" si="99"/>
        <v>0</v>
      </c>
      <c r="BF144" s="188">
        <f t="shared" si="100"/>
        <v>0</v>
      </c>
      <c r="BG144" s="188">
        <f t="shared" si="101"/>
        <v>0</v>
      </c>
      <c r="BH144" s="188">
        <f t="shared" si="102"/>
        <v>0</v>
      </c>
      <c r="BI144" s="188">
        <f t="shared" si="103"/>
        <v>0</v>
      </c>
      <c r="BJ144" s="188">
        <f t="shared" si="104"/>
        <v>0</v>
      </c>
      <c r="BK144" s="188">
        <f t="shared" si="105"/>
        <v>0</v>
      </c>
      <c r="BL144" s="188">
        <f t="shared" si="106"/>
        <v>0</v>
      </c>
      <c r="BM144" s="188">
        <f t="shared" si="107"/>
        <v>0</v>
      </c>
    </row>
    <row r="145" spans="3:65">
      <c r="C145" s="183" t="s">
        <v>1781</v>
      </c>
      <c r="D145" s="184">
        <v>6</v>
      </c>
      <c r="E145" s="185" t="s">
        <v>1113</v>
      </c>
      <c r="F145" s="186" t="s">
        <v>1202</v>
      </c>
      <c r="G145" s="234" t="s">
        <v>1975</v>
      </c>
      <c r="H145" s="255"/>
      <c r="I145" s="256">
        <v>1355</v>
      </c>
      <c r="J145" s="256">
        <v>657</v>
      </c>
      <c r="K145" s="256"/>
      <c r="L145" s="257">
        <f t="shared" si="80"/>
        <v>2012</v>
      </c>
      <c r="M145" s="213"/>
      <c r="N145" s="221" t="str">
        <f>"0"&amp;TEXT(ROWS(C$1:C141),"00")&amp;"C"</f>
        <v>0141C</v>
      </c>
      <c r="O145" s="297"/>
      <c r="P145" s="351">
        <f t="shared" si="108"/>
        <v>0</v>
      </c>
      <c r="Q145" s="206"/>
      <c r="R145" s="221" t="str">
        <f>"1"&amp;TEXT(ROWS(F$1:F141),"00")&amp;"C"</f>
        <v>1141C</v>
      </c>
      <c r="S145" s="297"/>
      <c r="T145" s="351">
        <f t="shared" si="109"/>
        <v>0</v>
      </c>
      <c r="U145" s="206"/>
      <c r="V145" s="221" t="str">
        <f>"2"&amp;TEXT(ROWS(I$1:I141),"00")&amp;"C"</f>
        <v>2141C</v>
      </c>
      <c r="W145" s="297"/>
      <c r="X145" s="351">
        <f t="shared" si="110"/>
        <v>0</v>
      </c>
      <c r="Y145" s="206"/>
      <c r="Z145" s="221" t="str">
        <f>"3"&amp;TEXT(ROWS(L$1:L141),"00")&amp;"C"</f>
        <v>3141C</v>
      </c>
      <c r="AA145" s="297"/>
      <c r="AB145" s="351">
        <f t="shared" si="111"/>
        <v>0</v>
      </c>
      <c r="AC145" s="206"/>
      <c r="AD145" s="221" t="str">
        <f>"4"&amp;TEXT(ROWS(O$1:O141),"00")&amp;"C"</f>
        <v>4141C</v>
      </c>
      <c r="AE145" s="297"/>
      <c r="AF145" s="351">
        <f t="shared" si="112"/>
        <v>0</v>
      </c>
      <c r="AH145" s="188">
        <f t="shared" si="81"/>
        <v>0</v>
      </c>
      <c r="AI145" s="188">
        <f t="shared" si="113"/>
        <v>0</v>
      </c>
      <c r="AJ145" s="188">
        <f t="shared" si="114"/>
        <v>0</v>
      </c>
      <c r="AK145" s="188">
        <f t="shared" si="115"/>
        <v>0</v>
      </c>
      <c r="AL145" s="188">
        <f t="shared" si="116"/>
        <v>0</v>
      </c>
      <c r="AN145" s="188">
        <f t="shared" si="82"/>
        <v>0</v>
      </c>
      <c r="AO145" s="188">
        <f t="shared" si="83"/>
        <v>0</v>
      </c>
      <c r="AP145" s="188">
        <f t="shared" si="84"/>
        <v>0</v>
      </c>
      <c r="AQ145" s="188">
        <f t="shared" si="85"/>
        <v>0</v>
      </c>
      <c r="AR145" s="188">
        <f t="shared" si="86"/>
        <v>0</v>
      </c>
      <c r="AS145" s="188">
        <f t="shared" si="87"/>
        <v>0</v>
      </c>
      <c r="AT145" s="188">
        <f t="shared" si="88"/>
        <v>0</v>
      </c>
      <c r="AU145" s="188">
        <f t="shared" si="89"/>
        <v>0</v>
      </c>
      <c r="AV145" s="188">
        <f t="shared" si="90"/>
        <v>0</v>
      </c>
      <c r="AW145" s="188">
        <f t="shared" si="91"/>
        <v>0</v>
      </c>
      <c r="AX145" s="188">
        <f t="shared" si="92"/>
        <v>0</v>
      </c>
      <c r="AY145" s="188">
        <f t="shared" si="93"/>
        <v>0</v>
      </c>
      <c r="AZ145" s="188">
        <f t="shared" si="94"/>
        <v>0</v>
      </c>
      <c r="BA145" s="188">
        <f t="shared" si="95"/>
        <v>0</v>
      </c>
      <c r="BB145" s="188">
        <f t="shared" si="96"/>
        <v>0</v>
      </c>
      <c r="BC145" s="188">
        <f t="shared" si="97"/>
        <v>0</v>
      </c>
      <c r="BD145" s="188">
        <f t="shared" si="98"/>
        <v>0</v>
      </c>
      <c r="BE145" s="188">
        <f t="shared" si="99"/>
        <v>0</v>
      </c>
      <c r="BF145" s="188">
        <f t="shared" si="100"/>
        <v>0</v>
      </c>
      <c r="BG145" s="188">
        <f t="shared" si="101"/>
        <v>0</v>
      </c>
      <c r="BH145" s="188">
        <f t="shared" si="102"/>
        <v>0</v>
      </c>
      <c r="BI145" s="188">
        <f t="shared" si="103"/>
        <v>0</v>
      </c>
      <c r="BJ145" s="188">
        <f t="shared" si="104"/>
        <v>0</v>
      </c>
      <c r="BK145" s="188">
        <f t="shared" si="105"/>
        <v>0</v>
      </c>
      <c r="BL145" s="188">
        <f t="shared" si="106"/>
        <v>0</v>
      </c>
      <c r="BM145" s="188">
        <f t="shared" si="107"/>
        <v>0</v>
      </c>
    </row>
    <row r="146" spans="3:65">
      <c r="C146" s="183" t="s">
        <v>1795</v>
      </c>
      <c r="D146" s="184">
        <v>6</v>
      </c>
      <c r="E146" s="185" t="s">
        <v>1113</v>
      </c>
      <c r="F146" s="186" t="s">
        <v>1202</v>
      </c>
      <c r="G146" s="234" t="s">
        <v>1989</v>
      </c>
      <c r="H146" s="255"/>
      <c r="I146" s="256">
        <v>3895</v>
      </c>
      <c r="J146" s="256">
        <v>5854</v>
      </c>
      <c r="K146" s="256"/>
      <c r="L146" s="257">
        <f t="shared" si="80"/>
        <v>9749</v>
      </c>
      <c r="M146" s="213"/>
      <c r="N146" s="221" t="str">
        <f>"0"&amp;TEXT(ROWS(C$1:C142),"00")&amp;"C"</f>
        <v>0142C</v>
      </c>
      <c r="O146" s="297"/>
      <c r="P146" s="351">
        <f t="shared" si="108"/>
        <v>0</v>
      </c>
      <c r="Q146" s="206"/>
      <c r="R146" s="221" t="str">
        <f>"1"&amp;TEXT(ROWS(F$1:F142),"00")&amp;"C"</f>
        <v>1142C</v>
      </c>
      <c r="S146" s="297"/>
      <c r="T146" s="351">
        <f t="shared" si="109"/>
        <v>0</v>
      </c>
      <c r="U146" s="206"/>
      <c r="V146" s="221" t="str">
        <f>"2"&amp;TEXT(ROWS(I$1:I142),"00")&amp;"C"</f>
        <v>2142C</v>
      </c>
      <c r="W146" s="297"/>
      <c r="X146" s="351">
        <f t="shared" si="110"/>
        <v>0</v>
      </c>
      <c r="Y146" s="206"/>
      <c r="Z146" s="221" t="str">
        <f>"3"&amp;TEXT(ROWS(L$1:L142),"00")&amp;"C"</f>
        <v>3142C</v>
      </c>
      <c r="AA146" s="297"/>
      <c r="AB146" s="351">
        <f t="shared" si="111"/>
        <v>0</v>
      </c>
      <c r="AC146" s="206"/>
      <c r="AD146" s="221" t="str">
        <f>"4"&amp;TEXT(ROWS(O$1:O142),"00")&amp;"C"</f>
        <v>4142C</v>
      </c>
      <c r="AE146" s="297"/>
      <c r="AF146" s="351">
        <f t="shared" si="112"/>
        <v>0</v>
      </c>
      <c r="AH146" s="188">
        <f t="shared" si="81"/>
        <v>0</v>
      </c>
      <c r="AI146" s="188">
        <f t="shared" si="113"/>
        <v>0</v>
      </c>
      <c r="AJ146" s="188">
        <f t="shared" si="114"/>
        <v>0</v>
      </c>
      <c r="AK146" s="188">
        <f t="shared" si="115"/>
        <v>0</v>
      </c>
      <c r="AL146" s="188">
        <f t="shared" si="116"/>
        <v>0</v>
      </c>
      <c r="AN146" s="188">
        <f t="shared" si="82"/>
        <v>0</v>
      </c>
      <c r="AO146" s="188">
        <f t="shared" si="83"/>
        <v>0</v>
      </c>
      <c r="AP146" s="188">
        <f t="shared" si="84"/>
        <v>0</v>
      </c>
      <c r="AQ146" s="188">
        <f t="shared" si="85"/>
        <v>0</v>
      </c>
      <c r="AR146" s="188">
        <f t="shared" si="86"/>
        <v>0</v>
      </c>
      <c r="AS146" s="188">
        <f t="shared" si="87"/>
        <v>0</v>
      </c>
      <c r="AT146" s="188">
        <f t="shared" si="88"/>
        <v>0</v>
      </c>
      <c r="AU146" s="188">
        <f t="shared" si="89"/>
        <v>0</v>
      </c>
      <c r="AV146" s="188">
        <f t="shared" si="90"/>
        <v>0</v>
      </c>
      <c r="AW146" s="188">
        <f t="shared" si="91"/>
        <v>0</v>
      </c>
      <c r="AX146" s="188">
        <f t="shared" si="92"/>
        <v>0</v>
      </c>
      <c r="AY146" s="188">
        <f t="shared" si="93"/>
        <v>0</v>
      </c>
      <c r="AZ146" s="188">
        <f t="shared" si="94"/>
        <v>0</v>
      </c>
      <c r="BA146" s="188">
        <f t="shared" si="95"/>
        <v>0</v>
      </c>
      <c r="BB146" s="188">
        <f t="shared" si="96"/>
        <v>0</v>
      </c>
      <c r="BC146" s="188">
        <f t="shared" si="97"/>
        <v>0</v>
      </c>
      <c r="BD146" s="188">
        <f t="shared" si="98"/>
        <v>0</v>
      </c>
      <c r="BE146" s="188">
        <f t="shared" si="99"/>
        <v>0</v>
      </c>
      <c r="BF146" s="188">
        <f t="shared" si="100"/>
        <v>0</v>
      </c>
      <c r="BG146" s="188">
        <f t="shared" si="101"/>
        <v>0</v>
      </c>
      <c r="BH146" s="188">
        <f t="shared" si="102"/>
        <v>0</v>
      </c>
      <c r="BI146" s="188">
        <f t="shared" si="103"/>
        <v>0</v>
      </c>
      <c r="BJ146" s="188">
        <f t="shared" si="104"/>
        <v>0</v>
      </c>
      <c r="BK146" s="188">
        <f t="shared" si="105"/>
        <v>0</v>
      </c>
      <c r="BL146" s="188">
        <f t="shared" si="106"/>
        <v>0</v>
      </c>
      <c r="BM146" s="188">
        <f t="shared" si="107"/>
        <v>0</v>
      </c>
    </row>
    <row r="147" spans="3:65">
      <c r="C147" s="183" t="s">
        <v>1750</v>
      </c>
      <c r="D147" s="184">
        <v>5</v>
      </c>
      <c r="E147" s="185" t="s">
        <v>1113</v>
      </c>
      <c r="F147" s="186" t="s">
        <v>1202</v>
      </c>
      <c r="G147" s="234" t="s">
        <v>1950</v>
      </c>
      <c r="H147" s="255"/>
      <c r="I147" s="256">
        <v>1221</v>
      </c>
      <c r="J147" s="256">
        <v>1666</v>
      </c>
      <c r="K147" s="256">
        <v>0</v>
      </c>
      <c r="L147" s="257">
        <f t="shared" si="80"/>
        <v>2887</v>
      </c>
      <c r="M147" s="213"/>
      <c r="N147" s="221" t="str">
        <f>"0"&amp;TEXT(ROWS(C$1:C143),"00")&amp;"C"</f>
        <v>0143C</v>
      </c>
      <c r="O147" s="297"/>
      <c r="P147" s="351">
        <f t="shared" si="108"/>
        <v>0</v>
      </c>
      <c r="Q147" s="206"/>
      <c r="R147" s="221" t="str">
        <f>"1"&amp;TEXT(ROWS(F$1:F143),"00")&amp;"C"</f>
        <v>1143C</v>
      </c>
      <c r="S147" s="297"/>
      <c r="T147" s="351">
        <f t="shared" si="109"/>
        <v>0</v>
      </c>
      <c r="U147" s="206"/>
      <c r="V147" s="221" t="str">
        <f>"2"&amp;TEXT(ROWS(I$1:I143),"00")&amp;"C"</f>
        <v>2143C</v>
      </c>
      <c r="W147" s="297"/>
      <c r="X147" s="351">
        <f t="shared" si="110"/>
        <v>0</v>
      </c>
      <c r="Y147" s="206"/>
      <c r="Z147" s="221" t="str">
        <f>"3"&amp;TEXT(ROWS(L$1:L143),"00")&amp;"C"</f>
        <v>3143C</v>
      </c>
      <c r="AA147" s="297"/>
      <c r="AB147" s="351">
        <f t="shared" si="111"/>
        <v>0</v>
      </c>
      <c r="AC147" s="206"/>
      <c r="AD147" s="221" t="str">
        <f>"4"&amp;TEXT(ROWS(O$1:O143),"00")&amp;"C"</f>
        <v>4143C</v>
      </c>
      <c r="AE147" s="297"/>
      <c r="AF147" s="351">
        <f t="shared" si="112"/>
        <v>0</v>
      </c>
      <c r="AH147" s="188">
        <f t="shared" si="81"/>
        <v>0</v>
      </c>
      <c r="AI147" s="188">
        <f t="shared" si="113"/>
        <v>0</v>
      </c>
      <c r="AJ147" s="188">
        <f t="shared" si="114"/>
        <v>0</v>
      </c>
      <c r="AK147" s="188">
        <f t="shared" si="115"/>
        <v>0</v>
      </c>
      <c r="AL147" s="188">
        <f t="shared" si="116"/>
        <v>0</v>
      </c>
      <c r="AN147" s="188">
        <f t="shared" si="82"/>
        <v>0</v>
      </c>
      <c r="AO147" s="188">
        <f t="shared" si="83"/>
        <v>0</v>
      </c>
      <c r="AP147" s="188">
        <f t="shared" si="84"/>
        <v>0</v>
      </c>
      <c r="AQ147" s="188">
        <f t="shared" si="85"/>
        <v>0</v>
      </c>
      <c r="AR147" s="188">
        <f t="shared" si="86"/>
        <v>0</v>
      </c>
      <c r="AS147" s="188">
        <f t="shared" si="87"/>
        <v>0</v>
      </c>
      <c r="AT147" s="188">
        <f t="shared" si="88"/>
        <v>0</v>
      </c>
      <c r="AU147" s="188">
        <f t="shared" si="89"/>
        <v>0</v>
      </c>
      <c r="AV147" s="188">
        <f t="shared" si="90"/>
        <v>0</v>
      </c>
      <c r="AW147" s="188">
        <f t="shared" si="91"/>
        <v>0</v>
      </c>
      <c r="AX147" s="188">
        <f t="shared" si="92"/>
        <v>0</v>
      </c>
      <c r="AY147" s="188">
        <f t="shared" si="93"/>
        <v>0</v>
      </c>
      <c r="AZ147" s="188">
        <f t="shared" si="94"/>
        <v>0</v>
      </c>
      <c r="BA147" s="188">
        <f t="shared" si="95"/>
        <v>0</v>
      </c>
      <c r="BB147" s="188">
        <f t="shared" si="96"/>
        <v>0</v>
      </c>
      <c r="BC147" s="188">
        <f t="shared" si="97"/>
        <v>0</v>
      </c>
      <c r="BD147" s="188">
        <f t="shared" si="98"/>
        <v>0</v>
      </c>
      <c r="BE147" s="188">
        <f t="shared" si="99"/>
        <v>0</v>
      </c>
      <c r="BF147" s="188">
        <f t="shared" si="100"/>
        <v>0</v>
      </c>
      <c r="BG147" s="188">
        <f t="shared" si="101"/>
        <v>0</v>
      </c>
      <c r="BH147" s="188">
        <f t="shared" si="102"/>
        <v>0</v>
      </c>
      <c r="BI147" s="188">
        <f t="shared" si="103"/>
        <v>0</v>
      </c>
      <c r="BJ147" s="188">
        <f t="shared" si="104"/>
        <v>0</v>
      </c>
      <c r="BK147" s="188">
        <f t="shared" si="105"/>
        <v>0</v>
      </c>
      <c r="BL147" s="188">
        <f t="shared" si="106"/>
        <v>0</v>
      </c>
      <c r="BM147" s="188">
        <f t="shared" si="107"/>
        <v>0</v>
      </c>
    </row>
    <row r="148" spans="3:65">
      <c r="C148" s="183" t="s">
        <v>1771</v>
      </c>
      <c r="D148" s="184">
        <v>5</v>
      </c>
      <c r="E148" s="185" t="s">
        <v>1113</v>
      </c>
      <c r="F148" s="186" t="s">
        <v>1202</v>
      </c>
      <c r="G148" s="234" t="s">
        <v>1967</v>
      </c>
      <c r="H148" s="255"/>
      <c r="I148" s="259">
        <v>4338</v>
      </c>
      <c r="J148" s="256">
        <v>22732</v>
      </c>
      <c r="K148" s="256">
        <v>0</v>
      </c>
      <c r="L148" s="257">
        <f t="shared" si="80"/>
        <v>27070</v>
      </c>
      <c r="M148" s="213"/>
      <c r="N148" s="221" t="str">
        <f>"0"&amp;TEXT(ROWS(C$1:C144),"00")&amp;"C"</f>
        <v>0144C</v>
      </c>
      <c r="O148" s="297"/>
      <c r="P148" s="351">
        <f t="shared" si="108"/>
        <v>0</v>
      </c>
      <c r="Q148" s="206"/>
      <c r="R148" s="221" t="str">
        <f>"1"&amp;TEXT(ROWS(F$1:F144),"00")&amp;"C"</f>
        <v>1144C</v>
      </c>
      <c r="S148" s="297"/>
      <c r="T148" s="351">
        <f t="shared" si="109"/>
        <v>0</v>
      </c>
      <c r="U148" s="206"/>
      <c r="V148" s="221" t="str">
        <f>"2"&amp;TEXT(ROWS(I$1:I144),"00")&amp;"C"</f>
        <v>2144C</v>
      </c>
      <c r="W148" s="297"/>
      <c r="X148" s="351">
        <f t="shared" si="110"/>
        <v>0</v>
      </c>
      <c r="Y148" s="206"/>
      <c r="Z148" s="221" t="str">
        <f>"3"&amp;TEXT(ROWS(L$1:L144),"00")&amp;"C"</f>
        <v>3144C</v>
      </c>
      <c r="AA148" s="297"/>
      <c r="AB148" s="351">
        <f t="shared" si="111"/>
        <v>0</v>
      </c>
      <c r="AC148" s="206"/>
      <c r="AD148" s="221" t="str">
        <f>"4"&amp;TEXT(ROWS(O$1:O144),"00")&amp;"C"</f>
        <v>4144C</v>
      </c>
      <c r="AE148" s="297"/>
      <c r="AF148" s="351">
        <f t="shared" si="112"/>
        <v>0</v>
      </c>
      <c r="AH148" s="188">
        <f t="shared" si="81"/>
        <v>0</v>
      </c>
      <c r="AI148" s="188">
        <f t="shared" si="113"/>
        <v>0</v>
      </c>
      <c r="AJ148" s="188">
        <f t="shared" si="114"/>
        <v>0</v>
      </c>
      <c r="AK148" s="188">
        <f t="shared" si="115"/>
        <v>0</v>
      </c>
      <c r="AL148" s="188">
        <f t="shared" si="116"/>
        <v>0</v>
      </c>
      <c r="AN148" s="188">
        <f t="shared" si="82"/>
        <v>0</v>
      </c>
      <c r="AO148" s="188">
        <f t="shared" si="83"/>
        <v>0</v>
      </c>
      <c r="AP148" s="188">
        <f t="shared" si="84"/>
        <v>0</v>
      </c>
      <c r="AQ148" s="188">
        <f t="shared" si="85"/>
        <v>0</v>
      </c>
      <c r="AR148" s="188">
        <f t="shared" si="86"/>
        <v>0</v>
      </c>
      <c r="AS148" s="188">
        <f t="shared" si="87"/>
        <v>0</v>
      </c>
      <c r="AT148" s="188">
        <f t="shared" si="88"/>
        <v>0</v>
      </c>
      <c r="AU148" s="188">
        <f t="shared" si="89"/>
        <v>0</v>
      </c>
      <c r="AV148" s="188">
        <f t="shared" si="90"/>
        <v>0</v>
      </c>
      <c r="AW148" s="188">
        <f t="shared" si="91"/>
        <v>0</v>
      </c>
      <c r="AX148" s="188">
        <f t="shared" si="92"/>
        <v>0</v>
      </c>
      <c r="AY148" s="188">
        <f t="shared" si="93"/>
        <v>0</v>
      </c>
      <c r="AZ148" s="188">
        <f t="shared" si="94"/>
        <v>0</v>
      </c>
      <c r="BA148" s="188">
        <f t="shared" si="95"/>
        <v>0</v>
      </c>
      <c r="BB148" s="188">
        <f t="shared" si="96"/>
        <v>0</v>
      </c>
      <c r="BC148" s="188">
        <f t="shared" si="97"/>
        <v>0</v>
      </c>
      <c r="BD148" s="188">
        <f t="shared" si="98"/>
        <v>0</v>
      </c>
      <c r="BE148" s="188">
        <f t="shared" si="99"/>
        <v>0</v>
      </c>
      <c r="BF148" s="188">
        <f t="shared" si="100"/>
        <v>0</v>
      </c>
      <c r="BG148" s="188">
        <f t="shared" si="101"/>
        <v>0</v>
      </c>
      <c r="BH148" s="188">
        <f t="shared" si="102"/>
        <v>0</v>
      </c>
      <c r="BI148" s="188">
        <f t="shared" si="103"/>
        <v>0</v>
      </c>
      <c r="BJ148" s="188">
        <f t="shared" si="104"/>
        <v>0</v>
      </c>
      <c r="BK148" s="188">
        <f t="shared" si="105"/>
        <v>0</v>
      </c>
      <c r="BL148" s="188">
        <f t="shared" si="106"/>
        <v>0</v>
      </c>
      <c r="BM148" s="188">
        <f t="shared" si="107"/>
        <v>0</v>
      </c>
    </row>
    <row r="149" spans="3:65">
      <c r="C149" s="193" t="s">
        <v>1870</v>
      </c>
      <c r="D149" s="193">
        <v>5</v>
      </c>
      <c r="E149" s="194" t="s">
        <v>1113</v>
      </c>
      <c r="F149" s="195" t="s">
        <v>2127</v>
      </c>
      <c r="G149" s="233" t="s">
        <v>2128</v>
      </c>
      <c r="H149" s="255"/>
      <c r="I149" s="256">
        <v>12012</v>
      </c>
      <c r="J149" s="264">
        <v>82555</v>
      </c>
      <c r="K149" s="264">
        <v>0</v>
      </c>
      <c r="L149" s="257">
        <f t="shared" si="80"/>
        <v>94567</v>
      </c>
      <c r="M149" s="213"/>
      <c r="N149" s="221" t="str">
        <f>"0"&amp;TEXT(ROWS(C$1:C145),"00")&amp;"C"</f>
        <v>0145C</v>
      </c>
      <c r="O149" s="297"/>
      <c r="P149" s="351">
        <f t="shared" si="108"/>
        <v>0</v>
      </c>
      <c r="R149" s="221" t="str">
        <f>"1"&amp;TEXT(ROWS(F$1:F145),"00")&amp;"C"</f>
        <v>1145C</v>
      </c>
      <c r="S149" s="297"/>
      <c r="T149" s="351">
        <f t="shared" si="109"/>
        <v>0</v>
      </c>
      <c r="V149" s="221" t="str">
        <f>"2"&amp;TEXT(ROWS(I$1:I145),"00")&amp;"C"</f>
        <v>2145C</v>
      </c>
      <c r="W149" s="297"/>
      <c r="X149" s="351">
        <f t="shared" si="110"/>
        <v>0</v>
      </c>
      <c r="Z149" s="221" t="str">
        <f>"3"&amp;TEXT(ROWS(L$1:L145),"00")&amp;"C"</f>
        <v>3145C</v>
      </c>
      <c r="AA149" s="297"/>
      <c r="AB149" s="351">
        <f t="shared" si="111"/>
        <v>0</v>
      </c>
      <c r="AD149" s="221" t="str">
        <f>"4"&amp;TEXT(ROWS(O$1:O145),"00")&amp;"C"</f>
        <v>4145C</v>
      </c>
      <c r="AE149" s="297"/>
      <c r="AF149" s="351">
        <f t="shared" si="112"/>
        <v>0</v>
      </c>
      <c r="AH149" s="188">
        <f t="shared" si="81"/>
        <v>0</v>
      </c>
      <c r="AI149" s="188">
        <f t="shared" si="113"/>
        <v>0</v>
      </c>
      <c r="AJ149" s="188">
        <f t="shared" si="114"/>
        <v>0</v>
      </c>
      <c r="AK149" s="188">
        <f t="shared" si="115"/>
        <v>0</v>
      </c>
      <c r="AL149" s="188">
        <f t="shared" si="116"/>
        <v>0</v>
      </c>
      <c r="AN149" s="188">
        <f t="shared" si="82"/>
        <v>0</v>
      </c>
      <c r="AO149" s="188">
        <f t="shared" si="83"/>
        <v>0</v>
      </c>
      <c r="AP149" s="188">
        <f t="shared" si="84"/>
        <v>0</v>
      </c>
      <c r="AQ149" s="188">
        <f t="shared" si="85"/>
        <v>0</v>
      </c>
      <c r="AR149" s="188">
        <f t="shared" si="86"/>
        <v>0</v>
      </c>
      <c r="AS149" s="188">
        <f t="shared" si="87"/>
        <v>0</v>
      </c>
      <c r="AT149" s="188">
        <f t="shared" si="88"/>
        <v>0</v>
      </c>
      <c r="AU149" s="188">
        <f t="shared" si="89"/>
        <v>0</v>
      </c>
      <c r="AV149" s="188">
        <f t="shared" si="90"/>
        <v>0</v>
      </c>
      <c r="AW149" s="188">
        <f t="shared" si="91"/>
        <v>0</v>
      </c>
      <c r="AX149" s="188">
        <f t="shared" si="92"/>
        <v>0</v>
      </c>
      <c r="AY149" s="188">
        <f t="shared" si="93"/>
        <v>0</v>
      </c>
      <c r="AZ149" s="188">
        <f t="shared" si="94"/>
        <v>0</v>
      </c>
      <c r="BA149" s="188">
        <f t="shared" si="95"/>
        <v>0</v>
      </c>
      <c r="BB149" s="188">
        <f t="shared" si="96"/>
        <v>0</v>
      </c>
      <c r="BC149" s="188">
        <f t="shared" si="97"/>
        <v>0</v>
      </c>
      <c r="BD149" s="188">
        <f t="shared" si="98"/>
        <v>0</v>
      </c>
      <c r="BE149" s="188">
        <f t="shared" si="99"/>
        <v>0</v>
      </c>
      <c r="BF149" s="188">
        <f t="shared" si="100"/>
        <v>0</v>
      </c>
      <c r="BG149" s="188">
        <f t="shared" si="101"/>
        <v>0</v>
      </c>
      <c r="BH149" s="188">
        <f t="shared" si="102"/>
        <v>0</v>
      </c>
      <c r="BI149" s="188">
        <f t="shared" si="103"/>
        <v>0</v>
      </c>
      <c r="BJ149" s="188">
        <f t="shared" si="104"/>
        <v>0</v>
      </c>
      <c r="BK149" s="188">
        <f t="shared" si="105"/>
        <v>0</v>
      </c>
      <c r="BL149" s="188">
        <f t="shared" si="106"/>
        <v>0</v>
      </c>
      <c r="BM149" s="188">
        <f t="shared" si="107"/>
        <v>0</v>
      </c>
    </row>
    <row r="150" spans="3:65">
      <c r="C150" s="193" t="s">
        <v>1889</v>
      </c>
      <c r="D150" s="193">
        <v>5</v>
      </c>
      <c r="E150" s="194" t="s">
        <v>1113</v>
      </c>
      <c r="F150" s="195" t="s">
        <v>1202</v>
      </c>
      <c r="G150" s="233" t="s">
        <v>2162</v>
      </c>
      <c r="H150" s="263"/>
      <c r="I150" s="264">
        <v>723</v>
      </c>
      <c r="J150" s="264">
        <v>871</v>
      </c>
      <c r="K150" s="264">
        <v>0</v>
      </c>
      <c r="L150" s="257">
        <f t="shared" si="80"/>
        <v>1594</v>
      </c>
      <c r="N150" s="221" t="str">
        <f>"0"&amp;TEXT(ROWS(C$1:C146),"00")&amp;"C"</f>
        <v>0146C</v>
      </c>
      <c r="O150" s="297"/>
      <c r="P150" s="351">
        <f t="shared" si="108"/>
        <v>0</v>
      </c>
      <c r="R150" s="221" t="str">
        <f>"1"&amp;TEXT(ROWS(F$1:F146),"00")&amp;"C"</f>
        <v>1146C</v>
      </c>
      <c r="S150" s="297"/>
      <c r="T150" s="351">
        <f t="shared" si="109"/>
        <v>0</v>
      </c>
      <c r="V150" s="221" t="str">
        <f>"2"&amp;TEXT(ROWS(I$1:I146),"00")&amp;"C"</f>
        <v>2146C</v>
      </c>
      <c r="W150" s="297"/>
      <c r="X150" s="351">
        <f t="shared" si="110"/>
        <v>0</v>
      </c>
      <c r="Z150" s="221" t="str">
        <f>"3"&amp;TEXT(ROWS(L$1:L146),"00")&amp;"C"</f>
        <v>3146C</v>
      </c>
      <c r="AA150" s="297"/>
      <c r="AB150" s="351">
        <f t="shared" si="111"/>
        <v>0</v>
      </c>
      <c r="AD150" s="221" t="str">
        <f>"4"&amp;TEXT(ROWS(O$1:O146),"00")&amp;"C"</f>
        <v>4146C</v>
      </c>
      <c r="AE150" s="297"/>
      <c r="AF150" s="351">
        <f t="shared" si="112"/>
        <v>0</v>
      </c>
      <c r="AH150" s="188">
        <f t="shared" si="81"/>
        <v>0</v>
      </c>
      <c r="AI150" s="188">
        <f t="shared" si="113"/>
        <v>0</v>
      </c>
      <c r="AJ150" s="188">
        <f t="shared" si="114"/>
        <v>0</v>
      </c>
      <c r="AK150" s="188">
        <f t="shared" si="115"/>
        <v>0</v>
      </c>
      <c r="AL150" s="188">
        <f t="shared" si="116"/>
        <v>0</v>
      </c>
      <c r="AN150" s="188">
        <f t="shared" si="82"/>
        <v>0</v>
      </c>
      <c r="AO150" s="188">
        <f t="shared" si="83"/>
        <v>0</v>
      </c>
      <c r="AP150" s="188">
        <f t="shared" si="84"/>
        <v>0</v>
      </c>
      <c r="AQ150" s="188">
        <f t="shared" si="85"/>
        <v>0</v>
      </c>
      <c r="AR150" s="188">
        <f t="shared" si="86"/>
        <v>0</v>
      </c>
      <c r="AS150" s="188">
        <f t="shared" si="87"/>
        <v>0</v>
      </c>
      <c r="AT150" s="188">
        <f t="shared" si="88"/>
        <v>0</v>
      </c>
      <c r="AU150" s="188">
        <f t="shared" si="89"/>
        <v>0</v>
      </c>
      <c r="AV150" s="188">
        <f t="shared" si="90"/>
        <v>0</v>
      </c>
      <c r="AW150" s="188">
        <f t="shared" si="91"/>
        <v>0</v>
      </c>
      <c r="AX150" s="188">
        <f t="shared" si="92"/>
        <v>0</v>
      </c>
      <c r="AY150" s="188">
        <f t="shared" si="93"/>
        <v>0</v>
      </c>
      <c r="AZ150" s="188">
        <f t="shared" si="94"/>
        <v>0</v>
      </c>
      <c r="BA150" s="188">
        <f t="shared" si="95"/>
        <v>0</v>
      </c>
      <c r="BB150" s="188">
        <f t="shared" si="96"/>
        <v>0</v>
      </c>
      <c r="BC150" s="188">
        <f t="shared" si="97"/>
        <v>0</v>
      </c>
      <c r="BD150" s="188">
        <f t="shared" si="98"/>
        <v>0</v>
      </c>
      <c r="BE150" s="188">
        <f t="shared" si="99"/>
        <v>0</v>
      </c>
      <c r="BF150" s="188">
        <f t="shared" si="100"/>
        <v>0</v>
      </c>
      <c r="BG150" s="188">
        <f t="shared" si="101"/>
        <v>0</v>
      </c>
      <c r="BH150" s="188">
        <f t="shared" si="102"/>
        <v>0</v>
      </c>
      <c r="BI150" s="188">
        <f t="shared" si="103"/>
        <v>0</v>
      </c>
      <c r="BJ150" s="188">
        <f t="shared" si="104"/>
        <v>0</v>
      </c>
      <c r="BK150" s="188">
        <f t="shared" si="105"/>
        <v>0</v>
      </c>
      <c r="BL150" s="188">
        <f t="shared" si="106"/>
        <v>0</v>
      </c>
      <c r="BM150" s="188">
        <f t="shared" si="107"/>
        <v>0</v>
      </c>
    </row>
    <row r="151" spans="3:65">
      <c r="C151" s="183" t="s">
        <v>1734</v>
      </c>
      <c r="D151" s="184">
        <v>5</v>
      </c>
      <c r="E151" s="185" t="s">
        <v>1135</v>
      </c>
      <c r="F151" s="186" t="s">
        <v>1925</v>
      </c>
      <c r="G151" s="234" t="s">
        <v>1926</v>
      </c>
      <c r="H151" s="255"/>
      <c r="I151" s="256"/>
      <c r="J151" s="256">
        <v>280937</v>
      </c>
      <c r="K151" s="256"/>
      <c r="L151" s="257">
        <f t="shared" si="80"/>
        <v>280937</v>
      </c>
      <c r="M151" s="213"/>
      <c r="N151" s="221" t="str">
        <f>"0"&amp;TEXT(ROWS(C$1:C147),"00")&amp;"C"</f>
        <v>0147C</v>
      </c>
      <c r="O151" s="297"/>
      <c r="P151" s="351">
        <f t="shared" si="108"/>
        <v>0</v>
      </c>
      <c r="Q151" s="206"/>
      <c r="R151" s="221" t="str">
        <f>"1"&amp;TEXT(ROWS(F$1:F147),"00")&amp;"C"</f>
        <v>1147C</v>
      </c>
      <c r="S151" s="297"/>
      <c r="T151" s="351">
        <f t="shared" si="109"/>
        <v>0</v>
      </c>
      <c r="U151" s="206"/>
      <c r="V151" s="221" t="str">
        <f>"2"&amp;TEXT(ROWS(I$1:I147),"00")&amp;"C"</f>
        <v>2147C</v>
      </c>
      <c r="W151" s="297"/>
      <c r="X151" s="351">
        <f t="shared" si="110"/>
        <v>0</v>
      </c>
      <c r="Y151" s="206"/>
      <c r="Z151" s="221" t="str">
        <f>"3"&amp;TEXT(ROWS(L$1:L147),"00")&amp;"C"</f>
        <v>3147C</v>
      </c>
      <c r="AA151" s="297"/>
      <c r="AB151" s="351">
        <f t="shared" si="111"/>
        <v>0</v>
      </c>
      <c r="AC151" s="206"/>
      <c r="AD151" s="221" t="str">
        <f>"4"&amp;TEXT(ROWS(O$1:O147),"00")&amp;"C"</f>
        <v>4147C</v>
      </c>
      <c r="AE151" s="297"/>
      <c r="AF151" s="351">
        <f t="shared" si="112"/>
        <v>0</v>
      </c>
      <c r="AH151" s="188">
        <f t="shared" si="81"/>
        <v>0</v>
      </c>
      <c r="AI151" s="188">
        <f t="shared" si="113"/>
        <v>0</v>
      </c>
      <c r="AJ151" s="188">
        <f t="shared" si="114"/>
        <v>0</v>
      </c>
      <c r="AK151" s="188">
        <f t="shared" si="115"/>
        <v>0</v>
      </c>
      <c r="AL151" s="188">
        <f t="shared" si="116"/>
        <v>0</v>
      </c>
      <c r="AN151" s="188">
        <f t="shared" si="82"/>
        <v>0</v>
      </c>
      <c r="AO151" s="188">
        <f t="shared" si="83"/>
        <v>0</v>
      </c>
      <c r="AP151" s="188">
        <f t="shared" si="84"/>
        <v>0</v>
      </c>
      <c r="AQ151" s="188">
        <f t="shared" si="85"/>
        <v>0</v>
      </c>
      <c r="AR151" s="188">
        <f t="shared" si="86"/>
        <v>0</v>
      </c>
      <c r="AS151" s="188">
        <f t="shared" si="87"/>
        <v>0</v>
      </c>
      <c r="AT151" s="188">
        <f t="shared" si="88"/>
        <v>0</v>
      </c>
      <c r="AU151" s="188">
        <f t="shared" si="89"/>
        <v>0</v>
      </c>
      <c r="AV151" s="188">
        <f t="shared" si="90"/>
        <v>0</v>
      </c>
      <c r="AW151" s="188">
        <f t="shared" si="91"/>
        <v>0</v>
      </c>
      <c r="AX151" s="188">
        <f t="shared" si="92"/>
        <v>0</v>
      </c>
      <c r="AY151" s="188">
        <f t="shared" si="93"/>
        <v>0</v>
      </c>
      <c r="AZ151" s="188">
        <f t="shared" si="94"/>
        <v>0</v>
      </c>
      <c r="BA151" s="188">
        <f t="shared" si="95"/>
        <v>0</v>
      </c>
      <c r="BB151" s="188">
        <f t="shared" si="96"/>
        <v>0</v>
      </c>
      <c r="BC151" s="188">
        <f t="shared" si="97"/>
        <v>0</v>
      </c>
      <c r="BD151" s="188">
        <f t="shared" si="98"/>
        <v>0</v>
      </c>
      <c r="BE151" s="188">
        <f t="shared" si="99"/>
        <v>0</v>
      </c>
      <c r="BF151" s="188">
        <f t="shared" si="100"/>
        <v>0</v>
      </c>
      <c r="BG151" s="188">
        <f t="shared" si="101"/>
        <v>0</v>
      </c>
      <c r="BH151" s="188">
        <f t="shared" si="102"/>
        <v>0</v>
      </c>
      <c r="BI151" s="188">
        <f t="shared" si="103"/>
        <v>0</v>
      </c>
      <c r="BJ151" s="188">
        <f t="shared" si="104"/>
        <v>0</v>
      </c>
      <c r="BK151" s="188">
        <f t="shared" si="105"/>
        <v>0</v>
      </c>
      <c r="BL151" s="188">
        <f t="shared" si="106"/>
        <v>0</v>
      </c>
      <c r="BM151" s="188">
        <f t="shared" si="107"/>
        <v>0</v>
      </c>
    </row>
    <row r="152" spans="3:65">
      <c r="C152" s="183" t="s">
        <v>1782</v>
      </c>
      <c r="D152" s="184">
        <v>6</v>
      </c>
      <c r="E152" s="185" t="s">
        <v>1113</v>
      </c>
      <c r="F152" s="186" t="s">
        <v>1202</v>
      </c>
      <c r="G152" s="234" t="s">
        <v>1976</v>
      </c>
      <c r="H152" s="255"/>
      <c r="I152" s="256">
        <v>2236</v>
      </c>
      <c r="J152" s="256">
        <v>721</v>
      </c>
      <c r="K152" s="256"/>
      <c r="L152" s="257">
        <f t="shared" si="80"/>
        <v>2957</v>
      </c>
      <c r="M152" s="213"/>
      <c r="N152" s="221" t="str">
        <f>"0"&amp;TEXT(ROWS(C$1:C148),"00")&amp;"C"</f>
        <v>0148C</v>
      </c>
      <c r="O152" s="297"/>
      <c r="P152" s="351">
        <f t="shared" si="108"/>
        <v>0</v>
      </c>
      <c r="Q152" s="206"/>
      <c r="R152" s="221" t="str">
        <f>"1"&amp;TEXT(ROWS(F$1:F148),"00")&amp;"C"</f>
        <v>1148C</v>
      </c>
      <c r="S152" s="297"/>
      <c r="T152" s="351">
        <f t="shared" si="109"/>
        <v>0</v>
      </c>
      <c r="U152" s="206"/>
      <c r="V152" s="221" t="str">
        <f>"2"&amp;TEXT(ROWS(I$1:I148),"00")&amp;"C"</f>
        <v>2148C</v>
      </c>
      <c r="W152" s="297"/>
      <c r="X152" s="351">
        <f t="shared" si="110"/>
        <v>0</v>
      </c>
      <c r="Y152" s="206"/>
      <c r="Z152" s="221" t="str">
        <f>"3"&amp;TEXT(ROWS(L$1:L148),"00")&amp;"C"</f>
        <v>3148C</v>
      </c>
      <c r="AA152" s="297"/>
      <c r="AB152" s="351">
        <f t="shared" si="111"/>
        <v>0</v>
      </c>
      <c r="AC152" s="206"/>
      <c r="AD152" s="221" t="str">
        <f>"4"&amp;TEXT(ROWS(O$1:O148),"00")&amp;"C"</f>
        <v>4148C</v>
      </c>
      <c r="AE152" s="297"/>
      <c r="AF152" s="351">
        <f t="shared" si="112"/>
        <v>0</v>
      </c>
      <c r="AH152" s="188">
        <f t="shared" si="81"/>
        <v>0</v>
      </c>
      <c r="AI152" s="188">
        <f t="shared" si="113"/>
        <v>0</v>
      </c>
      <c r="AJ152" s="188">
        <f t="shared" si="114"/>
        <v>0</v>
      </c>
      <c r="AK152" s="188">
        <f t="shared" si="115"/>
        <v>0</v>
      </c>
      <c r="AL152" s="188">
        <f t="shared" si="116"/>
        <v>0</v>
      </c>
      <c r="AN152" s="188">
        <f t="shared" si="82"/>
        <v>0</v>
      </c>
      <c r="AO152" s="188">
        <f t="shared" si="83"/>
        <v>0</v>
      </c>
      <c r="AP152" s="188">
        <f t="shared" si="84"/>
        <v>0</v>
      </c>
      <c r="AQ152" s="188">
        <f t="shared" si="85"/>
        <v>0</v>
      </c>
      <c r="AR152" s="188">
        <f t="shared" si="86"/>
        <v>0</v>
      </c>
      <c r="AS152" s="188">
        <f t="shared" si="87"/>
        <v>0</v>
      </c>
      <c r="AT152" s="188">
        <f t="shared" si="88"/>
        <v>0</v>
      </c>
      <c r="AU152" s="188">
        <f t="shared" si="89"/>
        <v>0</v>
      </c>
      <c r="AV152" s="188">
        <f t="shared" si="90"/>
        <v>0</v>
      </c>
      <c r="AW152" s="188">
        <f t="shared" si="91"/>
        <v>0</v>
      </c>
      <c r="AX152" s="188">
        <f t="shared" si="92"/>
        <v>0</v>
      </c>
      <c r="AY152" s="188">
        <f t="shared" si="93"/>
        <v>0</v>
      </c>
      <c r="AZ152" s="188">
        <f t="shared" si="94"/>
        <v>0</v>
      </c>
      <c r="BA152" s="188">
        <f t="shared" si="95"/>
        <v>0</v>
      </c>
      <c r="BB152" s="188">
        <f t="shared" si="96"/>
        <v>0</v>
      </c>
      <c r="BC152" s="188">
        <f t="shared" si="97"/>
        <v>0</v>
      </c>
      <c r="BD152" s="188">
        <f t="shared" si="98"/>
        <v>0</v>
      </c>
      <c r="BE152" s="188">
        <f t="shared" si="99"/>
        <v>0</v>
      </c>
      <c r="BF152" s="188">
        <f t="shared" si="100"/>
        <v>0</v>
      </c>
      <c r="BG152" s="188">
        <f t="shared" si="101"/>
        <v>0</v>
      </c>
      <c r="BH152" s="188">
        <f t="shared" si="102"/>
        <v>0</v>
      </c>
      <c r="BI152" s="188">
        <f t="shared" si="103"/>
        <v>0</v>
      </c>
      <c r="BJ152" s="188">
        <f t="shared" si="104"/>
        <v>0</v>
      </c>
      <c r="BK152" s="188">
        <f t="shared" si="105"/>
        <v>0</v>
      </c>
      <c r="BL152" s="188">
        <f t="shared" si="106"/>
        <v>0</v>
      </c>
      <c r="BM152" s="188">
        <f t="shared" si="107"/>
        <v>0</v>
      </c>
    </row>
    <row r="153" spans="3:65">
      <c r="C153" s="183" t="s">
        <v>1783</v>
      </c>
      <c r="D153" s="184">
        <v>6</v>
      </c>
      <c r="E153" s="185" t="s">
        <v>1113</v>
      </c>
      <c r="F153" s="186" t="s">
        <v>1202</v>
      </c>
      <c r="G153" s="234" t="s">
        <v>1977</v>
      </c>
      <c r="H153" s="255"/>
      <c r="I153" s="256">
        <v>446</v>
      </c>
      <c r="J153" s="256">
        <v>1551</v>
      </c>
      <c r="K153" s="256"/>
      <c r="L153" s="257">
        <f t="shared" si="80"/>
        <v>1997</v>
      </c>
      <c r="M153" s="213"/>
      <c r="N153" s="221" t="str">
        <f>"0"&amp;TEXT(ROWS(C$1:C149),"00")&amp;"C"</f>
        <v>0149C</v>
      </c>
      <c r="O153" s="297"/>
      <c r="P153" s="351">
        <f t="shared" si="108"/>
        <v>0</v>
      </c>
      <c r="Q153" s="206"/>
      <c r="R153" s="221" t="str">
        <f>"1"&amp;TEXT(ROWS(F$1:F149),"00")&amp;"C"</f>
        <v>1149C</v>
      </c>
      <c r="S153" s="297"/>
      <c r="T153" s="351">
        <f t="shared" si="109"/>
        <v>0</v>
      </c>
      <c r="U153" s="206"/>
      <c r="V153" s="221" t="str">
        <f>"2"&amp;TEXT(ROWS(I$1:I149),"00")&amp;"C"</f>
        <v>2149C</v>
      </c>
      <c r="W153" s="297"/>
      <c r="X153" s="351">
        <f t="shared" si="110"/>
        <v>0</v>
      </c>
      <c r="Y153" s="206"/>
      <c r="Z153" s="221" t="str">
        <f>"3"&amp;TEXT(ROWS(L$1:L149),"00")&amp;"C"</f>
        <v>3149C</v>
      </c>
      <c r="AA153" s="297"/>
      <c r="AB153" s="351">
        <f t="shared" si="111"/>
        <v>0</v>
      </c>
      <c r="AC153" s="206"/>
      <c r="AD153" s="221" t="str">
        <f>"4"&amp;TEXT(ROWS(O$1:O149),"00")&amp;"C"</f>
        <v>4149C</v>
      </c>
      <c r="AE153" s="297"/>
      <c r="AF153" s="351">
        <f t="shared" si="112"/>
        <v>0</v>
      </c>
      <c r="AH153" s="188">
        <f t="shared" si="81"/>
        <v>0</v>
      </c>
      <c r="AI153" s="188">
        <f t="shared" si="113"/>
        <v>0</v>
      </c>
      <c r="AJ153" s="188">
        <f t="shared" si="114"/>
        <v>0</v>
      </c>
      <c r="AK153" s="188">
        <f t="shared" si="115"/>
        <v>0</v>
      </c>
      <c r="AL153" s="188">
        <f t="shared" si="116"/>
        <v>0</v>
      </c>
      <c r="AN153" s="188">
        <f t="shared" si="82"/>
        <v>0</v>
      </c>
      <c r="AO153" s="188">
        <f t="shared" si="83"/>
        <v>0</v>
      </c>
      <c r="AP153" s="188">
        <f t="shared" si="84"/>
        <v>0</v>
      </c>
      <c r="AQ153" s="188">
        <f t="shared" si="85"/>
        <v>0</v>
      </c>
      <c r="AR153" s="188">
        <f t="shared" si="86"/>
        <v>0</v>
      </c>
      <c r="AS153" s="188">
        <f t="shared" si="87"/>
        <v>0</v>
      </c>
      <c r="AT153" s="188">
        <f t="shared" si="88"/>
        <v>0</v>
      </c>
      <c r="AU153" s="188">
        <f t="shared" si="89"/>
        <v>0</v>
      </c>
      <c r="AV153" s="188">
        <f t="shared" si="90"/>
        <v>0</v>
      </c>
      <c r="AW153" s="188">
        <f t="shared" si="91"/>
        <v>0</v>
      </c>
      <c r="AX153" s="188">
        <f t="shared" si="92"/>
        <v>0</v>
      </c>
      <c r="AY153" s="188">
        <f t="shared" si="93"/>
        <v>0</v>
      </c>
      <c r="AZ153" s="188">
        <f t="shared" si="94"/>
        <v>0</v>
      </c>
      <c r="BA153" s="188">
        <f t="shared" si="95"/>
        <v>0</v>
      </c>
      <c r="BB153" s="188">
        <f t="shared" si="96"/>
        <v>0</v>
      </c>
      <c r="BC153" s="188">
        <f t="shared" si="97"/>
        <v>0</v>
      </c>
      <c r="BD153" s="188">
        <f t="shared" si="98"/>
        <v>0</v>
      </c>
      <c r="BE153" s="188">
        <f t="shared" si="99"/>
        <v>0</v>
      </c>
      <c r="BF153" s="188">
        <f t="shared" si="100"/>
        <v>0</v>
      </c>
      <c r="BG153" s="188">
        <f t="shared" si="101"/>
        <v>0</v>
      </c>
      <c r="BH153" s="188">
        <f t="shared" si="102"/>
        <v>0</v>
      </c>
      <c r="BI153" s="188">
        <f t="shared" si="103"/>
        <v>0</v>
      </c>
      <c r="BJ153" s="188">
        <f t="shared" si="104"/>
        <v>0</v>
      </c>
      <c r="BK153" s="188">
        <f t="shared" si="105"/>
        <v>0</v>
      </c>
      <c r="BL153" s="188">
        <f t="shared" si="106"/>
        <v>0</v>
      </c>
      <c r="BM153" s="188">
        <f t="shared" si="107"/>
        <v>0</v>
      </c>
    </row>
    <row r="154" spans="3:65">
      <c r="C154" s="305" t="s">
        <v>1786</v>
      </c>
      <c r="D154" s="185">
        <v>6</v>
      </c>
      <c r="E154" s="185" t="s">
        <v>1113</v>
      </c>
      <c r="F154" s="229" t="s">
        <v>1202</v>
      </c>
      <c r="G154" s="236" t="s">
        <v>1980</v>
      </c>
      <c r="H154" s="255"/>
      <c r="I154" s="265">
        <v>1001</v>
      </c>
      <c r="J154" s="259">
        <v>2998</v>
      </c>
      <c r="K154" s="265"/>
      <c r="L154" s="257">
        <f t="shared" si="80"/>
        <v>3999</v>
      </c>
      <c r="M154" s="213"/>
      <c r="N154" s="221" t="str">
        <f>"0"&amp;TEXT(ROWS(C$1:C150),"00")&amp;"C"</f>
        <v>0150C</v>
      </c>
      <c r="O154" s="297"/>
      <c r="P154" s="351">
        <f t="shared" si="108"/>
        <v>0</v>
      </c>
      <c r="Q154" s="206"/>
      <c r="R154" s="221" t="str">
        <f>"1"&amp;TEXT(ROWS(F$1:F150),"00")&amp;"C"</f>
        <v>1150C</v>
      </c>
      <c r="S154" s="297"/>
      <c r="T154" s="351">
        <f t="shared" si="109"/>
        <v>0</v>
      </c>
      <c r="U154" s="206"/>
      <c r="V154" s="221" t="str">
        <f>"2"&amp;TEXT(ROWS(I$1:I150),"00")&amp;"C"</f>
        <v>2150C</v>
      </c>
      <c r="W154" s="297"/>
      <c r="X154" s="351">
        <f t="shared" si="110"/>
        <v>0</v>
      </c>
      <c r="Y154" s="206"/>
      <c r="Z154" s="221" t="str">
        <f>"3"&amp;TEXT(ROWS(L$1:L150),"00")&amp;"C"</f>
        <v>3150C</v>
      </c>
      <c r="AA154" s="297"/>
      <c r="AB154" s="351">
        <f t="shared" si="111"/>
        <v>0</v>
      </c>
      <c r="AC154" s="206"/>
      <c r="AD154" s="221" t="str">
        <f>"4"&amp;TEXT(ROWS(O$1:O150),"00")&amp;"C"</f>
        <v>4150C</v>
      </c>
      <c r="AE154" s="297"/>
      <c r="AF154" s="351">
        <f t="shared" si="112"/>
        <v>0</v>
      </c>
      <c r="AH154" s="188">
        <f t="shared" si="81"/>
        <v>0</v>
      </c>
      <c r="AI154" s="188">
        <f t="shared" si="113"/>
        <v>0</v>
      </c>
      <c r="AJ154" s="188">
        <f t="shared" si="114"/>
        <v>0</v>
      </c>
      <c r="AK154" s="188">
        <f t="shared" si="115"/>
        <v>0</v>
      </c>
      <c r="AL154" s="188">
        <f t="shared" si="116"/>
        <v>0</v>
      </c>
      <c r="AN154" s="188">
        <f t="shared" si="82"/>
        <v>0</v>
      </c>
      <c r="AO154" s="188">
        <f t="shared" si="83"/>
        <v>0</v>
      </c>
      <c r="AP154" s="188">
        <f t="shared" si="84"/>
        <v>0</v>
      </c>
      <c r="AQ154" s="188">
        <f t="shared" si="85"/>
        <v>0</v>
      </c>
      <c r="AR154" s="188">
        <f t="shared" si="86"/>
        <v>0</v>
      </c>
      <c r="AS154" s="188">
        <f t="shared" si="87"/>
        <v>0</v>
      </c>
      <c r="AT154" s="188">
        <f t="shared" si="88"/>
        <v>0</v>
      </c>
      <c r="AU154" s="188">
        <f t="shared" si="89"/>
        <v>0</v>
      </c>
      <c r="AV154" s="188">
        <f t="shared" si="90"/>
        <v>0</v>
      </c>
      <c r="AW154" s="188">
        <f t="shared" si="91"/>
        <v>0</v>
      </c>
      <c r="AX154" s="188">
        <f t="shared" si="92"/>
        <v>0</v>
      </c>
      <c r="AY154" s="188">
        <f t="shared" si="93"/>
        <v>0</v>
      </c>
      <c r="AZ154" s="188">
        <f t="shared" si="94"/>
        <v>0</v>
      </c>
      <c r="BA154" s="188">
        <f t="shared" si="95"/>
        <v>0</v>
      </c>
      <c r="BB154" s="188">
        <f t="shared" si="96"/>
        <v>0</v>
      </c>
      <c r="BC154" s="188">
        <f t="shared" si="97"/>
        <v>0</v>
      </c>
      <c r="BD154" s="188">
        <f t="shared" si="98"/>
        <v>0</v>
      </c>
      <c r="BE154" s="188">
        <f t="shared" si="99"/>
        <v>0</v>
      </c>
      <c r="BF154" s="188">
        <f t="shared" si="100"/>
        <v>0</v>
      </c>
      <c r="BG154" s="188">
        <f t="shared" si="101"/>
        <v>0</v>
      </c>
      <c r="BH154" s="188">
        <f t="shared" si="102"/>
        <v>0</v>
      </c>
      <c r="BI154" s="188">
        <f t="shared" si="103"/>
        <v>0</v>
      </c>
      <c r="BJ154" s="188">
        <f t="shared" si="104"/>
        <v>0</v>
      </c>
      <c r="BK154" s="188">
        <f t="shared" si="105"/>
        <v>0</v>
      </c>
      <c r="BL154" s="188">
        <f t="shared" si="106"/>
        <v>0</v>
      </c>
      <c r="BM154" s="188">
        <f t="shared" si="107"/>
        <v>0</v>
      </c>
    </row>
    <row r="155" spans="3:65">
      <c r="C155" s="183" t="s">
        <v>1793</v>
      </c>
      <c r="D155" s="184">
        <v>6</v>
      </c>
      <c r="E155" s="185" t="s">
        <v>1113</v>
      </c>
      <c r="F155" s="186" t="s">
        <v>1202</v>
      </c>
      <c r="G155" s="234" t="s">
        <v>1987</v>
      </c>
      <c r="H155" s="255"/>
      <c r="I155" s="256">
        <v>311</v>
      </c>
      <c r="J155" s="256">
        <v>5663</v>
      </c>
      <c r="K155" s="256"/>
      <c r="L155" s="257">
        <f t="shared" si="80"/>
        <v>5974</v>
      </c>
      <c r="M155" s="213"/>
      <c r="N155" s="221" t="str">
        <f>"0"&amp;TEXT(ROWS(C$1:C151),"00")&amp;"C"</f>
        <v>0151C</v>
      </c>
      <c r="O155" s="297"/>
      <c r="P155" s="351">
        <f t="shared" si="108"/>
        <v>0</v>
      </c>
      <c r="Q155" s="206"/>
      <c r="R155" s="221" t="str">
        <f>"1"&amp;TEXT(ROWS(F$1:F151),"00")&amp;"C"</f>
        <v>1151C</v>
      </c>
      <c r="S155" s="297"/>
      <c r="T155" s="351">
        <f t="shared" si="109"/>
        <v>0</v>
      </c>
      <c r="U155" s="206"/>
      <c r="V155" s="221" t="str">
        <f>"2"&amp;TEXT(ROWS(I$1:I151),"00")&amp;"C"</f>
        <v>2151C</v>
      </c>
      <c r="W155" s="297"/>
      <c r="X155" s="351">
        <f t="shared" si="110"/>
        <v>0</v>
      </c>
      <c r="Y155" s="206"/>
      <c r="Z155" s="221" t="str">
        <f>"3"&amp;TEXT(ROWS(L$1:L151),"00")&amp;"C"</f>
        <v>3151C</v>
      </c>
      <c r="AA155" s="297"/>
      <c r="AB155" s="351">
        <f t="shared" si="111"/>
        <v>0</v>
      </c>
      <c r="AC155" s="206"/>
      <c r="AD155" s="221" t="str">
        <f>"4"&amp;TEXT(ROWS(O$1:O151),"00")&amp;"C"</f>
        <v>4151C</v>
      </c>
      <c r="AE155" s="297"/>
      <c r="AF155" s="351">
        <f t="shared" si="112"/>
        <v>0</v>
      </c>
      <c r="AH155" s="188">
        <f t="shared" si="81"/>
        <v>0</v>
      </c>
      <c r="AI155" s="188">
        <f t="shared" si="113"/>
        <v>0</v>
      </c>
      <c r="AJ155" s="188">
        <f t="shared" si="114"/>
        <v>0</v>
      </c>
      <c r="AK155" s="188">
        <f t="shared" si="115"/>
        <v>0</v>
      </c>
      <c r="AL155" s="188">
        <f t="shared" si="116"/>
        <v>0</v>
      </c>
      <c r="AN155" s="188">
        <f t="shared" si="82"/>
        <v>0</v>
      </c>
      <c r="AO155" s="188">
        <f t="shared" si="83"/>
        <v>0</v>
      </c>
      <c r="AP155" s="188">
        <f t="shared" si="84"/>
        <v>0</v>
      </c>
      <c r="AQ155" s="188">
        <f t="shared" si="85"/>
        <v>0</v>
      </c>
      <c r="AR155" s="188">
        <f t="shared" si="86"/>
        <v>0</v>
      </c>
      <c r="AS155" s="188">
        <f t="shared" si="87"/>
        <v>0</v>
      </c>
      <c r="AT155" s="188">
        <f t="shared" si="88"/>
        <v>0</v>
      </c>
      <c r="AU155" s="188">
        <f t="shared" si="89"/>
        <v>0</v>
      </c>
      <c r="AV155" s="188">
        <f t="shared" si="90"/>
        <v>0</v>
      </c>
      <c r="AW155" s="188">
        <f t="shared" si="91"/>
        <v>0</v>
      </c>
      <c r="AX155" s="188">
        <f t="shared" si="92"/>
        <v>0</v>
      </c>
      <c r="AY155" s="188">
        <f t="shared" si="93"/>
        <v>0</v>
      </c>
      <c r="AZ155" s="188">
        <f t="shared" si="94"/>
        <v>0</v>
      </c>
      <c r="BA155" s="188">
        <f t="shared" si="95"/>
        <v>0</v>
      </c>
      <c r="BB155" s="188">
        <f t="shared" si="96"/>
        <v>0</v>
      </c>
      <c r="BC155" s="188">
        <f t="shared" si="97"/>
        <v>0</v>
      </c>
      <c r="BD155" s="188">
        <f t="shared" si="98"/>
        <v>0</v>
      </c>
      <c r="BE155" s="188">
        <f t="shared" si="99"/>
        <v>0</v>
      </c>
      <c r="BF155" s="188">
        <f t="shared" si="100"/>
        <v>0</v>
      </c>
      <c r="BG155" s="188">
        <f t="shared" si="101"/>
        <v>0</v>
      </c>
      <c r="BH155" s="188">
        <f t="shared" si="102"/>
        <v>0</v>
      </c>
      <c r="BI155" s="188">
        <f t="shared" si="103"/>
        <v>0</v>
      </c>
      <c r="BJ155" s="188">
        <f t="shared" si="104"/>
        <v>0</v>
      </c>
      <c r="BK155" s="188">
        <f t="shared" si="105"/>
        <v>0</v>
      </c>
      <c r="BL155" s="188">
        <f t="shared" si="106"/>
        <v>0</v>
      </c>
      <c r="BM155" s="188">
        <f t="shared" si="107"/>
        <v>0</v>
      </c>
    </row>
    <row r="156" spans="3:65">
      <c r="C156" s="193" t="s">
        <v>1845</v>
      </c>
      <c r="D156" s="193">
        <v>6</v>
      </c>
      <c r="E156" s="194" t="s">
        <v>1113</v>
      </c>
      <c r="F156" s="195" t="s">
        <v>2080</v>
      </c>
      <c r="G156" s="233" t="s">
        <v>2081</v>
      </c>
      <c r="H156" s="255"/>
      <c r="I156" s="264">
        <v>190</v>
      </c>
      <c r="J156" s="264">
        <v>871</v>
      </c>
      <c r="K156" s="264">
        <v>879</v>
      </c>
      <c r="L156" s="257">
        <f t="shared" si="80"/>
        <v>1940</v>
      </c>
      <c r="M156" s="213"/>
      <c r="N156" s="221" t="str">
        <f>"0"&amp;TEXT(ROWS(C$1:C152),"00")&amp;"C"</f>
        <v>0152C</v>
      </c>
      <c r="O156" s="297"/>
      <c r="P156" s="351">
        <f t="shared" si="108"/>
        <v>0</v>
      </c>
      <c r="R156" s="221" t="str">
        <f>"1"&amp;TEXT(ROWS(F$1:F152),"00")&amp;"C"</f>
        <v>1152C</v>
      </c>
      <c r="S156" s="297"/>
      <c r="T156" s="351">
        <f t="shared" si="109"/>
        <v>0</v>
      </c>
      <c r="V156" s="221" t="str">
        <f>"2"&amp;TEXT(ROWS(I$1:I152),"00")&amp;"C"</f>
        <v>2152C</v>
      </c>
      <c r="W156" s="297"/>
      <c r="X156" s="351">
        <f t="shared" si="110"/>
        <v>0</v>
      </c>
      <c r="Z156" s="221" t="str">
        <f>"3"&amp;TEXT(ROWS(L$1:L152),"00")&amp;"C"</f>
        <v>3152C</v>
      </c>
      <c r="AA156" s="297"/>
      <c r="AB156" s="351">
        <f t="shared" si="111"/>
        <v>0</v>
      </c>
      <c r="AD156" s="221" t="str">
        <f>"4"&amp;TEXT(ROWS(O$1:O152),"00")&amp;"C"</f>
        <v>4152C</v>
      </c>
      <c r="AE156" s="297"/>
      <c r="AF156" s="351">
        <f t="shared" si="112"/>
        <v>0</v>
      </c>
      <c r="AH156" s="188">
        <f t="shared" si="81"/>
        <v>0</v>
      </c>
      <c r="AI156" s="188">
        <f t="shared" si="113"/>
        <v>0</v>
      </c>
      <c r="AJ156" s="188">
        <f t="shared" si="114"/>
        <v>0</v>
      </c>
      <c r="AK156" s="188">
        <f t="shared" si="115"/>
        <v>0</v>
      </c>
      <c r="AL156" s="188">
        <f t="shared" si="116"/>
        <v>0</v>
      </c>
      <c r="AN156" s="188">
        <f t="shared" si="82"/>
        <v>0</v>
      </c>
      <c r="AO156" s="188">
        <f t="shared" si="83"/>
        <v>0</v>
      </c>
      <c r="AP156" s="188">
        <f t="shared" si="84"/>
        <v>0</v>
      </c>
      <c r="AQ156" s="188">
        <f t="shared" si="85"/>
        <v>0</v>
      </c>
      <c r="AR156" s="188">
        <f t="shared" si="86"/>
        <v>0</v>
      </c>
      <c r="AS156" s="188">
        <f t="shared" si="87"/>
        <v>0</v>
      </c>
      <c r="AT156" s="188">
        <f t="shared" si="88"/>
        <v>0</v>
      </c>
      <c r="AU156" s="188">
        <f t="shared" si="89"/>
        <v>0</v>
      </c>
      <c r="AV156" s="188">
        <f t="shared" si="90"/>
        <v>0</v>
      </c>
      <c r="AW156" s="188">
        <f t="shared" si="91"/>
        <v>0</v>
      </c>
      <c r="AX156" s="188">
        <f t="shared" si="92"/>
        <v>0</v>
      </c>
      <c r="AY156" s="188">
        <f t="shared" si="93"/>
        <v>0</v>
      </c>
      <c r="AZ156" s="188">
        <f t="shared" si="94"/>
        <v>0</v>
      </c>
      <c r="BA156" s="188">
        <f t="shared" si="95"/>
        <v>0</v>
      </c>
      <c r="BB156" s="188">
        <f t="shared" si="96"/>
        <v>0</v>
      </c>
      <c r="BC156" s="188">
        <f t="shared" si="97"/>
        <v>0</v>
      </c>
      <c r="BD156" s="188">
        <f t="shared" si="98"/>
        <v>0</v>
      </c>
      <c r="BE156" s="188">
        <f t="shared" si="99"/>
        <v>0</v>
      </c>
      <c r="BF156" s="188">
        <f t="shared" si="100"/>
        <v>0</v>
      </c>
      <c r="BG156" s="188">
        <f t="shared" si="101"/>
        <v>0</v>
      </c>
      <c r="BH156" s="188">
        <f t="shared" si="102"/>
        <v>0</v>
      </c>
      <c r="BI156" s="188">
        <f t="shared" si="103"/>
        <v>0</v>
      </c>
      <c r="BJ156" s="188">
        <f t="shared" si="104"/>
        <v>0</v>
      </c>
      <c r="BK156" s="188">
        <f t="shared" si="105"/>
        <v>0</v>
      </c>
      <c r="BL156" s="188">
        <f t="shared" si="106"/>
        <v>0</v>
      </c>
      <c r="BM156" s="188">
        <f t="shared" si="107"/>
        <v>0</v>
      </c>
    </row>
    <row r="157" spans="3:65">
      <c r="C157" s="183" t="s">
        <v>1794</v>
      </c>
      <c r="D157" s="184">
        <v>6</v>
      </c>
      <c r="E157" s="185" t="s">
        <v>1113</v>
      </c>
      <c r="F157" s="186" t="s">
        <v>1202</v>
      </c>
      <c r="G157" s="234" t="s">
        <v>1988</v>
      </c>
      <c r="H157" s="255"/>
      <c r="I157" s="256">
        <v>3267</v>
      </c>
      <c r="J157" s="256">
        <v>5820</v>
      </c>
      <c r="K157" s="256"/>
      <c r="L157" s="257">
        <f t="shared" si="80"/>
        <v>9087</v>
      </c>
      <c r="M157" s="213"/>
      <c r="N157" s="221" t="str">
        <f>"0"&amp;TEXT(ROWS(C$1:C153),"00")&amp;"C"</f>
        <v>0153C</v>
      </c>
      <c r="O157" s="297"/>
      <c r="P157" s="351">
        <f t="shared" si="108"/>
        <v>0</v>
      </c>
      <c r="Q157" s="206"/>
      <c r="R157" s="221" t="str">
        <f>"1"&amp;TEXT(ROWS(F$1:F153),"00")&amp;"C"</f>
        <v>1153C</v>
      </c>
      <c r="S157" s="297"/>
      <c r="T157" s="351">
        <f t="shared" si="109"/>
        <v>0</v>
      </c>
      <c r="U157" s="206"/>
      <c r="V157" s="221" t="str">
        <f>"2"&amp;TEXT(ROWS(I$1:I153),"00")&amp;"C"</f>
        <v>2153C</v>
      </c>
      <c r="W157" s="297"/>
      <c r="X157" s="351">
        <f t="shared" si="110"/>
        <v>0</v>
      </c>
      <c r="Y157" s="206"/>
      <c r="Z157" s="221" t="str">
        <f>"3"&amp;TEXT(ROWS(L$1:L153),"00")&amp;"C"</f>
        <v>3153C</v>
      </c>
      <c r="AA157" s="297"/>
      <c r="AB157" s="351">
        <f t="shared" si="111"/>
        <v>0</v>
      </c>
      <c r="AC157" s="206"/>
      <c r="AD157" s="221" t="str">
        <f>"4"&amp;TEXT(ROWS(O$1:O153),"00")&amp;"C"</f>
        <v>4153C</v>
      </c>
      <c r="AE157" s="297"/>
      <c r="AF157" s="351">
        <f t="shared" si="112"/>
        <v>0</v>
      </c>
      <c r="AH157" s="188">
        <f t="shared" si="81"/>
        <v>0</v>
      </c>
      <c r="AI157" s="188">
        <f t="shared" si="113"/>
        <v>0</v>
      </c>
      <c r="AJ157" s="188">
        <f t="shared" si="114"/>
        <v>0</v>
      </c>
      <c r="AK157" s="188">
        <f t="shared" si="115"/>
        <v>0</v>
      </c>
      <c r="AL157" s="188">
        <f t="shared" si="116"/>
        <v>0</v>
      </c>
      <c r="AN157" s="188">
        <f t="shared" si="82"/>
        <v>0</v>
      </c>
      <c r="AO157" s="188">
        <f t="shared" si="83"/>
        <v>0</v>
      </c>
      <c r="AP157" s="188">
        <f t="shared" si="84"/>
        <v>0</v>
      </c>
      <c r="AQ157" s="188">
        <f t="shared" si="85"/>
        <v>0</v>
      </c>
      <c r="AR157" s="188">
        <f t="shared" si="86"/>
        <v>0</v>
      </c>
      <c r="AS157" s="188">
        <f t="shared" si="87"/>
        <v>0</v>
      </c>
      <c r="AT157" s="188">
        <f t="shared" si="88"/>
        <v>0</v>
      </c>
      <c r="AU157" s="188">
        <f t="shared" si="89"/>
        <v>0</v>
      </c>
      <c r="AV157" s="188">
        <f t="shared" si="90"/>
        <v>0</v>
      </c>
      <c r="AW157" s="188">
        <f t="shared" si="91"/>
        <v>0</v>
      </c>
      <c r="AX157" s="188">
        <f t="shared" si="92"/>
        <v>0</v>
      </c>
      <c r="AY157" s="188">
        <f t="shared" si="93"/>
        <v>0</v>
      </c>
      <c r="AZ157" s="188">
        <f t="shared" si="94"/>
        <v>0</v>
      </c>
      <c r="BA157" s="188">
        <f t="shared" si="95"/>
        <v>0</v>
      </c>
      <c r="BB157" s="188">
        <f t="shared" si="96"/>
        <v>0</v>
      </c>
      <c r="BC157" s="188">
        <f t="shared" si="97"/>
        <v>0</v>
      </c>
      <c r="BD157" s="188">
        <f t="shared" si="98"/>
        <v>0</v>
      </c>
      <c r="BE157" s="188">
        <f t="shared" si="99"/>
        <v>0</v>
      </c>
      <c r="BF157" s="188">
        <f t="shared" si="100"/>
        <v>0</v>
      </c>
      <c r="BG157" s="188">
        <f t="shared" si="101"/>
        <v>0</v>
      </c>
      <c r="BH157" s="188">
        <f t="shared" si="102"/>
        <v>0</v>
      </c>
      <c r="BI157" s="188">
        <f t="shared" si="103"/>
        <v>0</v>
      </c>
      <c r="BJ157" s="188">
        <f t="shared" si="104"/>
        <v>0</v>
      </c>
      <c r="BK157" s="188">
        <f t="shared" si="105"/>
        <v>0</v>
      </c>
      <c r="BL157" s="188">
        <f t="shared" si="106"/>
        <v>0</v>
      </c>
      <c r="BM157" s="188">
        <f t="shared" si="107"/>
        <v>0</v>
      </c>
    </row>
    <row r="158" spans="3:65">
      <c r="C158" s="183" t="s">
        <v>1775</v>
      </c>
      <c r="D158" s="184">
        <v>6</v>
      </c>
      <c r="E158" s="185" t="s">
        <v>1113</v>
      </c>
      <c r="F158" s="186" t="s">
        <v>1202</v>
      </c>
      <c r="G158" s="234" t="s">
        <v>1970</v>
      </c>
      <c r="H158" s="255"/>
      <c r="I158" s="256"/>
      <c r="J158" s="256">
        <v>871</v>
      </c>
      <c r="K158" s="256"/>
      <c r="L158" s="257">
        <f t="shared" si="80"/>
        <v>871</v>
      </c>
      <c r="M158" s="213"/>
      <c r="N158" s="221" t="str">
        <f>"0"&amp;TEXT(ROWS(C$1:C154),"00")&amp;"C"</f>
        <v>0154C</v>
      </c>
      <c r="O158" s="297"/>
      <c r="P158" s="351">
        <f t="shared" si="108"/>
        <v>0</v>
      </c>
      <c r="Q158" s="206"/>
      <c r="R158" s="221" t="str">
        <f>"1"&amp;TEXT(ROWS(F$1:F154),"00")&amp;"C"</f>
        <v>1154C</v>
      </c>
      <c r="S158" s="297"/>
      <c r="T158" s="351">
        <f t="shared" si="109"/>
        <v>0</v>
      </c>
      <c r="U158" s="206"/>
      <c r="V158" s="221" t="str">
        <f>"2"&amp;TEXT(ROWS(I$1:I154),"00")&amp;"C"</f>
        <v>2154C</v>
      </c>
      <c r="W158" s="297"/>
      <c r="X158" s="351">
        <f t="shared" si="110"/>
        <v>0</v>
      </c>
      <c r="Y158" s="206"/>
      <c r="Z158" s="221" t="str">
        <f>"3"&amp;TEXT(ROWS(L$1:L154),"00")&amp;"C"</f>
        <v>3154C</v>
      </c>
      <c r="AA158" s="297"/>
      <c r="AB158" s="351">
        <f t="shared" si="111"/>
        <v>0</v>
      </c>
      <c r="AC158" s="206"/>
      <c r="AD158" s="221" t="str">
        <f>"4"&amp;TEXT(ROWS(O$1:O154),"00")&amp;"C"</f>
        <v>4154C</v>
      </c>
      <c r="AE158" s="297"/>
      <c r="AF158" s="351">
        <f t="shared" si="112"/>
        <v>0</v>
      </c>
      <c r="AH158" s="188">
        <f t="shared" si="81"/>
        <v>0</v>
      </c>
      <c r="AI158" s="188">
        <f t="shared" si="113"/>
        <v>0</v>
      </c>
      <c r="AJ158" s="188">
        <f t="shared" si="114"/>
        <v>0</v>
      </c>
      <c r="AK158" s="188">
        <f t="shared" si="115"/>
        <v>0</v>
      </c>
      <c r="AL158" s="188">
        <f t="shared" si="116"/>
        <v>0</v>
      </c>
      <c r="AN158" s="188">
        <f t="shared" si="82"/>
        <v>0</v>
      </c>
      <c r="AO158" s="188">
        <f t="shared" si="83"/>
        <v>0</v>
      </c>
      <c r="AP158" s="188">
        <f t="shared" si="84"/>
        <v>0</v>
      </c>
      <c r="AQ158" s="188">
        <f t="shared" si="85"/>
        <v>0</v>
      </c>
      <c r="AR158" s="188">
        <f t="shared" si="86"/>
        <v>0</v>
      </c>
      <c r="AS158" s="188">
        <f t="shared" si="87"/>
        <v>0</v>
      </c>
      <c r="AT158" s="188">
        <f t="shared" si="88"/>
        <v>0</v>
      </c>
      <c r="AU158" s="188">
        <f t="shared" si="89"/>
        <v>0</v>
      </c>
      <c r="AV158" s="188">
        <f t="shared" si="90"/>
        <v>0</v>
      </c>
      <c r="AW158" s="188">
        <f t="shared" si="91"/>
        <v>0</v>
      </c>
      <c r="AX158" s="188">
        <f t="shared" si="92"/>
        <v>0</v>
      </c>
      <c r="AY158" s="188">
        <f t="shared" si="93"/>
        <v>0</v>
      </c>
      <c r="AZ158" s="188">
        <f t="shared" si="94"/>
        <v>0</v>
      </c>
      <c r="BA158" s="188">
        <f t="shared" si="95"/>
        <v>0</v>
      </c>
      <c r="BB158" s="188">
        <f t="shared" si="96"/>
        <v>0</v>
      </c>
      <c r="BC158" s="188">
        <f t="shared" si="97"/>
        <v>0</v>
      </c>
      <c r="BD158" s="188">
        <f t="shared" si="98"/>
        <v>0</v>
      </c>
      <c r="BE158" s="188">
        <f t="shared" si="99"/>
        <v>0</v>
      </c>
      <c r="BF158" s="188">
        <f t="shared" si="100"/>
        <v>0</v>
      </c>
      <c r="BG158" s="188">
        <f t="shared" si="101"/>
        <v>0</v>
      </c>
      <c r="BH158" s="188">
        <f t="shared" si="102"/>
        <v>0</v>
      </c>
      <c r="BI158" s="188">
        <f t="shared" si="103"/>
        <v>0</v>
      </c>
      <c r="BJ158" s="188">
        <f t="shared" si="104"/>
        <v>0</v>
      </c>
      <c r="BK158" s="188">
        <f t="shared" si="105"/>
        <v>0</v>
      </c>
      <c r="BL158" s="188">
        <f t="shared" si="106"/>
        <v>0</v>
      </c>
      <c r="BM158" s="188">
        <f t="shared" si="107"/>
        <v>0</v>
      </c>
    </row>
    <row r="159" spans="3:65">
      <c r="C159" s="183" t="s">
        <v>1799</v>
      </c>
      <c r="D159" s="184">
        <v>6</v>
      </c>
      <c r="E159" s="185" t="s">
        <v>1113</v>
      </c>
      <c r="F159" s="186" t="s">
        <v>1202</v>
      </c>
      <c r="G159" s="234" t="s">
        <v>1993</v>
      </c>
      <c r="H159" s="255"/>
      <c r="I159" s="256">
        <v>399</v>
      </c>
      <c r="J159" s="256">
        <v>19971</v>
      </c>
      <c r="K159" s="256"/>
      <c r="L159" s="257">
        <f t="shared" si="80"/>
        <v>20370</v>
      </c>
      <c r="M159" s="213"/>
      <c r="N159" s="221" t="str">
        <f>"0"&amp;TEXT(ROWS(C$1:C155),"00")&amp;"C"</f>
        <v>0155C</v>
      </c>
      <c r="O159" s="297"/>
      <c r="P159" s="351">
        <f t="shared" si="108"/>
        <v>0</v>
      </c>
      <c r="Q159" s="206"/>
      <c r="R159" s="221" t="str">
        <f>"1"&amp;TEXT(ROWS(F$1:F155),"00")&amp;"C"</f>
        <v>1155C</v>
      </c>
      <c r="S159" s="297"/>
      <c r="T159" s="351">
        <f t="shared" si="109"/>
        <v>0</v>
      </c>
      <c r="U159" s="206"/>
      <c r="V159" s="221" t="str">
        <f>"2"&amp;TEXT(ROWS(I$1:I155),"00")&amp;"C"</f>
        <v>2155C</v>
      </c>
      <c r="W159" s="297"/>
      <c r="X159" s="351">
        <f t="shared" si="110"/>
        <v>0</v>
      </c>
      <c r="Y159" s="206"/>
      <c r="Z159" s="221" t="str">
        <f>"3"&amp;TEXT(ROWS(L$1:L155),"00")&amp;"C"</f>
        <v>3155C</v>
      </c>
      <c r="AA159" s="297"/>
      <c r="AB159" s="351">
        <f t="shared" si="111"/>
        <v>0</v>
      </c>
      <c r="AC159" s="206"/>
      <c r="AD159" s="221" t="str">
        <f>"4"&amp;TEXT(ROWS(O$1:O155),"00")&amp;"C"</f>
        <v>4155C</v>
      </c>
      <c r="AE159" s="297"/>
      <c r="AF159" s="351">
        <f t="shared" si="112"/>
        <v>0</v>
      </c>
      <c r="AH159" s="188">
        <f t="shared" si="81"/>
        <v>0</v>
      </c>
      <c r="AI159" s="188">
        <f t="shared" si="113"/>
        <v>0</v>
      </c>
      <c r="AJ159" s="188">
        <f t="shared" si="114"/>
        <v>0</v>
      </c>
      <c r="AK159" s="188">
        <f t="shared" si="115"/>
        <v>0</v>
      </c>
      <c r="AL159" s="188">
        <f t="shared" si="116"/>
        <v>0</v>
      </c>
      <c r="AN159" s="188">
        <f t="shared" si="82"/>
        <v>0</v>
      </c>
      <c r="AO159" s="188">
        <f t="shared" si="83"/>
        <v>0</v>
      </c>
      <c r="AP159" s="188">
        <f t="shared" si="84"/>
        <v>0</v>
      </c>
      <c r="AQ159" s="188">
        <f t="shared" si="85"/>
        <v>0</v>
      </c>
      <c r="AR159" s="188">
        <f t="shared" si="86"/>
        <v>0</v>
      </c>
      <c r="AS159" s="188">
        <f t="shared" si="87"/>
        <v>0</v>
      </c>
      <c r="AT159" s="188">
        <f t="shared" si="88"/>
        <v>0</v>
      </c>
      <c r="AU159" s="188">
        <f t="shared" si="89"/>
        <v>0</v>
      </c>
      <c r="AV159" s="188">
        <f t="shared" si="90"/>
        <v>0</v>
      </c>
      <c r="AW159" s="188">
        <f t="shared" si="91"/>
        <v>0</v>
      </c>
      <c r="AX159" s="188">
        <f t="shared" si="92"/>
        <v>0</v>
      </c>
      <c r="AY159" s="188">
        <f t="shared" si="93"/>
        <v>0</v>
      </c>
      <c r="AZ159" s="188">
        <f t="shared" si="94"/>
        <v>0</v>
      </c>
      <c r="BA159" s="188">
        <f t="shared" si="95"/>
        <v>0</v>
      </c>
      <c r="BB159" s="188">
        <f t="shared" si="96"/>
        <v>0</v>
      </c>
      <c r="BC159" s="188">
        <f t="shared" si="97"/>
        <v>0</v>
      </c>
      <c r="BD159" s="188">
        <f t="shared" si="98"/>
        <v>0</v>
      </c>
      <c r="BE159" s="188">
        <f t="shared" si="99"/>
        <v>0</v>
      </c>
      <c r="BF159" s="188">
        <f t="shared" si="100"/>
        <v>0</v>
      </c>
      <c r="BG159" s="188">
        <f t="shared" si="101"/>
        <v>0</v>
      </c>
      <c r="BH159" s="188">
        <f t="shared" si="102"/>
        <v>0</v>
      </c>
      <c r="BI159" s="188">
        <f t="shared" si="103"/>
        <v>0</v>
      </c>
      <c r="BJ159" s="188">
        <f t="shared" si="104"/>
        <v>0</v>
      </c>
      <c r="BK159" s="188">
        <f t="shared" si="105"/>
        <v>0</v>
      </c>
      <c r="BL159" s="188">
        <f t="shared" si="106"/>
        <v>0</v>
      </c>
      <c r="BM159" s="188">
        <f t="shared" si="107"/>
        <v>0</v>
      </c>
    </row>
    <row r="160" spans="3:65">
      <c r="C160" s="183" t="s">
        <v>1737</v>
      </c>
      <c r="D160" s="184">
        <v>6</v>
      </c>
      <c r="E160" s="185" t="s">
        <v>1113</v>
      </c>
      <c r="F160" s="186" t="s">
        <v>1931</v>
      </c>
      <c r="G160" s="235" t="s">
        <v>1932</v>
      </c>
      <c r="H160" s="258"/>
      <c r="I160" s="259">
        <v>8979</v>
      </c>
      <c r="J160" s="260">
        <v>6588</v>
      </c>
      <c r="K160" s="259"/>
      <c r="L160" s="257">
        <f t="shared" si="80"/>
        <v>15567</v>
      </c>
      <c r="M160" s="213"/>
      <c r="N160" s="221" t="str">
        <f>"0"&amp;TEXT(ROWS(C$1:C156),"00")&amp;"C"</f>
        <v>0156C</v>
      </c>
      <c r="O160" s="297"/>
      <c r="P160" s="351">
        <f t="shared" si="108"/>
        <v>0</v>
      </c>
      <c r="Q160" s="206"/>
      <c r="R160" s="221" t="str">
        <f>"1"&amp;TEXT(ROWS(F$1:F156),"00")&amp;"C"</f>
        <v>1156C</v>
      </c>
      <c r="S160" s="297"/>
      <c r="T160" s="351">
        <f t="shared" si="109"/>
        <v>0</v>
      </c>
      <c r="U160" s="206"/>
      <c r="V160" s="221" t="str">
        <f>"2"&amp;TEXT(ROWS(I$1:I156),"00")&amp;"C"</f>
        <v>2156C</v>
      </c>
      <c r="W160" s="297"/>
      <c r="X160" s="351">
        <f t="shared" si="110"/>
        <v>0</v>
      </c>
      <c r="Y160" s="206"/>
      <c r="Z160" s="221" t="str">
        <f>"3"&amp;TEXT(ROWS(L$1:L156),"00")&amp;"C"</f>
        <v>3156C</v>
      </c>
      <c r="AA160" s="297"/>
      <c r="AB160" s="351">
        <f t="shared" si="111"/>
        <v>0</v>
      </c>
      <c r="AC160" s="206"/>
      <c r="AD160" s="221" t="str">
        <f>"4"&amp;TEXT(ROWS(O$1:O156),"00")&amp;"C"</f>
        <v>4156C</v>
      </c>
      <c r="AE160" s="297"/>
      <c r="AF160" s="351">
        <f t="shared" si="112"/>
        <v>0</v>
      </c>
      <c r="AH160" s="188">
        <f t="shared" si="81"/>
        <v>0</v>
      </c>
      <c r="AI160" s="188">
        <f t="shared" si="113"/>
        <v>0</v>
      </c>
      <c r="AJ160" s="188">
        <f t="shared" si="114"/>
        <v>0</v>
      </c>
      <c r="AK160" s="188">
        <f t="shared" si="115"/>
        <v>0</v>
      </c>
      <c r="AL160" s="188">
        <f t="shared" si="116"/>
        <v>0</v>
      </c>
      <c r="AN160" s="188">
        <f t="shared" si="82"/>
        <v>0</v>
      </c>
      <c r="AO160" s="188">
        <f t="shared" si="83"/>
        <v>0</v>
      </c>
      <c r="AP160" s="188">
        <f t="shared" si="84"/>
        <v>0</v>
      </c>
      <c r="AQ160" s="188">
        <f t="shared" si="85"/>
        <v>0</v>
      </c>
      <c r="AR160" s="188">
        <f t="shared" si="86"/>
        <v>0</v>
      </c>
      <c r="AS160" s="188">
        <f t="shared" si="87"/>
        <v>0</v>
      </c>
      <c r="AT160" s="188">
        <f t="shared" si="88"/>
        <v>0</v>
      </c>
      <c r="AU160" s="188">
        <f t="shared" si="89"/>
        <v>0</v>
      </c>
      <c r="AV160" s="188">
        <f t="shared" si="90"/>
        <v>0</v>
      </c>
      <c r="AW160" s="188">
        <f t="shared" si="91"/>
        <v>0</v>
      </c>
      <c r="AX160" s="188">
        <f t="shared" si="92"/>
        <v>0</v>
      </c>
      <c r="AY160" s="188">
        <f t="shared" si="93"/>
        <v>0</v>
      </c>
      <c r="AZ160" s="188">
        <f t="shared" si="94"/>
        <v>0</v>
      </c>
      <c r="BA160" s="188">
        <f t="shared" si="95"/>
        <v>0</v>
      </c>
      <c r="BB160" s="188">
        <f t="shared" si="96"/>
        <v>0</v>
      </c>
      <c r="BC160" s="188">
        <f t="shared" si="97"/>
        <v>0</v>
      </c>
      <c r="BD160" s="188">
        <f t="shared" si="98"/>
        <v>0</v>
      </c>
      <c r="BE160" s="188">
        <f t="shared" si="99"/>
        <v>0</v>
      </c>
      <c r="BF160" s="188">
        <f t="shared" si="100"/>
        <v>0</v>
      </c>
      <c r="BG160" s="188">
        <f t="shared" si="101"/>
        <v>0</v>
      </c>
      <c r="BH160" s="188">
        <f t="shared" si="102"/>
        <v>0</v>
      </c>
      <c r="BI160" s="188">
        <f t="shared" si="103"/>
        <v>0</v>
      </c>
      <c r="BJ160" s="188">
        <f t="shared" si="104"/>
        <v>0</v>
      </c>
      <c r="BK160" s="188">
        <f t="shared" si="105"/>
        <v>0</v>
      </c>
      <c r="BL160" s="188">
        <f t="shared" si="106"/>
        <v>0</v>
      </c>
      <c r="BM160" s="188">
        <f t="shared" si="107"/>
        <v>0</v>
      </c>
    </row>
    <row r="161" spans="3:65">
      <c r="C161" s="183" t="s">
        <v>1798</v>
      </c>
      <c r="D161" s="184">
        <v>6</v>
      </c>
      <c r="E161" s="185" t="s">
        <v>1113</v>
      </c>
      <c r="F161" s="186" t="s">
        <v>1202</v>
      </c>
      <c r="G161" s="234" t="s">
        <v>1992</v>
      </c>
      <c r="H161" s="255"/>
      <c r="I161" s="256">
        <v>871</v>
      </c>
      <c r="J161" s="256">
        <v>15682</v>
      </c>
      <c r="K161" s="256"/>
      <c r="L161" s="257">
        <f t="shared" si="80"/>
        <v>16553</v>
      </c>
      <c r="M161" s="213"/>
      <c r="N161" s="221" t="str">
        <f>"0"&amp;TEXT(ROWS(C$1:C157),"00")&amp;"C"</f>
        <v>0157C</v>
      </c>
      <c r="O161" s="297"/>
      <c r="P161" s="351">
        <f t="shared" si="108"/>
        <v>0</v>
      </c>
      <c r="Q161" s="206"/>
      <c r="R161" s="221" t="str">
        <f>"1"&amp;TEXT(ROWS(F$1:F157),"00")&amp;"C"</f>
        <v>1157C</v>
      </c>
      <c r="S161" s="297"/>
      <c r="T161" s="351">
        <f t="shared" si="109"/>
        <v>0</v>
      </c>
      <c r="U161" s="206"/>
      <c r="V161" s="221" t="str">
        <f>"2"&amp;TEXT(ROWS(I$1:I157),"00")&amp;"C"</f>
        <v>2157C</v>
      </c>
      <c r="W161" s="297"/>
      <c r="X161" s="351">
        <f t="shared" si="110"/>
        <v>0</v>
      </c>
      <c r="Y161" s="206"/>
      <c r="Z161" s="221" t="str">
        <f>"3"&amp;TEXT(ROWS(L$1:L157),"00")&amp;"C"</f>
        <v>3157C</v>
      </c>
      <c r="AA161" s="297"/>
      <c r="AB161" s="351">
        <f t="shared" si="111"/>
        <v>0</v>
      </c>
      <c r="AC161" s="206"/>
      <c r="AD161" s="221" t="str">
        <f>"4"&amp;TEXT(ROWS(O$1:O157),"00")&amp;"C"</f>
        <v>4157C</v>
      </c>
      <c r="AE161" s="297"/>
      <c r="AF161" s="351">
        <f t="shared" si="112"/>
        <v>0</v>
      </c>
      <c r="AH161" s="188">
        <f t="shared" si="81"/>
        <v>0</v>
      </c>
      <c r="AI161" s="188">
        <f t="shared" si="113"/>
        <v>0</v>
      </c>
      <c r="AJ161" s="188">
        <f t="shared" si="114"/>
        <v>0</v>
      </c>
      <c r="AK161" s="188">
        <f t="shared" si="115"/>
        <v>0</v>
      </c>
      <c r="AL161" s="188">
        <f t="shared" si="116"/>
        <v>0</v>
      </c>
      <c r="AN161" s="188">
        <f t="shared" si="82"/>
        <v>0</v>
      </c>
      <c r="AO161" s="188">
        <f t="shared" si="83"/>
        <v>0</v>
      </c>
      <c r="AP161" s="188">
        <f t="shared" si="84"/>
        <v>0</v>
      </c>
      <c r="AQ161" s="188">
        <f t="shared" si="85"/>
        <v>0</v>
      </c>
      <c r="AR161" s="188">
        <f t="shared" si="86"/>
        <v>0</v>
      </c>
      <c r="AS161" s="188">
        <f t="shared" si="87"/>
        <v>0</v>
      </c>
      <c r="AT161" s="188">
        <f t="shared" si="88"/>
        <v>0</v>
      </c>
      <c r="AU161" s="188">
        <f t="shared" si="89"/>
        <v>0</v>
      </c>
      <c r="AV161" s="188">
        <f t="shared" si="90"/>
        <v>0</v>
      </c>
      <c r="AW161" s="188">
        <f t="shared" si="91"/>
        <v>0</v>
      </c>
      <c r="AX161" s="188">
        <f t="shared" si="92"/>
        <v>0</v>
      </c>
      <c r="AY161" s="188">
        <f t="shared" si="93"/>
        <v>0</v>
      </c>
      <c r="AZ161" s="188">
        <f t="shared" si="94"/>
        <v>0</v>
      </c>
      <c r="BA161" s="188">
        <f t="shared" si="95"/>
        <v>0</v>
      </c>
      <c r="BB161" s="188">
        <f t="shared" si="96"/>
        <v>0</v>
      </c>
      <c r="BC161" s="188">
        <f t="shared" si="97"/>
        <v>0</v>
      </c>
      <c r="BD161" s="188">
        <f t="shared" si="98"/>
        <v>0</v>
      </c>
      <c r="BE161" s="188">
        <f t="shared" si="99"/>
        <v>0</v>
      </c>
      <c r="BF161" s="188">
        <f t="shared" si="100"/>
        <v>0</v>
      </c>
      <c r="BG161" s="188">
        <f t="shared" si="101"/>
        <v>0</v>
      </c>
      <c r="BH161" s="188">
        <f t="shared" si="102"/>
        <v>0</v>
      </c>
      <c r="BI161" s="188">
        <f t="shared" si="103"/>
        <v>0</v>
      </c>
      <c r="BJ161" s="188">
        <f t="shared" si="104"/>
        <v>0</v>
      </c>
      <c r="BK161" s="188">
        <f t="shared" si="105"/>
        <v>0</v>
      </c>
      <c r="BL161" s="188">
        <f t="shared" si="106"/>
        <v>0</v>
      </c>
      <c r="BM161" s="188">
        <f t="shared" si="107"/>
        <v>0</v>
      </c>
    </row>
    <row r="162" spans="3:65">
      <c r="C162" s="183" t="s">
        <v>1770</v>
      </c>
      <c r="D162" s="184">
        <v>5</v>
      </c>
      <c r="E162" s="185" t="s">
        <v>1113</v>
      </c>
      <c r="F162" s="186" t="s">
        <v>1202</v>
      </c>
      <c r="G162" s="234" t="s">
        <v>1966</v>
      </c>
      <c r="H162" s="255"/>
      <c r="I162" s="256">
        <v>2641</v>
      </c>
      <c r="J162" s="256">
        <v>14995</v>
      </c>
      <c r="K162" s="256">
        <v>0</v>
      </c>
      <c r="L162" s="257">
        <f t="shared" si="80"/>
        <v>17636</v>
      </c>
      <c r="M162" s="213"/>
      <c r="N162" s="221" t="str">
        <f>"0"&amp;TEXT(ROWS(C$1:C158),"00")&amp;"C"</f>
        <v>0158C</v>
      </c>
      <c r="O162" s="297"/>
      <c r="P162" s="351">
        <f t="shared" si="108"/>
        <v>0</v>
      </c>
      <c r="Q162" s="206"/>
      <c r="R162" s="221" t="str">
        <f>"1"&amp;TEXT(ROWS(F$1:F158),"00")&amp;"C"</f>
        <v>1158C</v>
      </c>
      <c r="S162" s="297"/>
      <c r="T162" s="351">
        <f t="shared" si="109"/>
        <v>0</v>
      </c>
      <c r="U162" s="206"/>
      <c r="V162" s="221" t="str">
        <f>"2"&amp;TEXT(ROWS(I$1:I158),"00")&amp;"C"</f>
        <v>2158C</v>
      </c>
      <c r="W162" s="297"/>
      <c r="X162" s="351">
        <f t="shared" si="110"/>
        <v>0</v>
      </c>
      <c r="Y162" s="206"/>
      <c r="Z162" s="221" t="str">
        <f>"3"&amp;TEXT(ROWS(L$1:L158),"00")&amp;"C"</f>
        <v>3158C</v>
      </c>
      <c r="AA162" s="297"/>
      <c r="AB162" s="351">
        <f t="shared" si="111"/>
        <v>0</v>
      </c>
      <c r="AC162" s="206"/>
      <c r="AD162" s="221" t="str">
        <f>"4"&amp;TEXT(ROWS(O$1:O158),"00")&amp;"C"</f>
        <v>4158C</v>
      </c>
      <c r="AE162" s="297"/>
      <c r="AF162" s="351">
        <f t="shared" si="112"/>
        <v>0</v>
      </c>
      <c r="AH162" s="188">
        <f t="shared" si="81"/>
        <v>0</v>
      </c>
      <c r="AI162" s="188">
        <f t="shared" si="113"/>
        <v>0</v>
      </c>
      <c r="AJ162" s="188">
        <f t="shared" si="114"/>
        <v>0</v>
      </c>
      <c r="AK162" s="188">
        <f t="shared" si="115"/>
        <v>0</v>
      </c>
      <c r="AL162" s="188">
        <f t="shared" si="116"/>
        <v>0</v>
      </c>
      <c r="AN162" s="188">
        <f t="shared" si="82"/>
        <v>0</v>
      </c>
      <c r="AO162" s="188">
        <f t="shared" si="83"/>
        <v>0</v>
      </c>
      <c r="AP162" s="188">
        <f t="shared" si="84"/>
        <v>0</v>
      </c>
      <c r="AQ162" s="188">
        <f t="shared" si="85"/>
        <v>0</v>
      </c>
      <c r="AR162" s="188">
        <f t="shared" si="86"/>
        <v>0</v>
      </c>
      <c r="AS162" s="188">
        <f t="shared" si="87"/>
        <v>0</v>
      </c>
      <c r="AT162" s="188">
        <f t="shared" si="88"/>
        <v>0</v>
      </c>
      <c r="AU162" s="188">
        <f t="shared" si="89"/>
        <v>0</v>
      </c>
      <c r="AV162" s="188">
        <f t="shared" si="90"/>
        <v>0</v>
      </c>
      <c r="AW162" s="188">
        <f t="shared" si="91"/>
        <v>0</v>
      </c>
      <c r="AX162" s="188">
        <f t="shared" si="92"/>
        <v>0</v>
      </c>
      <c r="AY162" s="188">
        <f t="shared" si="93"/>
        <v>0</v>
      </c>
      <c r="AZ162" s="188">
        <f t="shared" si="94"/>
        <v>0</v>
      </c>
      <c r="BA162" s="188">
        <f t="shared" si="95"/>
        <v>0</v>
      </c>
      <c r="BB162" s="188">
        <f t="shared" si="96"/>
        <v>0</v>
      </c>
      <c r="BC162" s="188">
        <f t="shared" si="97"/>
        <v>0</v>
      </c>
      <c r="BD162" s="188">
        <f t="shared" si="98"/>
        <v>0</v>
      </c>
      <c r="BE162" s="188">
        <f t="shared" si="99"/>
        <v>0</v>
      </c>
      <c r="BF162" s="188">
        <f t="shared" si="100"/>
        <v>0</v>
      </c>
      <c r="BG162" s="188">
        <f t="shared" si="101"/>
        <v>0</v>
      </c>
      <c r="BH162" s="188">
        <f t="shared" si="102"/>
        <v>0</v>
      </c>
      <c r="BI162" s="188">
        <f t="shared" si="103"/>
        <v>0</v>
      </c>
      <c r="BJ162" s="188">
        <f t="shared" si="104"/>
        <v>0</v>
      </c>
      <c r="BK162" s="188">
        <f t="shared" si="105"/>
        <v>0</v>
      </c>
      <c r="BL162" s="188">
        <f t="shared" si="106"/>
        <v>0</v>
      </c>
      <c r="BM162" s="188">
        <f t="shared" si="107"/>
        <v>0</v>
      </c>
    </row>
    <row r="163" spans="3:65">
      <c r="C163" s="183" t="s">
        <v>1755</v>
      </c>
      <c r="D163" s="184">
        <v>5</v>
      </c>
      <c r="E163" s="185" t="s">
        <v>1113</v>
      </c>
      <c r="F163" s="186" t="s">
        <v>1202</v>
      </c>
      <c r="G163" s="234" t="s">
        <v>1088</v>
      </c>
      <c r="H163" s="255"/>
      <c r="I163" s="256">
        <v>1099</v>
      </c>
      <c r="J163" s="256">
        <v>3399</v>
      </c>
      <c r="K163" s="256">
        <v>0</v>
      </c>
      <c r="L163" s="257">
        <f t="shared" si="80"/>
        <v>4498</v>
      </c>
      <c r="M163" s="213"/>
      <c r="N163" s="221" t="str">
        <f>"0"&amp;TEXT(ROWS(C$1:C159),"00")&amp;"C"</f>
        <v>0159C</v>
      </c>
      <c r="O163" s="297"/>
      <c r="P163" s="351">
        <f t="shared" si="108"/>
        <v>0</v>
      </c>
      <c r="Q163" s="206"/>
      <c r="R163" s="221" t="str">
        <f>"1"&amp;TEXT(ROWS(F$1:F159),"00")&amp;"C"</f>
        <v>1159C</v>
      </c>
      <c r="S163" s="297"/>
      <c r="T163" s="351">
        <f t="shared" si="109"/>
        <v>0</v>
      </c>
      <c r="U163" s="206"/>
      <c r="V163" s="221" t="str">
        <f>"2"&amp;TEXT(ROWS(I$1:I159),"00")&amp;"C"</f>
        <v>2159C</v>
      </c>
      <c r="W163" s="297"/>
      <c r="X163" s="351">
        <f t="shared" si="110"/>
        <v>0</v>
      </c>
      <c r="Y163" s="206"/>
      <c r="Z163" s="221" t="str">
        <f>"3"&amp;TEXT(ROWS(L$1:L159),"00")&amp;"C"</f>
        <v>3159C</v>
      </c>
      <c r="AA163" s="297"/>
      <c r="AB163" s="351">
        <f t="shared" si="111"/>
        <v>0</v>
      </c>
      <c r="AC163" s="206"/>
      <c r="AD163" s="221" t="str">
        <f>"4"&amp;TEXT(ROWS(O$1:O159),"00")&amp;"C"</f>
        <v>4159C</v>
      </c>
      <c r="AE163" s="297"/>
      <c r="AF163" s="351">
        <f t="shared" si="112"/>
        <v>0</v>
      </c>
      <c r="AH163" s="188">
        <f t="shared" si="81"/>
        <v>0</v>
      </c>
      <c r="AI163" s="188">
        <f t="shared" si="113"/>
        <v>0</v>
      </c>
      <c r="AJ163" s="188">
        <f t="shared" si="114"/>
        <v>0</v>
      </c>
      <c r="AK163" s="188">
        <f t="shared" si="115"/>
        <v>0</v>
      </c>
      <c r="AL163" s="188">
        <f t="shared" si="116"/>
        <v>0</v>
      </c>
      <c r="AN163" s="188">
        <f t="shared" si="82"/>
        <v>0</v>
      </c>
      <c r="AO163" s="188">
        <f t="shared" si="83"/>
        <v>0</v>
      </c>
      <c r="AP163" s="188">
        <f t="shared" si="84"/>
        <v>0</v>
      </c>
      <c r="AQ163" s="188">
        <f t="shared" si="85"/>
        <v>0</v>
      </c>
      <c r="AR163" s="188">
        <f t="shared" si="86"/>
        <v>0</v>
      </c>
      <c r="AS163" s="188">
        <f t="shared" si="87"/>
        <v>0</v>
      </c>
      <c r="AT163" s="188">
        <f t="shared" si="88"/>
        <v>0</v>
      </c>
      <c r="AU163" s="188">
        <f t="shared" si="89"/>
        <v>0</v>
      </c>
      <c r="AV163" s="188">
        <f t="shared" si="90"/>
        <v>0</v>
      </c>
      <c r="AW163" s="188">
        <f t="shared" si="91"/>
        <v>0</v>
      </c>
      <c r="AX163" s="188">
        <f t="shared" si="92"/>
        <v>0</v>
      </c>
      <c r="AY163" s="188">
        <f t="shared" si="93"/>
        <v>0</v>
      </c>
      <c r="AZ163" s="188">
        <f t="shared" si="94"/>
        <v>0</v>
      </c>
      <c r="BA163" s="188">
        <f t="shared" si="95"/>
        <v>0</v>
      </c>
      <c r="BB163" s="188">
        <f t="shared" si="96"/>
        <v>0</v>
      </c>
      <c r="BC163" s="188">
        <f t="shared" si="97"/>
        <v>0</v>
      </c>
      <c r="BD163" s="188">
        <f t="shared" si="98"/>
        <v>0</v>
      </c>
      <c r="BE163" s="188">
        <f t="shared" si="99"/>
        <v>0</v>
      </c>
      <c r="BF163" s="188">
        <f t="shared" si="100"/>
        <v>0</v>
      </c>
      <c r="BG163" s="188">
        <f t="shared" si="101"/>
        <v>0</v>
      </c>
      <c r="BH163" s="188">
        <f t="shared" si="102"/>
        <v>0</v>
      </c>
      <c r="BI163" s="188">
        <f t="shared" si="103"/>
        <v>0</v>
      </c>
      <c r="BJ163" s="188">
        <f t="shared" si="104"/>
        <v>0</v>
      </c>
      <c r="BK163" s="188">
        <f t="shared" si="105"/>
        <v>0</v>
      </c>
      <c r="BL163" s="188">
        <f t="shared" si="106"/>
        <v>0</v>
      </c>
      <c r="BM163" s="188">
        <f t="shared" si="107"/>
        <v>0</v>
      </c>
    </row>
    <row r="164" spans="3:65">
      <c r="C164" s="183" t="s">
        <v>1761</v>
      </c>
      <c r="D164" s="184">
        <v>5</v>
      </c>
      <c r="E164" s="185" t="s">
        <v>1113</v>
      </c>
      <c r="F164" s="186" t="s">
        <v>1202</v>
      </c>
      <c r="G164" s="234" t="s">
        <v>1957</v>
      </c>
      <c r="H164" s="255"/>
      <c r="I164" s="256">
        <v>409</v>
      </c>
      <c r="J164" s="256">
        <v>5663</v>
      </c>
      <c r="K164" s="256">
        <v>0</v>
      </c>
      <c r="L164" s="257">
        <f t="shared" si="80"/>
        <v>6072</v>
      </c>
      <c r="M164" s="213"/>
      <c r="N164" s="221" t="str">
        <f>"0"&amp;TEXT(ROWS(C$1:C160),"00")&amp;"C"</f>
        <v>0160C</v>
      </c>
      <c r="O164" s="297"/>
      <c r="P164" s="351">
        <f t="shared" si="108"/>
        <v>0</v>
      </c>
      <c r="Q164" s="206"/>
      <c r="R164" s="221" t="str">
        <f>"1"&amp;TEXT(ROWS(F$1:F160),"00")&amp;"C"</f>
        <v>1160C</v>
      </c>
      <c r="S164" s="297"/>
      <c r="T164" s="351">
        <f t="shared" si="109"/>
        <v>0</v>
      </c>
      <c r="U164" s="206"/>
      <c r="V164" s="221" t="str">
        <f>"2"&amp;TEXT(ROWS(I$1:I160),"00")&amp;"C"</f>
        <v>2160C</v>
      </c>
      <c r="W164" s="297"/>
      <c r="X164" s="351">
        <f t="shared" si="110"/>
        <v>0</v>
      </c>
      <c r="Y164" s="206"/>
      <c r="Z164" s="221" t="str">
        <f>"3"&amp;TEXT(ROWS(L$1:L160),"00")&amp;"C"</f>
        <v>3160C</v>
      </c>
      <c r="AA164" s="297"/>
      <c r="AB164" s="351">
        <f t="shared" si="111"/>
        <v>0</v>
      </c>
      <c r="AC164" s="206"/>
      <c r="AD164" s="221" t="str">
        <f>"4"&amp;TEXT(ROWS(O$1:O160),"00")&amp;"C"</f>
        <v>4160C</v>
      </c>
      <c r="AE164" s="297"/>
      <c r="AF164" s="351">
        <f t="shared" si="112"/>
        <v>0</v>
      </c>
      <c r="AH164" s="188">
        <f t="shared" si="81"/>
        <v>0</v>
      </c>
      <c r="AI164" s="188">
        <f t="shared" si="113"/>
        <v>0</v>
      </c>
      <c r="AJ164" s="188">
        <f t="shared" si="114"/>
        <v>0</v>
      </c>
      <c r="AK164" s="188">
        <f t="shared" si="115"/>
        <v>0</v>
      </c>
      <c r="AL164" s="188">
        <f t="shared" si="116"/>
        <v>0</v>
      </c>
      <c r="AN164" s="188">
        <f t="shared" si="82"/>
        <v>0</v>
      </c>
      <c r="AO164" s="188">
        <f t="shared" si="83"/>
        <v>0</v>
      </c>
      <c r="AP164" s="188">
        <f t="shared" si="84"/>
        <v>0</v>
      </c>
      <c r="AQ164" s="188">
        <f t="shared" si="85"/>
        <v>0</v>
      </c>
      <c r="AR164" s="188">
        <f t="shared" si="86"/>
        <v>0</v>
      </c>
      <c r="AS164" s="188">
        <f t="shared" si="87"/>
        <v>0</v>
      </c>
      <c r="AT164" s="188">
        <f t="shared" si="88"/>
        <v>0</v>
      </c>
      <c r="AU164" s="188">
        <f t="shared" si="89"/>
        <v>0</v>
      </c>
      <c r="AV164" s="188">
        <f t="shared" si="90"/>
        <v>0</v>
      </c>
      <c r="AW164" s="188">
        <f t="shared" si="91"/>
        <v>0</v>
      </c>
      <c r="AX164" s="188">
        <f t="shared" si="92"/>
        <v>0</v>
      </c>
      <c r="AY164" s="188">
        <f t="shared" si="93"/>
        <v>0</v>
      </c>
      <c r="AZ164" s="188">
        <f t="shared" si="94"/>
        <v>0</v>
      </c>
      <c r="BA164" s="188">
        <f t="shared" si="95"/>
        <v>0</v>
      </c>
      <c r="BB164" s="188">
        <f t="shared" si="96"/>
        <v>0</v>
      </c>
      <c r="BC164" s="188">
        <f t="shared" si="97"/>
        <v>0</v>
      </c>
      <c r="BD164" s="188">
        <f t="shared" si="98"/>
        <v>0</v>
      </c>
      <c r="BE164" s="188">
        <f t="shared" si="99"/>
        <v>0</v>
      </c>
      <c r="BF164" s="188">
        <f t="shared" si="100"/>
        <v>0</v>
      </c>
      <c r="BG164" s="188">
        <f t="shared" si="101"/>
        <v>0</v>
      </c>
      <c r="BH164" s="188">
        <f t="shared" si="102"/>
        <v>0</v>
      </c>
      <c r="BI164" s="188">
        <f t="shared" si="103"/>
        <v>0</v>
      </c>
      <c r="BJ164" s="188">
        <f t="shared" si="104"/>
        <v>0</v>
      </c>
      <c r="BK164" s="188">
        <f t="shared" si="105"/>
        <v>0</v>
      </c>
      <c r="BL164" s="188">
        <f t="shared" si="106"/>
        <v>0</v>
      </c>
      <c r="BM164" s="188">
        <f t="shared" si="107"/>
        <v>0</v>
      </c>
    </row>
    <row r="165" spans="3:65">
      <c r="C165" s="183" t="s">
        <v>1766</v>
      </c>
      <c r="D165" s="184">
        <v>5</v>
      </c>
      <c r="E165" s="185" t="s">
        <v>1113</v>
      </c>
      <c r="F165" s="186" t="s">
        <v>1202</v>
      </c>
      <c r="G165" s="234" t="s">
        <v>1962</v>
      </c>
      <c r="H165" s="255"/>
      <c r="I165" s="256">
        <v>2975</v>
      </c>
      <c r="J165" s="256">
        <v>9233</v>
      </c>
      <c r="K165" s="256">
        <v>0</v>
      </c>
      <c r="L165" s="257">
        <f t="shared" si="80"/>
        <v>12208</v>
      </c>
      <c r="M165" s="213"/>
      <c r="N165" s="221" t="str">
        <f>"0"&amp;TEXT(ROWS(C$1:C161),"00")&amp;"C"</f>
        <v>0161C</v>
      </c>
      <c r="O165" s="297"/>
      <c r="P165" s="351">
        <f t="shared" si="108"/>
        <v>0</v>
      </c>
      <c r="Q165" s="206"/>
      <c r="R165" s="221" t="str">
        <f>"1"&amp;TEXT(ROWS(F$1:F161),"00")&amp;"C"</f>
        <v>1161C</v>
      </c>
      <c r="S165" s="297"/>
      <c r="T165" s="351">
        <f t="shared" si="109"/>
        <v>0</v>
      </c>
      <c r="U165" s="206"/>
      <c r="V165" s="221" t="str">
        <f>"2"&amp;TEXT(ROWS(I$1:I161),"00")&amp;"C"</f>
        <v>2161C</v>
      </c>
      <c r="W165" s="297"/>
      <c r="X165" s="351">
        <f t="shared" si="110"/>
        <v>0</v>
      </c>
      <c r="Y165" s="206"/>
      <c r="Z165" s="221" t="str">
        <f>"3"&amp;TEXT(ROWS(L$1:L161),"00")&amp;"C"</f>
        <v>3161C</v>
      </c>
      <c r="AA165" s="297"/>
      <c r="AB165" s="351">
        <f t="shared" si="111"/>
        <v>0</v>
      </c>
      <c r="AC165" s="206"/>
      <c r="AD165" s="221" t="str">
        <f>"4"&amp;TEXT(ROWS(O$1:O161),"00")&amp;"C"</f>
        <v>4161C</v>
      </c>
      <c r="AE165" s="297"/>
      <c r="AF165" s="351">
        <f t="shared" si="112"/>
        <v>0</v>
      </c>
      <c r="AH165" s="188">
        <f t="shared" si="81"/>
        <v>0</v>
      </c>
      <c r="AI165" s="188">
        <f t="shared" si="113"/>
        <v>0</v>
      </c>
      <c r="AJ165" s="188">
        <f t="shared" si="114"/>
        <v>0</v>
      </c>
      <c r="AK165" s="188">
        <f t="shared" si="115"/>
        <v>0</v>
      </c>
      <c r="AL165" s="188">
        <f t="shared" si="116"/>
        <v>0</v>
      </c>
      <c r="AN165" s="188">
        <f t="shared" si="82"/>
        <v>0</v>
      </c>
      <c r="AO165" s="188">
        <f t="shared" si="83"/>
        <v>0</v>
      </c>
      <c r="AP165" s="188">
        <f t="shared" si="84"/>
        <v>0</v>
      </c>
      <c r="AQ165" s="188">
        <f t="shared" si="85"/>
        <v>0</v>
      </c>
      <c r="AR165" s="188">
        <f t="shared" si="86"/>
        <v>0</v>
      </c>
      <c r="AS165" s="188">
        <f t="shared" si="87"/>
        <v>0</v>
      </c>
      <c r="AT165" s="188">
        <f t="shared" si="88"/>
        <v>0</v>
      </c>
      <c r="AU165" s="188">
        <f t="shared" si="89"/>
        <v>0</v>
      </c>
      <c r="AV165" s="188">
        <f t="shared" si="90"/>
        <v>0</v>
      </c>
      <c r="AW165" s="188">
        <f t="shared" si="91"/>
        <v>0</v>
      </c>
      <c r="AX165" s="188">
        <f t="shared" si="92"/>
        <v>0</v>
      </c>
      <c r="AY165" s="188">
        <f t="shared" si="93"/>
        <v>0</v>
      </c>
      <c r="AZ165" s="188">
        <f t="shared" si="94"/>
        <v>0</v>
      </c>
      <c r="BA165" s="188">
        <f t="shared" si="95"/>
        <v>0</v>
      </c>
      <c r="BB165" s="188">
        <f t="shared" si="96"/>
        <v>0</v>
      </c>
      <c r="BC165" s="188">
        <f t="shared" si="97"/>
        <v>0</v>
      </c>
      <c r="BD165" s="188">
        <f t="shared" si="98"/>
        <v>0</v>
      </c>
      <c r="BE165" s="188">
        <f t="shared" si="99"/>
        <v>0</v>
      </c>
      <c r="BF165" s="188">
        <f t="shared" si="100"/>
        <v>0</v>
      </c>
      <c r="BG165" s="188">
        <f t="shared" si="101"/>
        <v>0</v>
      </c>
      <c r="BH165" s="188">
        <f t="shared" si="102"/>
        <v>0</v>
      </c>
      <c r="BI165" s="188">
        <f t="shared" si="103"/>
        <v>0</v>
      </c>
      <c r="BJ165" s="188">
        <f t="shared" si="104"/>
        <v>0</v>
      </c>
      <c r="BK165" s="188">
        <f t="shared" si="105"/>
        <v>0</v>
      </c>
      <c r="BL165" s="188">
        <f t="shared" si="106"/>
        <v>0</v>
      </c>
      <c r="BM165" s="188">
        <f t="shared" si="107"/>
        <v>0</v>
      </c>
    </row>
    <row r="166" spans="3:65">
      <c r="C166" s="183" t="s">
        <v>1746</v>
      </c>
      <c r="D166" s="184">
        <v>5</v>
      </c>
      <c r="E166" s="185" t="s">
        <v>1113</v>
      </c>
      <c r="F166" s="186" t="s">
        <v>1202</v>
      </c>
      <c r="G166" s="234" t="s">
        <v>1946</v>
      </c>
      <c r="H166" s="255"/>
      <c r="I166" s="256">
        <v>706</v>
      </c>
      <c r="J166" s="256">
        <v>703</v>
      </c>
      <c r="K166" s="256">
        <v>0</v>
      </c>
      <c r="L166" s="257">
        <f t="shared" ref="L166:L189" si="117">SUM(H166:K166)</f>
        <v>1409</v>
      </c>
      <c r="M166" s="213"/>
      <c r="N166" s="221" t="str">
        <f>"0"&amp;TEXT(ROWS(C$1:C162),"00")&amp;"C"</f>
        <v>0162C</v>
      </c>
      <c r="O166" s="297"/>
      <c r="P166" s="351">
        <f t="shared" si="108"/>
        <v>0</v>
      </c>
      <c r="Q166" s="206"/>
      <c r="R166" s="221" t="str">
        <f>"1"&amp;TEXT(ROWS(F$1:F162),"00")&amp;"C"</f>
        <v>1162C</v>
      </c>
      <c r="S166" s="297"/>
      <c r="T166" s="351">
        <f t="shared" si="109"/>
        <v>0</v>
      </c>
      <c r="U166" s="206"/>
      <c r="V166" s="221" t="str">
        <f>"2"&amp;TEXT(ROWS(I$1:I162),"00")&amp;"C"</f>
        <v>2162C</v>
      </c>
      <c r="W166" s="297"/>
      <c r="X166" s="351">
        <f t="shared" si="110"/>
        <v>0</v>
      </c>
      <c r="Y166" s="206"/>
      <c r="Z166" s="221" t="str">
        <f>"3"&amp;TEXT(ROWS(L$1:L162),"00")&amp;"C"</f>
        <v>3162C</v>
      </c>
      <c r="AA166" s="297"/>
      <c r="AB166" s="351">
        <f t="shared" si="111"/>
        <v>0</v>
      </c>
      <c r="AC166" s="206"/>
      <c r="AD166" s="221" t="str">
        <f>"4"&amp;TEXT(ROWS(O$1:O162),"00")&amp;"C"</f>
        <v>4162C</v>
      </c>
      <c r="AE166" s="297"/>
      <c r="AF166" s="351">
        <f t="shared" si="112"/>
        <v>0</v>
      </c>
      <c r="AH166" s="188">
        <f t="shared" si="81"/>
        <v>0</v>
      </c>
      <c r="AI166" s="188">
        <f t="shared" si="113"/>
        <v>0</v>
      </c>
      <c r="AJ166" s="188">
        <f t="shared" si="114"/>
        <v>0</v>
      </c>
      <c r="AK166" s="188">
        <f t="shared" si="115"/>
        <v>0</v>
      </c>
      <c r="AL166" s="188">
        <f t="shared" si="116"/>
        <v>0</v>
      </c>
      <c r="AN166" s="188">
        <f t="shared" si="82"/>
        <v>0</v>
      </c>
      <c r="AO166" s="188">
        <f t="shared" si="83"/>
        <v>0</v>
      </c>
      <c r="AP166" s="188">
        <f t="shared" si="84"/>
        <v>0</v>
      </c>
      <c r="AQ166" s="188">
        <f t="shared" si="85"/>
        <v>0</v>
      </c>
      <c r="AR166" s="188">
        <f t="shared" si="86"/>
        <v>0</v>
      </c>
      <c r="AS166" s="188">
        <f t="shared" si="87"/>
        <v>0</v>
      </c>
      <c r="AT166" s="188">
        <f t="shared" si="88"/>
        <v>0</v>
      </c>
      <c r="AU166" s="188">
        <f t="shared" si="89"/>
        <v>0</v>
      </c>
      <c r="AV166" s="188">
        <f t="shared" si="90"/>
        <v>0</v>
      </c>
      <c r="AW166" s="188">
        <f t="shared" si="91"/>
        <v>0</v>
      </c>
      <c r="AX166" s="188">
        <f t="shared" si="92"/>
        <v>0</v>
      </c>
      <c r="AY166" s="188">
        <f t="shared" si="93"/>
        <v>0</v>
      </c>
      <c r="AZ166" s="188">
        <f t="shared" si="94"/>
        <v>0</v>
      </c>
      <c r="BA166" s="188">
        <f t="shared" si="95"/>
        <v>0</v>
      </c>
      <c r="BB166" s="188">
        <f t="shared" si="96"/>
        <v>0</v>
      </c>
      <c r="BC166" s="188">
        <f t="shared" si="97"/>
        <v>0</v>
      </c>
      <c r="BD166" s="188">
        <f t="shared" si="98"/>
        <v>0</v>
      </c>
      <c r="BE166" s="188">
        <f t="shared" si="99"/>
        <v>0</v>
      </c>
      <c r="BF166" s="188">
        <f t="shared" si="100"/>
        <v>0</v>
      </c>
      <c r="BG166" s="188">
        <f t="shared" si="101"/>
        <v>0</v>
      </c>
      <c r="BH166" s="188">
        <f t="shared" si="102"/>
        <v>0</v>
      </c>
      <c r="BI166" s="188">
        <f t="shared" si="103"/>
        <v>0</v>
      </c>
      <c r="BJ166" s="188">
        <f t="shared" si="104"/>
        <v>0</v>
      </c>
      <c r="BK166" s="188">
        <f t="shared" si="105"/>
        <v>0</v>
      </c>
      <c r="BL166" s="188">
        <f t="shared" si="106"/>
        <v>0</v>
      </c>
      <c r="BM166" s="188">
        <f t="shared" si="107"/>
        <v>0</v>
      </c>
    </row>
    <row r="167" spans="3:65">
      <c r="C167" s="191" t="s">
        <v>1747</v>
      </c>
      <c r="D167" s="191">
        <v>5</v>
      </c>
      <c r="E167" s="185" t="s">
        <v>1113</v>
      </c>
      <c r="F167" s="190" t="s">
        <v>1202</v>
      </c>
      <c r="G167" s="237" t="s">
        <v>1947</v>
      </c>
      <c r="H167" s="261"/>
      <c r="I167" s="259">
        <v>91</v>
      </c>
      <c r="J167" s="262">
        <v>963</v>
      </c>
      <c r="K167" s="259">
        <v>0</v>
      </c>
      <c r="L167" s="257">
        <f t="shared" si="117"/>
        <v>1054</v>
      </c>
      <c r="M167" s="213"/>
      <c r="N167" s="221" t="str">
        <f>"0"&amp;TEXT(ROWS(C$1:C163),"00")&amp;"C"</f>
        <v>0163C</v>
      </c>
      <c r="O167" s="297"/>
      <c r="P167" s="351">
        <f t="shared" si="108"/>
        <v>0</v>
      </c>
      <c r="Q167" s="206"/>
      <c r="R167" s="221" t="str">
        <f>"1"&amp;TEXT(ROWS(F$1:F163),"00")&amp;"C"</f>
        <v>1163C</v>
      </c>
      <c r="S167" s="297"/>
      <c r="T167" s="351">
        <f t="shared" si="109"/>
        <v>0</v>
      </c>
      <c r="U167" s="206"/>
      <c r="V167" s="221" t="str">
        <f>"2"&amp;TEXT(ROWS(I$1:I163),"00")&amp;"C"</f>
        <v>2163C</v>
      </c>
      <c r="W167" s="297"/>
      <c r="X167" s="351">
        <f t="shared" si="110"/>
        <v>0</v>
      </c>
      <c r="Y167" s="206"/>
      <c r="Z167" s="221" t="str">
        <f>"3"&amp;TEXT(ROWS(L$1:L163),"00")&amp;"C"</f>
        <v>3163C</v>
      </c>
      <c r="AA167" s="297"/>
      <c r="AB167" s="351">
        <f t="shared" si="111"/>
        <v>0</v>
      </c>
      <c r="AC167" s="206"/>
      <c r="AD167" s="221" t="str">
        <f>"4"&amp;TEXT(ROWS(O$1:O163),"00")&amp;"C"</f>
        <v>4163C</v>
      </c>
      <c r="AE167" s="297"/>
      <c r="AF167" s="351">
        <f t="shared" si="112"/>
        <v>0</v>
      </c>
      <c r="AH167" s="188">
        <f t="shared" si="81"/>
        <v>0</v>
      </c>
      <c r="AI167" s="188">
        <f t="shared" si="113"/>
        <v>0</v>
      </c>
      <c r="AJ167" s="188">
        <f t="shared" si="114"/>
        <v>0</v>
      </c>
      <c r="AK167" s="188">
        <f t="shared" si="115"/>
        <v>0</v>
      </c>
      <c r="AL167" s="188">
        <f t="shared" si="116"/>
        <v>0</v>
      </c>
      <c r="AN167" s="188">
        <f t="shared" si="82"/>
        <v>0</v>
      </c>
      <c r="AO167" s="188">
        <f t="shared" si="83"/>
        <v>0</v>
      </c>
      <c r="AP167" s="188">
        <f t="shared" si="84"/>
        <v>0</v>
      </c>
      <c r="AQ167" s="188">
        <f t="shared" si="85"/>
        <v>0</v>
      </c>
      <c r="AR167" s="188">
        <f t="shared" si="86"/>
        <v>0</v>
      </c>
      <c r="AS167" s="188">
        <f t="shared" si="87"/>
        <v>0</v>
      </c>
      <c r="AT167" s="188">
        <f t="shared" si="88"/>
        <v>0</v>
      </c>
      <c r="AU167" s="188">
        <f t="shared" si="89"/>
        <v>0</v>
      </c>
      <c r="AV167" s="188">
        <f t="shared" si="90"/>
        <v>0</v>
      </c>
      <c r="AW167" s="188">
        <f t="shared" si="91"/>
        <v>0</v>
      </c>
      <c r="AX167" s="188">
        <f t="shared" si="92"/>
        <v>0</v>
      </c>
      <c r="AY167" s="188">
        <f t="shared" si="93"/>
        <v>0</v>
      </c>
      <c r="AZ167" s="188">
        <f t="shared" si="94"/>
        <v>0</v>
      </c>
      <c r="BA167" s="188">
        <f t="shared" si="95"/>
        <v>0</v>
      </c>
      <c r="BB167" s="188">
        <f t="shared" si="96"/>
        <v>0</v>
      </c>
      <c r="BC167" s="188">
        <f t="shared" si="97"/>
        <v>0</v>
      </c>
      <c r="BD167" s="188">
        <f t="shared" si="98"/>
        <v>0</v>
      </c>
      <c r="BE167" s="188">
        <f t="shared" si="99"/>
        <v>0</v>
      </c>
      <c r="BF167" s="188">
        <f t="shared" si="100"/>
        <v>0</v>
      </c>
      <c r="BG167" s="188">
        <f t="shared" si="101"/>
        <v>0</v>
      </c>
      <c r="BH167" s="188">
        <f t="shared" si="102"/>
        <v>0</v>
      </c>
      <c r="BI167" s="188">
        <f t="shared" si="103"/>
        <v>0</v>
      </c>
      <c r="BJ167" s="188">
        <f t="shared" si="104"/>
        <v>0</v>
      </c>
      <c r="BK167" s="188">
        <f t="shared" si="105"/>
        <v>0</v>
      </c>
      <c r="BL167" s="188">
        <f t="shared" si="106"/>
        <v>0</v>
      </c>
      <c r="BM167" s="188">
        <f t="shared" si="107"/>
        <v>0</v>
      </c>
    </row>
    <row r="168" spans="3:65">
      <c r="C168" s="183" t="s">
        <v>1756</v>
      </c>
      <c r="D168" s="184">
        <v>5</v>
      </c>
      <c r="E168" s="185" t="s">
        <v>1113</v>
      </c>
      <c r="F168" s="186" t="s">
        <v>1202</v>
      </c>
      <c r="G168" s="234" t="s">
        <v>1953</v>
      </c>
      <c r="H168" s="255"/>
      <c r="I168" s="256">
        <v>251</v>
      </c>
      <c r="J168" s="256">
        <v>3485</v>
      </c>
      <c r="K168" s="256"/>
      <c r="L168" s="257">
        <f t="shared" si="117"/>
        <v>3736</v>
      </c>
      <c r="M168" s="213"/>
      <c r="N168" s="221" t="str">
        <f>"0"&amp;TEXT(ROWS(C$1:C164),"00")&amp;"C"</f>
        <v>0164C</v>
      </c>
      <c r="O168" s="297"/>
      <c r="P168" s="351">
        <f t="shared" si="108"/>
        <v>0</v>
      </c>
      <c r="Q168" s="206"/>
      <c r="R168" s="221" t="str">
        <f>"1"&amp;TEXT(ROWS(F$1:F164),"00")&amp;"C"</f>
        <v>1164C</v>
      </c>
      <c r="S168" s="297"/>
      <c r="T168" s="351">
        <f t="shared" si="109"/>
        <v>0</v>
      </c>
      <c r="U168" s="206"/>
      <c r="V168" s="221" t="str">
        <f>"2"&amp;TEXT(ROWS(I$1:I164),"00")&amp;"C"</f>
        <v>2164C</v>
      </c>
      <c r="W168" s="297"/>
      <c r="X168" s="351">
        <f t="shared" si="110"/>
        <v>0</v>
      </c>
      <c r="Y168" s="206"/>
      <c r="Z168" s="221" t="str">
        <f>"3"&amp;TEXT(ROWS(L$1:L164),"00")&amp;"C"</f>
        <v>3164C</v>
      </c>
      <c r="AA168" s="297"/>
      <c r="AB168" s="351">
        <f t="shared" si="111"/>
        <v>0</v>
      </c>
      <c r="AC168" s="206"/>
      <c r="AD168" s="221" t="str">
        <f>"4"&amp;TEXT(ROWS(O$1:O164),"00")&amp;"C"</f>
        <v>4164C</v>
      </c>
      <c r="AE168" s="297"/>
      <c r="AF168" s="351">
        <f t="shared" si="112"/>
        <v>0</v>
      </c>
      <c r="AH168" s="188">
        <f t="shared" si="81"/>
        <v>0</v>
      </c>
      <c r="AI168" s="188">
        <f t="shared" si="113"/>
        <v>0</v>
      </c>
      <c r="AJ168" s="188">
        <f t="shared" si="114"/>
        <v>0</v>
      </c>
      <c r="AK168" s="188">
        <f t="shared" si="115"/>
        <v>0</v>
      </c>
      <c r="AL168" s="188">
        <f t="shared" si="116"/>
        <v>0</v>
      </c>
      <c r="AN168" s="188">
        <f t="shared" si="82"/>
        <v>0</v>
      </c>
      <c r="AO168" s="188">
        <f t="shared" si="83"/>
        <v>0</v>
      </c>
      <c r="AP168" s="188">
        <f t="shared" si="84"/>
        <v>0</v>
      </c>
      <c r="AQ168" s="188">
        <f t="shared" si="85"/>
        <v>0</v>
      </c>
      <c r="AR168" s="188">
        <f t="shared" si="86"/>
        <v>0</v>
      </c>
      <c r="AS168" s="188">
        <f t="shared" si="87"/>
        <v>0</v>
      </c>
      <c r="AT168" s="188">
        <f t="shared" si="88"/>
        <v>0</v>
      </c>
      <c r="AU168" s="188">
        <f t="shared" si="89"/>
        <v>0</v>
      </c>
      <c r="AV168" s="188">
        <f t="shared" si="90"/>
        <v>0</v>
      </c>
      <c r="AW168" s="188">
        <f t="shared" si="91"/>
        <v>0</v>
      </c>
      <c r="AX168" s="188">
        <f t="shared" si="92"/>
        <v>0</v>
      </c>
      <c r="AY168" s="188">
        <f t="shared" si="93"/>
        <v>0</v>
      </c>
      <c r="AZ168" s="188">
        <f t="shared" si="94"/>
        <v>0</v>
      </c>
      <c r="BA168" s="188">
        <f t="shared" si="95"/>
        <v>0</v>
      </c>
      <c r="BB168" s="188">
        <f t="shared" si="96"/>
        <v>0</v>
      </c>
      <c r="BC168" s="188">
        <f t="shared" si="97"/>
        <v>0</v>
      </c>
      <c r="BD168" s="188">
        <f t="shared" si="98"/>
        <v>0</v>
      </c>
      <c r="BE168" s="188">
        <f t="shared" si="99"/>
        <v>0</v>
      </c>
      <c r="BF168" s="188">
        <f t="shared" si="100"/>
        <v>0</v>
      </c>
      <c r="BG168" s="188">
        <f t="shared" si="101"/>
        <v>0</v>
      </c>
      <c r="BH168" s="188">
        <f t="shared" si="102"/>
        <v>0</v>
      </c>
      <c r="BI168" s="188">
        <f t="shared" si="103"/>
        <v>0</v>
      </c>
      <c r="BJ168" s="188">
        <f t="shared" si="104"/>
        <v>0</v>
      </c>
      <c r="BK168" s="188">
        <f t="shared" si="105"/>
        <v>0</v>
      </c>
      <c r="BL168" s="188">
        <f t="shared" si="106"/>
        <v>0</v>
      </c>
      <c r="BM168" s="188">
        <f t="shared" si="107"/>
        <v>0</v>
      </c>
    </row>
    <row r="169" spans="3:65">
      <c r="C169" s="193" t="s">
        <v>1893</v>
      </c>
      <c r="D169" s="193">
        <v>5</v>
      </c>
      <c r="E169" s="194" t="s">
        <v>1113</v>
      </c>
      <c r="F169" s="195" t="s">
        <v>1202</v>
      </c>
      <c r="G169" s="233" t="s">
        <v>2165</v>
      </c>
      <c r="H169" s="263"/>
      <c r="I169" s="264">
        <v>1200</v>
      </c>
      <c r="J169" s="264">
        <v>1975</v>
      </c>
      <c r="K169" s="264">
        <v>0</v>
      </c>
      <c r="L169" s="257">
        <f t="shared" si="117"/>
        <v>3175</v>
      </c>
      <c r="N169" s="221" t="str">
        <f>"0"&amp;TEXT(ROWS(C$1:C165),"00")&amp;"C"</f>
        <v>0165C</v>
      </c>
      <c r="O169" s="297"/>
      <c r="P169" s="351">
        <f t="shared" si="108"/>
        <v>0</v>
      </c>
      <c r="R169" s="221" t="str">
        <f>"1"&amp;TEXT(ROWS(F$1:F165),"00")&amp;"C"</f>
        <v>1165C</v>
      </c>
      <c r="S169" s="297"/>
      <c r="T169" s="351">
        <f t="shared" si="109"/>
        <v>0</v>
      </c>
      <c r="V169" s="221" t="str">
        <f>"2"&amp;TEXT(ROWS(I$1:I165),"00")&amp;"C"</f>
        <v>2165C</v>
      </c>
      <c r="W169" s="297"/>
      <c r="X169" s="351">
        <f t="shared" si="110"/>
        <v>0</v>
      </c>
      <c r="Z169" s="221" t="str">
        <f>"3"&amp;TEXT(ROWS(L$1:L165),"00")&amp;"C"</f>
        <v>3165C</v>
      </c>
      <c r="AA169" s="297"/>
      <c r="AB169" s="351">
        <f t="shared" si="111"/>
        <v>0</v>
      </c>
      <c r="AD169" s="221" t="str">
        <f>"4"&amp;TEXT(ROWS(O$1:O165),"00")&amp;"C"</f>
        <v>4165C</v>
      </c>
      <c r="AE169" s="297"/>
      <c r="AF169" s="351">
        <f t="shared" si="112"/>
        <v>0</v>
      </c>
      <c r="AH169" s="188">
        <f t="shared" si="81"/>
        <v>0</v>
      </c>
      <c r="AI169" s="188">
        <f t="shared" si="113"/>
        <v>0</v>
      </c>
      <c r="AJ169" s="188">
        <f t="shared" si="114"/>
        <v>0</v>
      </c>
      <c r="AK169" s="188">
        <f t="shared" si="115"/>
        <v>0</v>
      </c>
      <c r="AL169" s="188">
        <f t="shared" si="116"/>
        <v>0</v>
      </c>
      <c r="AN169" s="188">
        <f t="shared" si="82"/>
        <v>0</v>
      </c>
      <c r="AO169" s="188">
        <f t="shared" si="83"/>
        <v>0</v>
      </c>
      <c r="AP169" s="188">
        <f t="shared" si="84"/>
        <v>0</v>
      </c>
      <c r="AQ169" s="188">
        <f t="shared" si="85"/>
        <v>0</v>
      </c>
      <c r="AR169" s="188">
        <f t="shared" si="86"/>
        <v>0</v>
      </c>
      <c r="AS169" s="188">
        <f t="shared" si="87"/>
        <v>0</v>
      </c>
      <c r="AT169" s="188">
        <f t="shared" si="88"/>
        <v>0</v>
      </c>
      <c r="AU169" s="188">
        <f t="shared" si="89"/>
        <v>0</v>
      </c>
      <c r="AV169" s="188">
        <f t="shared" si="90"/>
        <v>0</v>
      </c>
      <c r="AW169" s="188">
        <f t="shared" si="91"/>
        <v>0</v>
      </c>
      <c r="AX169" s="188">
        <f t="shared" si="92"/>
        <v>0</v>
      </c>
      <c r="AY169" s="188">
        <f t="shared" si="93"/>
        <v>0</v>
      </c>
      <c r="AZ169" s="188">
        <f t="shared" si="94"/>
        <v>0</v>
      </c>
      <c r="BA169" s="188">
        <f t="shared" si="95"/>
        <v>0</v>
      </c>
      <c r="BB169" s="188">
        <f t="shared" si="96"/>
        <v>0</v>
      </c>
      <c r="BC169" s="188">
        <f t="shared" si="97"/>
        <v>0</v>
      </c>
      <c r="BD169" s="188">
        <f t="shared" si="98"/>
        <v>0</v>
      </c>
      <c r="BE169" s="188">
        <f t="shared" si="99"/>
        <v>0</v>
      </c>
      <c r="BF169" s="188">
        <f t="shared" si="100"/>
        <v>0</v>
      </c>
      <c r="BG169" s="188">
        <f t="shared" si="101"/>
        <v>0</v>
      </c>
      <c r="BH169" s="188">
        <f t="shared" si="102"/>
        <v>0</v>
      </c>
      <c r="BI169" s="188">
        <f t="shared" si="103"/>
        <v>0</v>
      </c>
      <c r="BJ169" s="188">
        <f t="shared" si="104"/>
        <v>0</v>
      </c>
      <c r="BK169" s="188">
        <f t="shared" si="105"/>
        <v>0</v>
      </c>
      <c r="BL169" s="188">
        <f t="shared" si="106"/>
        <v>0</v>
      </c>
      <c r="BM169" s="188">
        <f t="shared" si="107"/>
        <v>0</v>
      </c>
    </row>
    <row r="170" spans="3:65">
      <c r="C170" s="193" t="s">
        <v>1894</v>
      </c>
      <c r="D170" s="193">
        <v>5</v>
      </c>
      <c r="E170" s="194" t="s">
        <v>1113</v>
      </c>
      <c r="F170" s="195" t="s">
        <v>1202</v>
      </c>
      <c r="G170" s="233" t="s">
        <v>2166</v>
      </c>
      <c r="H170" s="263"/>
      <c r="I170" s="264">
        <v>2745</v>
      </c>
      <c r="J170" s="264">
        <v>5796</v>
      </c>
      <c r="K170" s="264">
        <v>0</v>
      </c>
      <c r="L170" s="257">
        <f t="shared" si="117"/>
        <v>8541</v>
      </c>
      <c r="N170" s="221" t="str">
        <f>"0"&amp;TEXT(ROWS(C$1:C166),"00")&amp;"C"</f>
        <v>0166C</v>
      </c>
      <c r="O170" s="297"/>
      <c r="P170" s="351">
        <f t="shared" si="108"/>
        <v>0</v>
      </c>
      <c r="R170" s="221" t="str">
        <f>"1"&amp;TEXT(ROWS(F$1:F166),"00")&amp;"C"</f>
        <v>1166C</v>
      </c>
      <c r="S170" s="297"/>
      <c r="T170" s="351">
        <f t="shared" si="109"/>
        <v>0</v>
      </c>
      <c r="V170" s="221" t="str">
        <f>"2"&amp;TEXT(ROWS(I$1:I166),"00")&amp;"C"</f>
        <v>2166C</v>
      </c>
      <c r="W170" s="297"/>
      <c r="X170" s="351">
        <f t="shared" si="110"/>
        <v>0</v>
      </c>
      <c r="Z170" s="221" t="str">
        <f>"3"&amp;TEXT(ROWS(L$1:L166),"00")&amp;"C"</f>
        <v>3166C</v>
      </c>
      <c r="AA170" s="297"/>
      <c r="AB170" s="351">
        <f t="shared" si="111"/>
        <v>0</v>
      </c>
      <c r="AD170" s="221" t="str">
        <f>"4"&amp;TEXT(ROWS(O$1:O166),"00")&amp;"C"</f>
        <v>4166C</v>
      </c>
      <c r="AE170" s="297"/>
      <c r="AF170" s="351">
        <f t="shared" si="112"/>
        <v>0</v>
      </c>
      <c r="AH170" s="188">
        <f t="shared" si="81"/>
        <v>0</v>
      </c>
      <c r="AI170" s="188">
        <f t="shared" si="113"/>
        <v>0</v>
      </c>
      <c r="AJ170" s="188">
        <f t="shared" si="114"/>
        <v>0</v>
      </c>
      <c r="AK170" s="188">
        <f t="shared" si="115"/>
        <v>0</v>
      </c>
      <c r="AL170" s="188">
        <f t="shared" si="116"/>
        <v>0</v>
      </c>
      <c r="AN170" s="188">
        <f t="shared" si="82"/>
        <v>0</v>
      </c>
      <c r="AO170" s="188">
        <f t="shared" si="83"/>
        <v>0</v>
      </c>
      <c r="AP170" s="188">
        <f t="shared" si="84"/>
        <v>0</v>
      </c>
      <c r="AQ170" s="188">
        <f t="shared" si="85"/>
        <v>0</v>
      </c>
      <c r="AR170" s="188">
        <f t="shared" si="86"/>
        <v>0</v>
      </c>
      <c r="AS170" s="188">
        <f t="shared" si="87"/>
        <v>0</v>
      </c>
      <c r="AT170" s="188">
        <f t="shared" si="88"/>
        <v>0</v>
      </c>
      <c r="AU170" s="188">
        <f t="shared" si="89"/>
        <v>0</v>
      </c>
      <c r="AV170" s="188">
        <f t="shared" si="90"/>
        <v>0</v>
      </c>
      <c r="AW170" s="188">
        <f t="shared" si="91"/>
        <v>0</v>
      </c>
      <c r="AX170" s="188">
        <f t="shared" si="92"/>
        <v>0</v>
      </c>
      <c r="AY170" s="188">
        <f t="shared" si="93"/>
        <v>0</v>
      </c>
      <c r="AZ170" s="188">
        <f t="shared" si="94"/>
        <v>0</v>
      </c>
      <c r="BA170" s="188">
        <f t="shared" si="95"/>
        <v>0</v>
      </c>
      <c r="BB170" s="188">
        <f t="shared" si="96"/>
        <v>0</v>
      </c>
      <c r="BC170" s="188">
        <f t="shared" si="97"/>
        <v>0</v>
      </c>
      <c r="BD170" s="188">
        <f t="shared" si="98"/>
        <v>0</v>
      </c>
      <c r="BE170" s="188">
        <f t="shared" si="99"/>
        <v>0</v>
      </c>
      <c r="BF170" s="188">
        <f t="shared" si="100"/>
        <v>0</v>
      </c>
      <c r="BG170" s="188">
        <f t="shared" si="101"/>
        <v>0</v>
      </c>
      <c r="BH170" s="188">
        <f t="shared" si="102"/>
        <v>0</v>
      </c>
      <c r="BI170" s="188">
        <f t="shared" si="103"/>
        <v>0</v>
      </c>
      <c r="BJ170" s="188">
        <f t="shared" si="104"/>
        <v>0</v>
      </c>
      <c r="BK170" s="188">
        <f t="shared" si="105"/>
        <v>0</v>
      </c>
      <c r="BL170" s="188">
        <f t="shared" si="106"/>
        <v>0</v>
      </c>
      <c r="BM170" s="188">
        <f t="shared" si="107"/>
        <v>0</v>
      </c>
    </row>
    <row r="171" spans="3:65">
      <c r="C171" s="183" t="s">
        <v>1745</v>
      </c>
      <c r="D171" s="184">
        <v>5</v>
      </c>
      <c r="E171" s="185" t="s">
        <v>1113</v>
      </c>
      <c r="F171" s="186" t="s">
        <v>1202</v>
      </c>
      <c r="G171" s="234" t="s">
        <v>1945</v>
      </c>
      <c r="H171" s="255"/>
      <c r="I171" s="256">
        <v>239</v>
      </c>
      <c r="J171" s="256">
        <v>1218</v>
      </c>
      <c r="K171" s="256">
        <v>0</v>
      </c>
      <c r="L171" s="257">
        <f t="shared" si="117"/>
        <v>1457</v>
      </c>
      <c r="M171" s="213"/>
      <c r="N171" s="221" t="str">
        <f>"0"&amp;TEXT(ROWS(C$1:C167),"00")&amp;"C"</f>
        <v>0167C</v>
      </c>
      <c r="O171" s="297"/>
      <c r="P171" s="351">
        <f t="shared" si="108"/>
        <v>0</v>
      </c>
      <c r="Q171" s="206"/>
      <c r="R171" s="221" t="str">
        <f>"1"&amp;TEXT(ROWS(F$1:F167),"00")&amp;"C"</f>
        <v>1167C</v>
      </c>
      <c r="S171" s="297"/>
      <c r="T171" s="351">
        <f t="shared" si="109"/>
        <v>0</v>
      </c>
      <c r="U171" s="206"/>
      <c r="V171" s="221" t="str">
        <f>"2"&amp;TEXT(ROWS(I$1:I167),"00")&amp;"C"</f>
        <v>2167C</v>
      </c>
      <c r="W171" s="297"/>
      <c r="X171" s="351">
        <f t="shared" si="110"/>
        <v>0</v>
      </c>
      <c r="Y171" s="206"/>
      <c r="Z171" s="221" t="str">
        <f>"3"&amp;TEXT(ROWS(L$1:L167),"00")&amp;"C"</f>
        <v>3167C</v>
      </c>
      <c r="AA171" s="297"/>
      <c r="AB171" s="351">
        <f t="shared" si="111"/>
        <v>0</v>
      </c>
      <c r="AC171" s="206"/>
      <c r="AD171" s="221" t="str">
        <f>"4"&amp;TEXT(ROWS(O$1:O167),"00")&amp;"C"</f>
        <v>4167C</v>
      </c>
      <c r="AE171" s="297"/>
      <c r="AF171" s="351">
        <f t="shared" si="112"/>
        <v>0</v>
      </c>
      <c r="AH171" s="188">
        <f t="shared" si="81"/>
        <v>0</v>
      </c>
      <c r="AI171" s="188">
        <f t="shared" si="113"/>
        <v>0</v>
      </c>
      <c r="AJ171" s="188">
        <f t="shared" si="114"/>
        <v>0</v>
      </c>
      <c r="AK171" s="188">
        <f t="shared" si="115"/>
        <v>0</v>
      </c>
      <c r="AL171" s="188">
        <f t="shared" si="116"/>
        <v>0</v>
      </c>
      <c r="AN171" s="188">
        <f t="shared" si="82"/>
        <v>0</v>
      </c>
      <c r="AO171" s="188">
        <f t="shared" si="83"/>
        <v>0</v>
      </c>
      <c r="AP171" s="188">
        <f t="shared" si="84"/>
        <v>0</v>
      </c>
      <c r="AQ171" s="188">
        <f t="shared" si="85"/>
        <v>0</v>
      </c>
      <c r="AR171" s="188">
        <f t="shared" si="86"/>
        <v>0</v>
      </c>
      <c r="AS171" s="188">
        <f t="shared" si="87"/>
        <v>0</v>
      </c>
      <c r="AT171" s="188">
        <f t="shared" si="88"/>
        <v>0</v>
      </c>
      <c r="AU171" s="188">
        <f t="shared" si="89"/>
        <v>0</v>
      </c>
      <c r="AV171" s="188">
        <f t="shared" si="90"/>
        <v>0</v>
      </c>
      <c r="AW171" s="188">
        <f t="shared" si="91"/>
        <v>0</v>
      </c>
      <c r="AX171" s="188">
        <f t="shared" si="92"/>
        <v>0</v>
      </c>
      <c r="AY171" s="188">
        <f t="shared" si="93"/>
        <v>0</v>
      </c>
      <c r="AZ171" s="188">
        <f t="shared" si="94"/>
        <v>0</v>
      </c>
      <c r="BA171" s="188">
        <f t="shared" si="95"/>
        <v>0</v>
      </c>
      <c r="BB171" s="188">
        <f t="shared" si="96"/>
        <v>0</v>
      </c>
      <c r="BC171" s="188">
        <f t="shared" si="97"/>
        <v>0</v>
      </c>
      <c r="BD171" s="188">
        <f t="shared" si="98"/>
        <v>0</v>
      </c>
      <c r="BE171" s="188">
        <f t="shared" si="99"/>
        <v>0</v>
      </c>
      <c r="BF171" s="188">
        <f t="shared" si="100"/>
        <v>0</v>
      </c>
      <c r="BG171" s="188">
        <f t="shared" si="101"/>
        <v>0</v>
      </c>
      <c r="BH171" s="188">
        <f t="shared" si="102"/>
        <v>0</v>
      </c>
      <c r="BI171" s="188">
        <f t="shared" si="103"/>
        <v>0</v>
      </c>
      <c r="BJ171" s="188">
        <f t="shared" si="104"/>
        <v>0</v>
      </c>
      <c r="BK171" s="188">
        <f t="shared" si="105"/>
        <v>0</v>
      </c>
      <c r="BL171" s="188">
        <f t="shared" si="106"/>
        <v>0</v>
      </c>
      <c r="BM171" s="188">
        <f t="shared" si="107"/>
        <v>0</v>
      </c>
    </row>
    <row r="172" spans="3:65">
      <c r="C172" s="183" t="s">
        <v>1749</v>
      </c>
      <c r="D172" s="184">
        <v>5</v>
      </c>
      <c r="E172" s="185" t="s">
        <v>1113</v>
      </c>
      <c r="F172" s="186" t="s">
        <v>1202</v>
      </c>
      <c r="G172" s="234" t="s">
        <v>1949</v>
      </c>
      <c r="H172" s="255"/>
      <c r="I172" s="256">
        <v>1279</v>
      </c>
      <c r="J172" s="256">
        <v>1249</v>
      </c>
      <c r="K172" s="256">
        <v>0</v>
      </c>
      <c r="L172" s="257">
        <f t="shared" si="117"/>
        <v>2528</v>
      </c>
      <c r="M172" s="213"/>
      <c r="N172" s="221" t="str">
        <f>"0"&amp;TEXT(ROWS(C$1:C168),"00")&amp;"C"</f>
        <v>0168C</v>
      </c>
      <c r="O172" s="297"/>
      <c r="P172" s="351">
        <f t="shared" si="108"/>
        <v>0</v>
      </c>
      <c r="Q172" s="206"/>
      <c r="R172" s="221" t="str">
        <f>"1"&amp;TEXT(ROWS(F$1:F168),"00")&amp;"C"</f>
        <v>1168C</v>
      </c>
      <c r="S172" s="297"/>
      <c r="T172" s="351">
        <f t="shared" si="109"/>
        <v>0</v>
      </c>
      <c r="U172" s="206"/>
      <c r="V172" s="221" t="str">
        <f>"2"&amp;TEXT(ROWS(I$1:I168),"00")&amp;"C"</f>
        <v>2168C</v>
      </c>
      <c r="W172" s="297"/>
      <c r="X172" s="351">
        <f t="shared" si="110"/>
        <v>0</v>
      </c>
      <c r="Y172" s="206"/>
      <c r="Z172" s="221" t="str">
        <f>"3"&amp;TEXT(ROWS(L$1:L168),"00")&amp;"C"</f>
        <v>3168C</v>
      </c>
      <c r="AA172" s="297"/>
      <c r="AB172" s="351">
        <f t="shared" si="111"/>
        <v>0</v>
      </c>
      <c r="AC172" s="206"/>
      <c r="AD172" s="221" t="str">
        <f>"4"&amp;TEXT(ROWS(O$1:O168),"00")&amp;"C"</f>
        <v>4168C</v>
      </c>
      <c r="AE172" s="297"/>
      <c r="AF172" s="351">
        <f t="shared" si="112"/>
        <v>0</v>
      </c>
      <c r="AH172" s="188">
        <f t="shared" si="81"/>
        <v>0</v>
      </c>
      <c r="AI172" s="188">
        <f t="shared" si="113"/>
        <v>0</v>
      </c>
      <c r="AJ172" s="188">
        <f t="shared" si="114"/>
        <v>0</v>
      </c>
      <c r="AK172" s="188">
        <f t="shared" si="115"/>
        <v>0</v>
      </c>
      <c r="AL172" s="188">
        <f t="shared" si="116"/>
        <v>0</v>
      </c>
      <c r="AN172" s="188">
        <f t="shared" si="82"/>
        <v>0</v>
      </c>
      <c r="AO172" s="188">
        <f t="shared" si="83"/>
        <v>0</v>
      </c>
      <c r="AP172" s="188">
        <f t="shared" si="84"/>
        <v>0</v>
      </c>
      <c r="AQ172" s="188">
        <f t="shared" si="85"/>
        <v>0</v>
      </c>
      <c r="AR172" s="188">
        <f t="shared" si="86"/>
        <v>0</v>
      </c>
      <c r="AS172" s="188">
        <f t="shared" si="87"/>
        <v>0</v>
      </c>
      <c r="AT172" s="188">
        <f t="shared" si="88"/>
        <v>0</v>
      </c>
      <c r="AU172" s="188">
        <f t="shared" si="89"/>
        <v>0</v>
      </c>
      <c r="AV172" s="188">
        <f t="shared" si="90"/>
        <v>0</v>
      </c>
      <c r="AW172" s="188">
        <f t="shared" si="91"/>
        <v>0</v>
      </c>
      <c r="AX172" s="188">
        <f t="shared" si="92"/>
        <v>0</v>
      </c>
      <c r="AY172" s="188">
        <f t="shared" si="93"/>
        <v>0</v>
      </c>
      <c r="AZ172" s="188">
        <f t="shared" si="94"/>
        <v>0</v>
      </c>
      <c r="BA172" s="188">
        <f t="shared" si="95"/>
        <v>0</v>
      </c>
      <c r="BB172" s="188">
        <f t="shared" si="96"/>
        <v>0</v>
      </c>
      <c r="BC172" s="188">
        <f t="shared" si="97"/>
        <v>0</v>
      </c>
      <c r="BD172" s="188">
        <f t="shared" si="98"/>
        <v>0</v>
      </c>
      <c r="BE172" s="188">
        <f t="shared" si="99"/>
        <v>0</v>
      </c>
      <c r="BF172" s="188">
        <f t="shared" si="100"/>
        <v>0</v>
      </c>
      <c r="BG172" s="188">
        <f t="shared" si="101"/>
        <v>0</v>
      </c>
      <c r="BH172" s="188">
        <f t="shared" si="102"/>
        <v>0</v>
      </c>
      <c r="BI172" s="188">
        <f t="shared" si="103"/>
        <v>0</v>
      </c>
      <c r="BJ172" s="188">
        <f t="shared" si="104"/>
        <v>0</v>
      </c>
      <c r="BK172" s="188">
        <f t="shared" si="105"/>
        <v>0</v>
      </c>
      <c r="BL172" s="188">
        <f t="shared" si="106"/>
        <v>0</v>
      </c>
      <c r="BM172" s="188">
        <f t="shared" si="107"/>
        <v>0</v>
      </c>
    </row>
    <row r="173" spans="3:65">
      <c r="C173" s="183" t="s">
        <v>1772</v>
      </c>
      <c r="D173" s="184">
        <v>5</v>
      </c>
      <c r="E173" s="185" t="s">
        <v>1113</v>
      </c>
      <c r="F173" s="186" t="s">
        <v>1202</v>
      </c>
      <c r="G173" s="235" t="s">
        <v>1086</v>
      </c>
      <c r="H173" s="255"/>
      <c r="I173" s="259">
        <v>6498</v>
      </c>
      <c r="J173" s="260">
        <v>23210</v>
      </c>
      <c r="K173" s="256">
        <v>0</v>
      </c>
      <c r="L173" s="257">
        <f t="shared" si="117"/>
        <v>29708</v>
      </c>
      <c r="M173" s="213"/>
      <c r="N173" s="221" t="str">
        <f>"0"&amp;TEXT(ROWS(C$1:C169),"00")&amp;"C"</f>
        <v>0169C</v>
      </c>
      <c r="O173" s="297"/>
      <c r="P173" s="351">
        <f t="shared" si="108"/>
        <v>0</v>
      </c>
      <c r="Q173" s="206"/>
      <c r="R173" s="221" t="str">
        <f>"1"&amp;TEXT(ROWS(F$1:F169),"00")&amp;"C"</f>
        <v>1169C</v>
      </c>
      <c r="S173" s="297"/>
      <c r="T173" s="351">
        <f t="shared" si="109"/>
        <v>0</v>
      </c>
      <c r="U173" s="206"/>
      <c r="V173" s="221" t="str">
        <f>"2"&amp;TEXT(ROWS(I$1:I169),"00")&amp;"C"</f>
        <v>2169C</v>
      </c>
      <c r="W173" s="297"/>
      <c r="X173" s="351">
        <f t="shared" si="110"/>
        <v>0</v>
      </c>
      <c r="Y173" s="206"/>
      <c r="Z173" s="221" t="str">
        <f>"3"&amp;TEXT(ROWS(L$1:L169),"00")&amp;"C"</f>
        <v>3169C</v>
      </c>
      <c r="AA173" s="297"/>
      <c r="AB173" s="351">
        <f t="shared" si="111"/>
        <v>0</v>
      </c>
      <c r="AC173" s="206"/>
      <c r="AD173" s="221" t="str">
        <f>"4"&amp;TEXT(ROWS(O$1:O169),"00")&amp;"C"</f>
        <v>4169C</v>
      </c>
      <c r="AE173" s="297"/>
      <c r="AF173" s="351">
        <f t="shared" si="112"/>
        <v>0</v>
      </c>
      <c r="AH173" s="188">
        <f t="shared" si="81"/>
        <v>0</v>
      </c>
      <c r="AI173" s="188">
        <f t="shared" si="113"/>
        <v>0</v>
      </c>
      <c r="AJ173" s="188">
        <f t="shared" si="114"/>
        <v>0</v>
      </c>
      <c r="AK173" s="188">
        <f t="shared" si="115"/>
        <v>0</v>
      </c>
      <c r="AL173" s="188">
        <f t="shared" si="116"/>
        <v>0</v>
      </c>
      <c r="AN173" s="188">
        <f t="shared" si="82"/>
        <v>0</v>
      </c>
      <c r="AO173" s="188">
        <f t="shared" si="83"/>
        <v>0</v>
      </c>
      <c r="AP173" s="188">
        <f t="shared" si="84"/>
        <v>0</v>
      </c>
      <c r="AQ173" s="188">
        <f t="shared" si="85"/>
        <v>0</v>
      </c>
      <c r="AR173" s="188">
        <f t="shared" si="86"/>
        <v>0</v>
      </c>
      <c r="AS173" s="188">
        <f t="shared" si="87"/>
        <v>0</v>
      </c>
      <c r="AT173" s="188">
        <f t="shared" si="88"/>
        <v>0</v>
      </c>
      <c r="AU173" s="188">
        <f t="shared" si="89"/>
        <v>0</v>
      </c>
      <c r="AV173" s="188">
        <f t="shared" si="90"/>
        <v>0</v>
      </c>
      <c r="AW173" s="188">
        <f t="shared" si="91"/>
        <v>0</v>
      </c>
      <c r="AX173" s="188">
        <f t="shared" si="92"/>
        <v>0</v>
      </c>
      <c r="AY173" s="188">
        <f t="shared" si="93"/>
        <v>0</v>
      </c>
      <c r="AZ173" s="188">
        <f t="shared" si="94"/>
        <v>0</v>
      </c>
      <c r="BA173" s="188">
        <f t="shared" si="95"/>
        <v>0</v>
      </c>
      <c r="BB173" s="188">
        <f t="shared" si="96"/>
        <v>0</v>
      </c>
      <c r="BC173" s="188">
        <f t="shared" si="97"/>
        <v>0</v>
      </c>
      <c r="BD173" s="188">
        <f t="shared" si="98"/>
        <v>0</v>
      </c>
      <c r="BE173" s="188">
        <f t="shared" si="99"/>
        <v>0</v>
      </c>
      <c r="BF173" s="188">
        <f t="shared" si="100"/>
        <v>0</v>
      </c>
      <c r="BG173" s="188">
        <f t="shared" si="101"/>
        <v>0</v>
      </c>
      <c r="BH173" s="188">
        <f t="shared" si="102"/>
        <v>0</v>
      </c>
      <c r="BI173" s="188">
        <f t="shared" si="103"/>
        <v>0</v>
      </c>
      <c r="BJ173" s="188">
        <f t="shared" si="104"/>
        <v>0</v>
      </c>
      <c r="BK173" s="188">
        <f t="shared" si="105"/>
        <v>0</v>
      </c>
      <c r="BL173" s="188">
        <f t="shared" si="106"/>
        <v>0</v>
      </c>
      <c r="BM173" s="188">
        <f t="shared" si="107"/>
        <v>0</v>
      </c>
    </row>
    <row r="174" spans="3:65">
      <c r="C174" s="183" t="s">
        <v>1738</v>
      </c>
      <c r="D174" s="184">
        <v>5</v>
      </c>
      <c r="E174" s="185" t="s">
        <v>1113</v>
      </c>
      <c r="F174" s="186" t="s">
        <v>1933</v>
      </c>
      <c r="G174" s="234" t="s">
        <v>1934</v>
      </c>
      <c r="H174" s="255"/>
      <c r="I174" s="256"/>
      <c r="J174" s="256">
        <v>871</v>
      </c>
      <c r="K174" s="256"/>
      <c r="L174" s="257">
        <f t="shared" si="117"/>
        <v>871</v>
      </c>
      <c r="M174" s="213"/>
      <c r="N174" s="221" t="str">
        <f>"0"&amp;TEXT(ROWS(C$1:C170),"00")&amp;"C"</f>
        <v>0170C</v>
      </c>
      <c r="O174" s="297"/>
      <c r="P174" s="351">
        <f t="shared" si="108"/>
        <v>0</v>
      </c>
      <c r="Q174" s="206"/>
      <c r="R174" s="221" t="str">
        <f>"1"&amp;TEXT(ROWS(F$1:F170),"00")&amp;"C"</f>
        <v>1170C</v>
      </c>
      <c r="S174" s="297"/>
      <c r="T174" s="351">
        <f t="shared" si="109"/>
        <v>0</v>
      </c>
      <c r="U174" s="206"/>
      <c r="V174" s="221" t="str">
        <f>"2"&amp;TEXT(ROWS(I$1:I170),"00")&amp;"C"</f>
        <v>2170C</v>
      </c>
      <c r="W174" s="297"/>
      <c r="X174" s="351">
        <f t="shared" si="110"/>
        <v>0</v>
      </c>
      <c r="Y174" s="206"/>
      <c r="Z174" s="221" t="str">
        <f>"3"&amp;TEXT(ROWS(L$1:L170),"00")&amp;"C"</f>
        <v>3170C</v>
      </c>
      <c r="AA174" s="297"/>
      <c r="AB174" s="351">
        <f t="shared" si="111"/>
        <v>0</v>
      </c>
      <c r="AC174" s="206"/>
      <c r="AD174" s="221" t="str">
        <f>"4"&amp;TEXT(ROWS(O$1:O170),"00")&amp;"C"</f>
        <v>4170C</v>
      </c>
      <c r="AE174" s="297"/>
      <c r="AF174" s="351">
        <f t="shared" si="112"/>
        <v>0</v>
      </c>
      <c r="AH174" s="188">
        <f t="shared" si="81"/>
        <v>0</v>
      </c>
      <c r="AI174" s="188">
        <f t="shared" si="113"/>
        <v>0</v>
      </c>
      <c r="AJ174" s="188">
        <f t="shared" si="114"/>
        <v>0</v>
      </c>
      <c r="AK174" s="188">
        <f t="shared" si="115"/>
        <v>0</v>
      </c>
      <c r="AL174" s="188">
        <f t="shared" si="116"/>
        <v>0</v>
      </c>
      <c r="AN174" s="188">
        <f t="shared" si="82"/>
        <v>0</v>
      </c>
      <c r="AO174" s="188">
        <f t="shared" si="83"/>
        <v>0</v>
      </c>
      <c r="AP174" s="188">
        <f t="shared" si="84"/>
        <v>0</v>
      </c>
      <c r="AQ174" s="188">
        <f t="shared" si="85"/>
        <v>0</v>
      </c>
      <c r="AR174" s="188">
        <f t="shared" si="86"/>
        <v>0</v>
      </c>
      <c r="AS174" s="188">
        <f t="shared" si="87"/>
        <v>0</v>
      </c>
      <c r="AT174" s="188">
        <f t="shared" si="88"/>
        <v>0</v>
      </c>
      <c r="AU174" s="188">
        <f t="shared" si="89"/>
        <v>0</v>
      </c>
      <c r="AV174" s="188">
        <f t="shared" si="90"/>
        <v>0</v>
      </c>
      <c r="AW174" s="188">
        <f t="shared" si="91"/>
        <v>0</v>
      </c>
      <c r="AX174" s="188">
        <f t="shared" si="92"/>
        <v>0</v>
      </c>
      <c r="AY174" s="188">
        <f t="shared" si="93"/>
        <v>0</v>
      </c>
      <c r="AZ174" s="188">
        <f t="shared" si="94"/>
        <v>0</v>
      </c>
      <c r="BA174" s="188">
        <f t="shared" si="95"/>
        <v>0</v>
      </c>
      <c r="BB174" s="188">
        <f t="shared" si="96"/>
        <v>0</v>
      </c>
      <c r="BC174" s="188">
        <f t="shared" si="97"/>
        <v>0</v>
      </c>
      <c r="BD174" s="188">
        <f t="shared" si="98"/>
        <v>0</v>
      </c>
      <c r="BE174" s="188">
        <f t="shared" si="99"/>
        <v>0</v>
      </c>
      <c r="BF174" s="188">
        <f t="shared" si="100"/>
        <v>0</v>
      </c>
      <c r="BG174" s="188">
        <f t="shared" si="101"/>
        <v>0</v>
      </c>
      <c r="BH174" s="188">
        <f t="shared" si="102"/>
        <v>0</v>
      </c>
      <c r="BI174" s="188">
        <f t="shared" si="103"/>
        <v>0</v>
      </c>
      <c r="BJ174" s="188">
        <f t="shared" si="104"/>
        <v>0</v>
      </c>
      <c r="BK174" s="188">
        <f t="shared" si="105"/>
        <v>0</v>
      </c>
      <c r="BL174" s="188">
        <f t="shared" si="106"/>
        <v>0</v>
      </c>
      <c r="BM174" s="188">
        <f t="shared" si="107"/>
        <v>0</v>
      </c>
    </row>
    <row r="175" spans="3:65">
      <c r="C175" s="183" t="s">
        <v>1748</v>
      </c>
      <c r="D175" s="184">
        <v>5</v>
      </c>
      <c r="E175" s="185" t="s">
        <v>1113</v>
      </c>
      <c r="F175" s="186" t="s">
        <v>1202</v>
      </c>
      <c r="G175" s="234" t="s">
        <v>1948</v>
      </c>
      <c r="H175" s="255"/>
      <c r="I175" s="256">
        <v>578</v>
      </c>
      <c r="J175" s="256">
        <v>1218</v>
      </c>
      <c r="K175" s="256">
        <v>0</v>
      </c>
      <c r="L175" s="257">
        <f t="shared" si="117"/>
        <v>1796</v>
      </c>
      <c r="M175" s="213"/>
      <c r="N175" s="221" t="str">
        <f>"0"&amp;TEXT(ROWS(C$1:C171),"00")&amp;"C"</f>
        <v>0171C</v>
      </c>
      <c r="O175" s="297"/>
      <c r="P175" s="351">
        <f t="shared" si="108"/>
        <v>0</v>
      </c>
      <c r="Q175" s="206"/>
      <c r="R175" s="221" t="str">
        <f>"1"&amp;TEXT(ROWS(F$1:F171),"00")&amp;"C"</f>
        <v>1171C</v>
      </c>
      <c r="S175" s="297"/>
      <c r="T175" s="351">
        <f t="shared" si="109"/>
        <v>0</v>
      </c>
      <c r="U175" s="206"/>
      <c r="V175" s="221" t="str">
        <f>"2"&amp;TEXT(ROWS(I$1:I171),"00")&amp;"C"</f>
        <v>2171C</v>
      </c>
      <c r="W175" s="297"/>
      <c r="X175" s="351">
        <f t="shared" si="110"/>
        <v>0</v>
      </c>
      <c r="Y175" s="206"/>
      <c r="Z175" s="221" t="str">
        <f>"3"&amp;TEXT(ROWS(L$1:L171),"00")&amp;"C"</f>
        <v>3171C</v>
      </c>
      <c r="AA175" s="297"/>
      <c r="AB175" s="351">
        <f t="shared" si="111"/>
        <v>0</v>
      </c>
      <c r="AC175" s="206"/>
      <c r="AD175" s="221" t="str">
        <f>"4"&amp;TEXT(ROWS(O$1:O171),"00")&amp;"C"</f>
        <v>4171C</v>
      </c>
      <c r="AE175" s="297"/>
      <c r="AF175" s="351">
        <f t="shared" si="112"/>
        <v>0</v>
      </c>
      <c r="AH175" s="188">
        <f t="shared" si="81"/>
        <v>0</v>
      </c>
      <c r="AI175" s="188">
        <f t="shared" si="113"/>
        <v>0</v>
      </c>
      <c r="AJ175" s="188">
        <f t="shared" si="114"/>
        <v>0</v>
      </c>
      <c r="AK175" s="188">
        <f t="shared" si="115"/>
        <v>0</v>
      </c>
      <c r="AL175" s="188">
        <f t="shared" si="116"/>
        <v>0</v>
      </c>
      <c r="AN175" s="188">
        <f t="shared" si="82"/>
        <v>0</v>
      </c>
      <c r="AO175" s="188">
        <f t="shared" si="83"/>
        <v>0</v>
      </c>
      <c r="AP175" s="188">
        <f t="shared" si="84"/>
        <v>0</v>
      </c>
      <c r="AQ175" s="188">
        <f t="shared" si="85"/>
        <v>0</v>
      </c>
      <c r="AR175" s="188">
        <f t="shared" si="86"/>
        <v>0</v>
      </c>
      <c r="AS175" s="188">
        <f t="shared" si="87"/>
        <v>0</v>
      </c>
      <c r="AT175" s="188">
        <f t="shared" si="88"/>
        <v>0</v>
      </c>
      <c r="AU175" s="188">
        <f t="shared" si="89"/>
        <v>0</v>
      </c>
      <c r="AV175" s="188">
        <f t="shared" si="90"/>
        <v>0</v>
      </c>
      <c r="AW175" s="188">
        <f t="shared" si="91"/>
        <v>0</v>
      </c>
      <c r="AX175" s="188">
        <f t="shared" si="92"/>
        <v>0</v>
      </c>
      <c r="AY175" s="188">
        <f t="shared" si="93"/>
        <v>0</v>
      </c>
      <c r="AZ175" s="188">
        <f t="shared" si="94"/>
        <v>0</v>
      </c>
      <c r="BA175" s="188">
        <f t="shared" si="95"/>
        <v>0</v>
      </c>
      <c r="BB175" s="188">
        <f t="shared" si="96"/>
        <v>0</v>
      </c>
      <c r="BC175" s="188">
        <f t="shared" si="97"/>
        <v>0</v>
      </c>
      <c r="BD175" s="188">
        <f t="shared" si="98"/>
        <v>0</v>
      </c>
      <c r="BE175" s="188">
        <f t="shared" si="99"/>
        <v>0</v>
      </c>
      <c r="BF175" s="188">
        <f t="shared" si="100"/>
        <v>0</v>
      </c>
      <c r="BG175" s="188">
        <f t="shared" si="101"/>
        <v>0</v>
      </c>
      <c r="BH175" s="188">
        <f t="shared" si="102"/>
        <v>0</v>
      </c>
      <c r="BI175" s="188">
        <f t="shared" si="103"/>
        <v>0</v>
      </c>
      <c r="BJ175" s="188">
        <f t="shared" si="104"/>
        <v>0</v>
      </c>
      <c r="BK175" s="188">
        <f t="shared" si="105"/>
        <v>0</v>
      </c>
      <c r="BL175" s="188">
        <f t="shared" si="106"/>
        <v>0</v>
      </c>
      <c r="BM175" s="188">
        <f t="shared" si="107"/>
        <v>0</v>
      </c>
    </row>
    <row r="176" spans="3:65">
      <c r="C176" s="183" t="s">
        <v>1753</v>
      </c>
      <c r="D176" s="184">
        <v>5</v>
      </c>
      <c r="E176" s="185" t="s">
        <v>1113</v>
      </c>
      <c r="F176" s="186" t="s">
        <v>1202</v>
      </c>
      <c r="G176" s="234" t="s">
        <v>1092</v>
      </c>
      <c r="H176" s="255"/>
      <c r="I176" s="256">
        <v>716</v>
      </c>
      <c r="J176" s="256">
        <v>3023</v>
      </c>
      <c r="K176" s="256">
        <v>0</v>
      </c>
      <c r="L176" s="257">
        <f t="shared" si="117"/>
        <v>3739</v>
      </c>
      <c r="M176" s="213"/>
      <c r="N176" s="221" t="str">
        <f>"0"&amp;TEXT(ROWS(C$1:C172),"00")&amp;"C"</f>
        <v>0172C</v>
      </c>
      <c r="O176" s="297"/>
      <c r="P176" s="351">
        <f t="shared" si="108"/>
        <v>0</v>
      </c>
      <c r="Q176" s="206"/>
      <c r="R176" s="221" t="str">
        <f>"1"&amp;TEXT(ROWS(F$1:F172),"00")&amp;"C"</f>
        <v>1172C</v>
      </c>
      <c r="S176" s="297"/>
      <c r="T176" s="351">
        <f t="shared" si="109"/>
        <v>0</v>
      </c>
      <c r="U176" s="206"/>
      <c r="V176" s="221" t="str">
        <f>"2"&amp;TEXT(ROWS(I$1:I172),"00")&amp;"C"</f>
        <v>2172C</v>
      </c>
      <c r="W176" s="297"/>
      <c r="X176" s="351">
        <f t="shared" si="110"/>
        <v>0</v>
      </c>
      <c r="Y176" s="206"/>
      <c r="Z176" s="221" t="str">
        <f>"3"&amp;TEXT(ROWS(L$1:L172),"00")&amp;"C"</f>
        <v>3172C</v>
      </c>
      <c r="AA176" s="297"/>
      <c r="AB176" s="351">
        <f t="shared" si="111"/>
        <v>0</v>
      </c>
      <c r="AC176" s="206"/>
      <c r="AD176" s="221" t="str">
        <f>"4"&amp;TEXT(ROWS(O$1:O172),"00")&amp;"C"</f>
        <v>4172C</v>
      </c>
      <c r="AE176" s="297"/>
      <c r="AF176" s="351">
        <f t="shared" si="112"/>
        <v>0</v>
      </c>
      <c r="AH176" s="188">
        <f t="shared" si="81"/>
        <v>0</v>
      </c>
      <c r="AI176" s="188">
        <f t="shared" si="113"/>
        <v>0</v>
      </c>
      <c r="AJ176" s="188">
        <f t="shared" si="114"/>
        <v>0</v>
      </c>
      <c r="AK176" s="188">
        <f t="shared" si="115"/>
        <v>0</v>
      </c>
      <c r="AL176" s="188">
        <f t="shared" si="116"/>
        <v>0</v>
      </c>
      <c r="AN176" s="188">
        <f t="shared" si="82"/>
        <v>0</v>
      </c>
      <c r="AO176" s="188">
        <f t="shared" si="83"/>
        <v>0</v>
      </c>
      <c r="AP176" s="188">
        <f t="shared" si="84"/>
        <v>0</v>
      </c>
      <c r="AQ176" s="188">
        <f t="shared" si="85"/>
        <v>0</v>
      </c>
      <c r="AR176" s="188">
        <f t="shared" si="86"/>
        <v>0</v>
      </c>
      <c r="AS176" s="188">
        <f t="shared" si="87"/>
        <v>0</v>
      </c>
      <c r="AT176" s="188">
        <f t="shared" si="88"/>
        <v>0</v>
      </c>
      <c r="AU176" s="188">
        <f t="shared" si="89"/>
        <v>0</v>
      </c>
      <c r="AV176" s="188">
        <f t="shared" si="90"/>
        <v>0</v>
      </c>
      <c r="AW176" s="188">
        <f t="shared" si="91"/>
        <v>0</v>
      </c>
      <c r="AX176" s="188">
        <f t="shared" si="92"/>
        <v>0</v>
      </c>
      <c r="AY176" s="188">
        <f t="shared" si="93"/>
        <v>0</v>
      </c>
      <c r="AZ176" s="188">
        <f t="shared" si="94"/>
        <v>0</v>
      </c>
      <c r="BA176" s="188">
        <f t="shared" si="95"/>
        <v>0</v>
      </c>
      <c r="BB176" s="188">
        <f t="shared" si="96"/>
        <v>0</v>
      </c>
      <c r="BC176" s="188">
        <f t="shared" si="97"/>
        <v>0</v>
      </c>
      <c r="BD176" s="188">
        <f t="shared" si="98"/>
        <v>0</v>
      </c>
      <c r="BE176" s="188">
        <f t="shared" si="99"/>
        <v>0</v>
      </c>
      <c r="BF176" s="188">
        <f t="shared" si="100"/>
        <v>0</v>
      </c>
      <c r="BG176" s="188">
        <f t="shared" si="101"/>
        <v>0</v>
      </c>
      <c r="BH176" s="188">
        <f t="shared" si="102"/>
        <v>0</v>
      </c>
      <c r="BI176" s="188">
        <f t="shared" si="103"/>
        <v>0</v>
      </c>
      <c r="BJ176" s="188">
        <f t="shared" si="104"/>
        <v>0</v>
      </c>
      <c r="BK176" s="188">
        <f t="shared" si="105"/>
        <v>0</v>
      </c>
      <c r="BL176" s="188">
        <f t="shared" si="106"/>
        <v>0</v>
      </c>
      <c r="BM176" s="188">
        <f t="shared" si="107"/>
        <v>0</v>
      </c>
    </row>
    <row r="177" spans="3:65">
      <c r="C177" s="183" t="s">
        <v>1760</v>
      </c>
      <c r="D177" s="184">
        <v>5</v>
      </c>
      <c r="E177" s="185" t="s">
        <v>1113</v>
      </c>
      <c r="F177" s="186" t="s">
        <v>1202</v>
      </c>
      <c r="G177" s="234" t="s">
        <v>1956</v>
      </c>
      <c r="H177" s="255"/>
      <c r="I177" s="256">
        <v>621</v>
      </c>
      <c r="J177" s="256">
        <v>5646</v>
      </c>
      <c r="K177" s="256">
        <v>0</v>
      </c>
      <c r="L177" s="257">
        <f t="shared" si="117"/>
        <v>6267</v>
      </c>
      <c r="M177" s="213"/>
      <c r="N177" s="221" t="str">
        <f>"0"&amp;TEXT(ROWS(C$1:C173),"00")&amp;"C"</f>
        <v>0173C</v>
      </c>
      <c r="O177" s="297"/>
      <c r="P177" s="351">
        <f t="shared" si="108"/>
        <v>0</v>
      </c>
      <c r="Q177" s="206"/>
      <c r="R177" s="221" t="str">
        <f>"1"&amp;TEXT(ROWS(F$1:F173),"00")&amp;"C"</f>
        <v>1173C</v>
      </c>
      <c r="S177" s="297"/>
      <c r="T177" s="351">
        <f t="shared" si="109"/>
        <v>0</v>
      </c>
      <c r="U177" s="206"/>
      <c r="V177" s="221" t="str">
        <f>"2"&amp;TEXT(ROWS(I$1:I173),"00")&amp;"C"</f>
        <v>2173C</v>
      </c>
      <c r="W177" s="297"/>
      <c r="X177" s="351">
        <f t="shared" si="110"/>
        <v>0</v>
      </c>
      <c r="Y177" s="206"/>
      <c r="Z177" s="221" t="str">
        <f>"3"&amp;TEXT(ROWS(L$1:L173),"00")&amp;"C"</f>
        <v>3173C</v>
      </c>
      <c r="AA177" s="297"/>
      <c r="AB177" s="351">
        <f t="shared" si="111"/>
        <v>0</v>
      </c>
      <c r="AC177" s="206"/>
      <c r="AD177" s="221" t="str">
        <f>"4"&amp;TEXT(ROWS(O$1:O173),"00")&amp;"C"</f>
        <v>4173C</v>
      </c>
      <c r="AE177" s="297"/>
      <c r="AF177" s="351">
        <f t="shared" si="112"/>
        <v>0</v>
      </c>
      <c r="AH177" s="188">
        <f t="shared" si="81"/>
        <v>0</v>
      </c>
      <c r="AI177" s="188">
        <f t="shared" si="113"/>
        <v>0</v>
      </c>
      <c r="AJ177" s="188">
        <f t="shared" si="114"/>
        <v>0</v>
      </c>
      <c r="AK177" s="188">
        <f t="shared" si="115"/>
        <v>0</v>
      </c>
      <c r="AL177" s="188">
        <f t="shared" si="116"/>
        <v>0</v>
      </c>
      <c r="AN177" s="188">
        <f t="shared" si="82"/>
        <v>0</v>
      </c>
      <c r="AO177" s="188">
        <f t="shared" si="83"/>
        <v>0</v>
      </c>
      <c r="AP177" s="188">
        <f t="shared" si="84"/>
        <v>0</v>
      </c>
      <c r="AQ177" s="188">
        <f t="shared" si="85"/>
        <v>0</v>
      </c>
      <c r="AR177" s="188">
        <f t="shared" si="86"/>
        <v>0</v>
      </c>
      <c r="AS177" s="188">
        <f t="shared" si="87"/>
        <v>0</v>
      </c>
      <c r="AT177" s="188">
        <f t="shared" si="88"/>
        <v>0</v>
      </c>
      <c r="AU177" s="188">
        <f t="shared" si="89"/>
        <v>0</v>
      </c>
      <c r="AV177" s="188">
        <f t="shared" si="90"/>
        <v>0</v>
      </c>
      <c r="AW177" s="188">
        <f t="shared" si="91"/>
        <v>0</v>
      </c>
      <c r="AX177" s="188">
        <f t="shared" si="92"/>
        <v>0</v>
      </c>
      <c r="AY177" s="188">
        <f t="shared" si="93"/>
        <v>0</v>
      </c>
      <c r="AZ177" s="188">
        <f t="shared" si="94"/>
        <v>0</v>
      </c>
      <c r="BA177" s="188">
        <f t="shared" si="95"/>
        <v>0</v>
      </c>
      <c r="BB177" s="188">
        <f t="shared" si="96"/>
        <v>0</v>
      </c>
      <c r="BC177" s="188">
        <f t="shared" si="97"/>
        <v>0</v>
      </c>
      <c r="BD177" s="188">
        <f t="shared" si="98"/>
        <v>0</v>
      </c>
      <c r="BE177" s="188">
        <f t="shared" si="99"/>
        <v>0</v>
      </c>
      <c r="BF177" s="188">
        <f t="shared" si="100"/>
        <v>0</v>
      </c>
      <c r="BG177" s="188">
        <f t="shared" si="101"/>
        <v>0</v>
      </c>
      <c r="BH177" s="188">
        <f t="shared" si="102"/>
        <v>0</v>
      </c>
      <c r="BI177" s="188">
        <f t="shared" si="103"/>
        <v>0</v>
      </c>
      <c r="BJ177" s="188">
        <f t="shared" si="104"/>
        <v>0</v>
      </c>
      <c r="BK177" s="188">
        <f t="shared" si="105"/>
        <v>0</v>
      </c>
      <c r="BL177" s="188">
        <f t="shared" si="106"/>
        <v>0</v>
      </c>
      <c r="BM177" s="188">
        <f t="shared" si="107"/>
        <v>0</v>
      </c>
    </row>
    <row r="178" spans="3:65">
      <c r="C178" s="193" t="s">
        <v>1890</v>
      </c>
      <c r="D178" s="193">
        <v>5</v>
      </c>
      <c r="E178" s="194" t="s">
        <v>1113</v>
      </c>
      <c r="F178" s="195" t="s">
        <v>1202</v>
      </c>
      <c r="G178" s="233" t="s">
        <v>2163</v>
      </c>
      <c r="H178" s="263"/>
      <c r="I178" s="264">
        <v>756</v>
      </c>
      <c r="J178" s="264">
        <v>871</v>
      </c>
      <c r="K178" s="264">
        <v>0</v>
      </c>
      <c r="L178" s="257">
        <f t="shared" si="117"/>
        <v>1627</v>
      </c>
      <c r="N178" s="221" t="str">
        <f>"0"&amp;TEXT(ROWS(C$1:C174),"00")&amp;"C"</f>
        <v>0174C</v>
      </c>
      <c r="O178" s="297"/>
      <c r="P178" s="351">
        <f t="shared" si="108"/>
        <v>0</v>
      </c>
      <c r="R178" s="221" t="str">
        <f>"1"&amp;TEXT(ROWS(F$1:F174),"00")&amp;"C"</f>
        <v>1174C</v>
      </c>
      <c r="S178" s="297"/>
      <c r="T178" s="351">
        <f t="shared" si="109"/>
        <v>0</v>
      </c>
      <c r="V178" s="221" t="str">
        <f>"2"&amp;TEXT(ROWS(I$1:I174),"00")&amp;"C"</f>
        <v>2174C</v>
      </c>
      <c r="W178" s="297"/>
      <c r="X178" s="351">
        <f t="shared" si="110"/>
        <v>0</v>
      </c>
      <c r="Z178" s="221" t="str">
        <f>"3"&amp;TEXT(ROWS(L$1:L174),"00")&amp;"C"</f>
        <v>3174C</v>
      </c>
      <c r="AA178" s="297"/>
      <c r="AB178" s="351">
        <f t="shared" si="111"/>
        <v>0</v>
      </c>
      <c r="AD178" s="221" t="str">
        <f>"4"&amp;TEXT(ROWS(O$1:O174),"00")&amp;"C"</f>
        <v>4174C</v>
      </c>
      <c r="AE178" s="297"/>
      <c r="AF178" s="351">
        <f t="shared" si="112"/>
        <v>0</v>
      </c>
      <c r="AH178" s="188">
        <f t="shared" si="81"/>
        <v>0</v>
      </c>
      <c r="AI178" s="188">
        <f t="shared" si="113"/>
        <v>0</v>
      </c>
      <c r="AJ178" s="188">
        <f t="shared" si="114"/>
        <v>0</v>
      </c>
      <c r="AK178" s="188">
        <f t="shared" si="115"/>
        <v>0</v>
      </c>
      <c r="AL178" s="188">
        <f t="shared" si="116"/>
        <v>0</v>
      </c>
      <c r="AN178" s="188">
        <f t="shared" si="82"/>
        <v>0</v>
      </c>
      <c r="AO178" s="188">
        <f t="shared" si="83"/>
        <v>0</v>
      </c>
      <c r="AP178" s="188">
        <f t="shared" si="84"/>
        <v>0</v>
      </c>
      <c r="AQ178" s="188">
        <f t="shared" si="85"/>
        <v>0</v>
      </c>
      <c r="AR178" s="188">
        <f t="shared" si="86"/>
        <v>0</v>
      </c>
      <c r="AS178" s="188">
        <f t="shared" si="87"/>
        <v>0</v>
      </c>
      <c r="AT178" s="188">
        <f t="shared" si="88"/>
        <v>0</v>
      </c>
      <c r="AU178" s="188">
        <f t="shared" si="89"/>
        <v>0</v>
      </c>
      <c r="AV178" s="188">
        <f t="shared" si="90"/>
        <v>0</v>
      </c>
      <c r="AW178" s="188">
        <f t="shared" si="91"/>
        <v>0</v>
      </c>
      <c r="AX178" s="188">
        <f t="shared" si="92"/>
        <v>0</v>
      </c>
      <c r="AY178" s="188">
        <f t="shared" si="93"/>
        <v>0</v>
      </c>
      <c r="AZ178" s="188">
        <f t="shared" si="94"/>
        <v>0</v>
      </c>
      <c r="BA178" s="188">
        <f t="shared" si="95"/>
        <v>0</v>
      </c>
      <c r="BB178" s="188">
        <f t="shared" si="96"/>
        <v>0</v>
      </c>
      <c r="BC178" s="188">
        <f t="shared" si="97"/>
        <v>0</v>
      </c>
      <c r="BD178" s="188">
        <f t="shared" si="98"/>
        <v>0</v>
      </c>
      <c r="BE178" s="188">
        <f t="shared" si="99"/>
        <v>0</v>
      </c>
      <c r="BF178" s="188">
        <f t="shared" si="100"/>
        <v>0</v>
      </c>
      <c r="BG178" s="188">
        <f t="shared" si="101"/>
        <v>0</v>
      </c>
      <c r="BH178" s="188">
        <f t="shared" si="102"/>
        <v>0</v>
      </c>
      <c r="BI178" s="188">
        <f t="shared" si="103"/>
        <v>0</v>
      </c>
      <c r="BJ178" s="188">
        <f t="shared" si="104"/>
        <v>0</v>
      </c>
      <c r="BK178" s="188">
        <f t="shared" si="105"/>
        <v>0</v>
      </c>
      <c r="BL178" s="188">
        <f t="shared" si="106"/>
        <v>0</v>
      </c>
      <c r="BM178" s="188">
        <f t="shared" si="107"/>
        <v>0</v>
      </c>
    </row>
    <row r="179" spans="3:65">
      <c r="C179" s="183" t="s">
        <v>1768</v>
      </c>
      <c r="D179" s="184">
        <v>5</v>
      </c>
      <c r="E179" s="185" t="s">
        <v>1113</v>
      </c>
      <c r="F179" s="186" t="s">
        <v>1202</v>
      </c>
      <c r="G179" s="234" t="s">
        <v>1964</v>
      </c>
      <c r="H179" s="255"/>
      <c r="I179" s="256">
        <v>4558</v>
      </c>
      <c r="J179" s="256">
        <v>13245</v>
      </c>
      <c r="K179" s="256">
        <v>0</v>
      </c>
      <c r="L179" s="257">
        <f t="shared" si="117"/>
        <v>17803</v>
      </c>
      <c r="M179" s="213"/>
      <c r="N179" s="221" t="str">
        <f>"0"&amp;TEXT(ROWS(C$1:C175),"00")&amp;"C"</f>
        <v>0175C</v>
      </c>
      <c r="O179" s="297"/>
      <c r="P179" s="351">
        <f t="shared" si="108"/>
        <v>0</v>
      </c>
      <c r="Q179" s="206"/>
      <c r="R179" s="221" t="str">
        <f>"1"&amp;TEXT(ROWS(F$1:F175),"00")&amp;"C"</f>
        <v>1175C</v>
      </c>
      <c r="S179" s="297"/>
      <c r="T179" s="351">
        <f t="shared" si="109"/>
        <v>0</v>
      </c>
      <c r="U179" s="206"/>
      <c r="V179" s="221" t="str">
        <f>"2"&amp;TEXT(ROWS(I$1:I175),"00")&amp;"C"</f>
        <v>2175C</v>
      </c>
      <c r="W179" s="297"/>
      <c r="X179" s="351">
        <f t="shared" si="110"/>
        <v>0</v>
      </c>
      <c r="Y179" s="206"/>
      <c r="Z179" s="221" t="str">
        <f>"3"&amp;TEXT(ROWS(L$1:L175),"00")&amp;"C"</f>
        <v>3175C</v>
      </c>
      <c r="AA179" s="297"/>
      <c r="AB179" s="351">
        <f t="shared" si="111"/>
        <v>0</v>
      </c>
      <c r="AC179" s="206"/>
      <c r="AD179" s="221" t="str">
        <f>"4"&amp;TEXT(ROWS(O$1:O175),"00")&amp;"C"</f>
        <v>4175C</v>
      </c>
      <c r="AE179" s="297"/>
      <c r="AF179" s="351">
        <f t="shared" si="112"/>
        <v>0</v>
      </c>
      <c r="AH179" s="188">
        <f t="shared" si="81"/>
        <v>0</v>
      </c>
      <c r="AI179" s="188">
        <f t="shared" si="113"/>
        <v>0</v>
      </c>
      <c r="AJ179" s="188">
        <f t="shared" si="114"/>
        <v>0</v>
      </c>
      <c r="AK179" s="188">
        <f t="shared" si="115"/>
        <v>0</v>
      </c>
      <c r="AL179" s="188">
        <f t="shared" si="116"/>
        <v>0</v>
      </c>
      <c r="AN179" s="188">
        <f t="shared" si="82"/>
        <v>0</v>
      </c>
      <c r="AO179" s="188">
        <f t="shared" si="83"/>
        <v>0</v>
      </c>
      <c r="AP179" s="188">
        <f t="shared" si="84"/>
        <v>0</v>
      </c>
      <c r="AQ179" s="188">
        <f t="shared" si="85"/>
        <v>0</v>
      </c>
      <c r="AR179" s="188">
        <f t="shared" si="86"/>
        <v>0</v>
      </c>
      <c r="AS179" s="188">
        <f t="shared" si="87"/>
        <v>0</v>
      </c>
      <c r="AT179" s="188">
        <f t="shared" si="88"/>
        <v>0</v>
      </c>
      <c r="AU179" s="188">
        <f t="shared" si="89"/>
        <v>0</v>
      </c>
      <c r="AV179" s="188">
        <f t="shared" si="90"/>
        <v>0</v>
      </c>
      <c r="AW179" s="188">
        <f t="shared" si="91"/>
        <v>0</v>
      </c>
      <c r="AX179" s="188">
        <f t="shared" si="92"/>
        <v>0</v>
      </c>
      <c r="AY179" s="188">
        <f t="shared" si="93"/>
        <v>0</v>
      </c>
      <c r="AZ179" s="188">
        <f t="shared" si="94"/>
        <v>0</v>
      </c>
      <c r="BA179" s="188">
        <f t="shared" si="95"/>
        <v>0</v>
      </c>
      <c r="BB179" s="188">
        <f t="shared" si="96"/>
        <v>0</v>
      </c>
      <c r="BC179" s="188">
        <f t="shared" si="97"/>
        <v>0</v>
      </c>
      <c r="BD179" s="188">
        <f t="shared" si="98"/>
        <v>0</v>
      </c>
      <c r="BE179" s="188">
        <f t="shared" si="99"/>
        <v>0</v>
      </c>
      <c r="BF179" s="188">
        <f t="shared" si="100"/>
        <v>0</v>
      </c>
      <c r="BG179" s="188">
        <f t="shared" si="101"/>
        <v>0</v>
      </c>
      <c r="BH179" s="188">
        <f t="shared" si="102"/>
        <v>0</v>
      </c>
      <c r="BI179" s="188">
        <f t="shared" si="103"/>
        <v>0</v>
      </c>
      <c r="BJ179" s="188">
        <f t="shared" si="104"/>
        <v>0</v>
      </c>
      <c r="BK179" s="188">
        <f t="shared" si="105"/>
        <v>0</v>
      </c>
      <c r="BL179" s="188">
        <f t="shared" si="106"/>
        <v>0</v>
      </c>
      <c r="BM179" s="188">
        <f t="shared" si="107"/>
        <v>0</v>
      </c>
    </row>
    <row r="180" spans="3:65">
      <c r="C180" s="183" t="s">
        <v>1754</v>
      </c>
      <c r="D180" s="184">
        <v>5</v>
      </c>
      <c r="E180" s="185" t="s">
        <v>1113</v>
      </c>
      <c r="F180" s="186" t="s">
        <v>1202</v>
      </c>
      <c r="G180" s="234" t="s">
        <v>1952</v>
      </c>
      <c r="H180" s="255"/>
      <c r="I180" s="256">
        <v>1634</v>
      </c>
      <c r="J180" s="256">
        <v>3279</v>
      </c>
      <c r="K180" s="256">
        <v>0</v>
      </c>
      <c r="L180" s="257">
        <f t="shared" si="117"/>
        <v>4913</v>
      </c>
      <c r="M180" s="213"/>
      <c r="N180" s="221" t="str">
        <f>"0"&amp;TEXT(ROWS(C$1:C176),"00")&amp;"C"</f>
        <v>0176C</v>
      </c>
      <c r="O180" s="297"/>
      <c r="P180" s="351">
        <f t="shared" si="108"/>
        <v>0</v>
      </c>
      <c r="Q180" s="206"/>
      <c r="R180" s="221" t="str">
        <f>"1"&amp;TEXT(ROWS(F$1:F176),"00")&amp;"C"</f>
        <v>1176C</v>
      </c>
      <c r="S180" s="297"/>
      <c r="T180" s="351">
        <f t="shared" si="109"/>
        <v>0</v>
      </c>
      <c r="U180" s="206"/>
      <c r="V180" s="221" t="str">
        <f>"2"&amp;TEXT(ROWS(I$1:I176),"00")&amp;"C"</f>
        <v>2176C</v>
      </c>
      <c r="W180" s="297"/>
      <c r="X180" s="351">
        <f t="shared" si="110"/>
        <v>0</v>
      </c>
      <c r="Y180" s="206"/>
      <c r="Z180" s="221" t="str">
        <f>"3"&amp;TEXT(ROWS(L$1:L176),"00")&amp;"C"</f>
        <v>3176C</v>
      </c>
      <c r="AA180" s="297"/>
      <c r="AB180" s="351">
        <f t="shared" si="111"/>
        <v>0</v>
      </c>
      <c r="AC180" s="206"/>
      <c r="AD180" s="221" t="str">
        <f>"4"&amp;TEXT(ROWS(O$1:O176),"00")&amp;"C"</f>
        <v>4176C</v>
      </c>
      <c r="AE180" s="297"/>
      <c r="AF180" s="351">
        <f t="shared" si="112"/>
        <v>0</v>
      </c>
      <c r="AH180" s="188">
        <f t="shared" si="81"/>
        <v>0</v>
      </c>
      <c r="AI180" s="188">
        <f t="shared" si="113"/>
        <v>0</v>
      </c>
      <c r="AJ180" s="188">
        <f t="shared" si="114"/>
        <v>0</v>
      </c>
      <c r="AK180" s="188">
        <f t="shared" si="115"/>
        <v>0</v>
      </c>
      <c r="AL180" s="188">
        <f t="shared" si="116"/>
        <v>0</v>
      </c>
      <c r="AN180" s="188">
        <f t="shared" si="82"/>
        <v>0</v>
      </c>
      <c r="AO180" s="188">
        <f t="shared" si="83"/>
        <v>0</v>
      </c>
      <c r="AP180" s="188">
        <f t="shared" si="84"/>
        <v>0</v>
      </c>
      <c r="AQ180" s="188">
        <f t="shared" si="85"/>
        <v>0</v>
      </c>
      <c r="AR180" s="188">
        <f t="shared" si="86"/>
        <v>0</v>
      </c>
      <c r="AS180" s="188">
        <f t="shared" si="87"/>
        <v>0</v>
      </c>
      <c r="AT180" s="188">
        <f t="shared" si="88"/>
        <v>0</v>
      </c>
      <c r="AU180" s="188">
        <f t="shared" si="89"/>
        <v>0</v>
      </c>
      <c r="AV180" s="188">
        <f t="shared" si="90"/>
        <v>0</v>
      </c>
      <c r="AW180" s="188">
        <f t="shared" si="91"/>
        <v>0</v>
      </c>
      <c r="AX180" s="188">
        <f t="shared" si="92"/>
        <v>0</v>
      </c>
      <c r="AY180" s="188">
        <f t="shared" si="93"/>
        <v>0</v>
      </c>
      <c r="AZ180" s="188">
        <f t="shared" si="94"/>
        <v>0</v>
      </c>
      <c r="BA180" s="188">
        <f t="shared" si="95"/>
        <v>0</v>
      </c>
      <c r="BB180" s="188">
        <f t="shared" si="96"/>
        <v>0</v>
      </c>
      <c r="BC180" s="188">
        <f t="shared" si="97"/>
        <v>0</v>
      </c>
      <c r="BD180" s="188">
        <f t="shared" si="98"/>
        <v>0</v>
      </c>
      <c r="BE180" s="188">
        <f t="shared" si="99"/>
        <v>0</v>
      </c>
      <c r="BF180" s="188">
        <f t="shared" si="100"/>
        <v>0</v>
      </c>
      <c r="BG180" s="188">
        <f t="shared" si="101"/>
        <v>0</v>
      </c>
      <c r="BH180" s="188">
        <f t="shared" si="102"/>
        <v>0</v>
      </c>
      <c r="BI180" s="188">
        <f t="shared" si="103"/>
        <v>0</v>
      </c>
      <c r="BJ180" s="188">
        <f t="shared" si="104"/>
        <v>0</v>
      </c>
      <c r="BK180" s="188">
        <f t="shared" si="105"/>
        <v>0</v>
      </c>
      <c r="BL180" s="188">
        <f t="shared" si="106"/>
        <v>0</v>
      </c>
      <c r="BM180" s="188">
        <f t="shared" si="107"/>
        <v>0</v>
      </c>
    </row>
    <row r="181" spans="3:65">
      <c r="C181" s="183" t="s">
        <v>1757</v>
      </c>
      <c r="D181" s="184">
        <v>5</v>
      </c>
      <c r="E181" s="185" t="s">
        <v>1113</v>
      </c>
      <c r="F181" s="186" t="s">
        <v>1202</v>
      </c>
      <c r="G181" s="234" t="s">
        <v>1091</v>
      </c>
      <c r="H181" s="255"/>
      <c r="I181" s="256">
        <v>1429</v>
      </c>
      <c r="J181" s="256">
        <v>3909</v>
      </c>
      <c r="K181" s="256">
        <v>0</v>
      </c>
      <c r="L181" s="257">
        <f t="shared" si="117"/>
        <v>5338</v>
      </c>
      <c r="M181" s="213"/>
      <c r="N181" s="221" t="str">
        <f>"0"&amp;TEXT(ROWS(C$1:C177),"00")&amp;"C"</f>
        <v>0177C</v>
      </c>
      <c r="O181" s="297"/>
      <c r="P181" s="351">
        <f t="shared" si="108"/>
        <v>0</v>
      </c>
      <c r="Q181" s="206"/>
      <c r="R181" s="221" t="str">
        <f>"1"&amp;TEXT(ROWS(F$1:F177),"00")&amp;"C"</f>
        <v>1177C</v>
      </c>
      <c r="S181" s="297"/>
      <c r="T181" s="351">
        <f t="shared" si="109"/>
        <v>0</v>
      </c>
      <c r="U181" s="206"/>
      <c r="V181" s="221" t="str">
        <f>"2"&amp;TEXT(ROWS(I$1:I177),"00")&amp;"C"</f>
        <v>2177C</v>
      </c>
      <c r="W181" s="297"/>
      <c r="X181" s="351">
        <f t="shared" si="110"/>
        <v>0</v>
      </c>
      <c r="Y181" s="206"/>
      <c r="Z181" s="221" t="str">
        <f>"3"&amp;TEXT(ROWS(L$1:L177),"00")&amp;"C"</f>
        <v>3177C</v>
      </c>
      <c r="AA181" s="297"/>
      <c r="AB181" s="351">
        <f t="shared" si="111"/>
        <v>0</v>
      </c>
      <c r="AC181" s="206"/>
      <c r="AD181" s="221" t="str">
        <f>"4"&amp;TEXT(ROWS(O$1:O177),"00")&amp;"C"</f>
        <v>4177C</v>
      </c>
      <c r="AE181" s="297"/>
      <c r="AF181" s="351">
        <f t="shared" si="112"/>
        <v>0</v>
      </c>
      <c r="AH181" s="188">
        <f t="shared" si="81"/>
        <v>0</v>
      </c>
      <c r="AI181" s="188">
        <f t="shared" si="113"/>
        <v>0</v>
      </c>
      <c r="AJ181" s="188">
        <f t="shared" si="114"/>
        <v>0</v>
      </c>
      <c r="AK181" s="188">
        <f t="shared" si="115"/>
        <v>0</v>
      </c>
      <c r="AL181" s="188">
        <f t="shared" si="116"/>
        <v>0</v>
      </c>
      <c r="AN181" s="188">
        <f t="shared" si="82"/>
        <v>0</v>
      </c>
      <c r="AO181" s="188">
        <f t="shared" si="83"/>
        <v>0</v>
      </c>
      <c r="AP181" s="188">
        <f t="shared" si="84"/>
        <v>0</v>
      </c>
      <c r="AQ181" s="188">
        <f t="shared" si="85"/>
        <v>0</v>
      </c>
      <c r="AR181" s="188">
        <f t="shared" si="86"/>
        <v>0</v>
      </c>
      <c r="AS181" s="188">
        <f t="shared" si="87"/>
        <v>0</v>
      </c>
      <c r="AT181" s="188">
        <f t="shared" si="88"/>
        <v>0</v>
      </c>
      <c r="AU181" s="188">
        <f t="shared" si="89"/>
        <v>0</v>
      </c>
      <c r="AV181" s="188">
        <f t="shared" si="90"/>
        <v>0</v>
      </c>
      <c r="AW181" s="188">
        <f t="shared" si="91"/>
        <v>0</v>
      </c>
      <c r="AX181" s="188">
        <f t="shared" si="92"/>
        <v>0</v>
      </c>
      <c r="AY181" s="188">
        <f t="shared" si="93"/>
        <v>0</v>
      </c>
      <c r="AZ181" s="188">
        <f t="shared" si="94"/>
        <v>0</v>
      </c>
      <c r="BA181" s="188">
        <f t="shared" si="95"/>
        <v>0</v>
      </c>
      <c r="BB181" s="188">
        <f t="shared" si="96"/>
        <v>0</v>
      </c>
      <c r="BC181" s="188">
        <f t="shared" si="97"/>
        <v>0</v>
      </c>
      <c r="BD181" s="188">
        <f t="shared" si="98"/>
        <v>0</v>
      </c>
      <c r="BE181" s="188">
        <f t="shared" si="99"/>
        <v>0</v>
      </c>
      <c r="BF181" s="188">
        <f t="shared" si="100"/>
        <v>0</v>
      </c>
      <c r="BG181" s="188">
        <f t="shared" si="101"/>
        <v>0</v>
      </c>
      <c r="BH181" s="188">
        <f t="shared" si="102"/>
        <v>0</v>
      </c>
      <c r="BI181" s="188">
        <f t="shared" si="103"/>
        <v>0</v>
      </c>
      <c r="BJ181" s="188">
        <f t="shared" si="104"/>
        <v>0</v>
      </c>
      <c r="BK181" s="188">
        <f t="shared" si="105"/>
        <v>0</v>
      </c>
      <c r="BL181" s="188">
        <f t="shared" si="106"/>
        <v>0</v>
      </c>
      <c r="BM181" s="188">
        <f t="shared" si="107"/>
        <v>0</v>
      </c>
    </row>
    <row r="182" spans="3:65">
      <c r="C182" s="183" t="s">
        <v>1743</v>
      </c>
      <c r="D182" s="184">
        <v>5</v>
      </c>
      <c r="E182" s="185" t="s">
        <v>1113</v>
      </c>
      <c r="F182" s="186" t="s">
        <v>1942</v>
      </c>
      <c r="G182" s="234" t="s">
        <v>1943</v>
      </c>
      <c r="H182" s="255"/>
      <c r="I182" s="256"/>
      <c r="J182" s="256">
        <v>2871</v>
      </c>
      <c r="K182" s="256"/>
      <c r="L182" s="257">
        <f t="shared" si="117"/>
        <v>2871</v>
      </c>
      <c r="M182" s="213"/>
      <c r="N182" s="221" t="str">
        <f>"0"&amp;TEXT(ROWS(C$1:C178),"00")&amp;"C"</f>
        <v>0178C</v>
      </c>
      <c r="O182" s="297"/>
      <c r="P182" s="351">
        <f t="shared" si="108"/>
        <v>0</v>
      </c>
      <c r="Q182" s="206"/>
      <c r="R182" s="221" t="str">
        <f>"1"&amp;TEXT(ROWS(F$1:F178),"00")&amp;"C"</f>
        <v>1178C</v>
      </c>
      <c r="S182" s="297"/>
      <c r="T182" s="351">
        <f t="shared" si="109"/>
        <v>0</v>
      </c>
      <c r="U182" s="206"/>
      <c r="V182" s="221" t="str">
        <f>"2"&amp;TEXT(ROWS(I$1:I178),"00")&amp;"C"</f>
        <v>2178C</v>
      </c>
      <c r="W182" s="297"/>
      <c r="X182" s="351">
        <f t="shared" si="110"/>
        <v>0</v>
      </c>
      <c r="Y182" s="206"/>
      <c r="Z182" s="221" t="str">
        <f>"3"&amp;TEXT(ROWS(L$1:L178),"00")&amp;"C"</f>
        <v>3178C</v>
      </c>
      <c r="AA182" s="297"/>
      <c r="AB182" s="351">
        <f t="shared" si="111"/>
        <v>0</v>
      </c>
      <c r="AC182" s="206"/>
      <c r="AD182" s="221" t="str">
        <f>"4"&amp;TEXT(ROWS(O$1:O178),"00")&amp;"C"</f>
        <v>4178C</v>
      </c>
      <c r="AE182" s="297"/>
      <c r="AF182" s="351">
        <f t="shared" si="112"/>
        <v>0</v>
      </c>
      <c r="AH182" s="188">
        <f t="shared" si="81"/>
        <v>0</v>
      </c>
      <c r="AI182" s="188">
        <f t="shared" si="113"/>
        <v>0</v>
      </c>
      <c r="AJ182" s="188">
        <f t="shared" si="114"/>
        <v>0</v>
      </c>
      <c r="AK182" s="188">
        <f t="shared" si="115"/>
        <v>0</v>
      </c>
      <c r="AL182" s="188">
        <f t="shared" si="116"/>
        <v>0</v>
      </c>
      <c r="AN182" s="188">
        <f t="shared" si="82"/>
        <v>0</v>
      </c>
      <c r="AO182" s="188">
        <f t="shared" si="83"/>
        <v>0</v>
      </c>
      <c r="AP182" s="188">
        <f t="shared" si="84"/>
        <v>0</v>
      </c>
      <c r="AQ182" s="188">
        <f t="shared" si="85"/>
        <v>0</v>
      </c>
      <c r="AR182" s="188">
        <f t="shared" si="86"/>
        <v>0</v>
      </c>
      <c r="AS182" s="188">
        <f t="shared" si="87"/>
        <v>0</v>
      </c>
      <c r="AT182" s="188">
        <f t="shared" si="88"/>
        <v>0</v>
      </c>
      <c r="AU182" s="188">
        <f t="shared" si="89"/>
        <v>0</v>
      </c>
      <c r="AV182" s="188">
        <f t="shared" si="90"/>
        <v>0</v>
      </c>
      <c r="AW182" s="188">
        <f t="shared" si="91"/>
        <v>0</v>
      </c>
      <c r="AX182" s="188">
        <f t="shared" si="92"/>
        <v>0</v>
      </c>
      <c r="AY182" s="188">
        <f t="shared" si="93"/>
        <v>0</v>
      </c>
      <c r="AZ182" s="188">
        <f t="shared" si="94"/>
        <v>0</v>
      </c>
      <c r="BA182" s="188">
        <f t="shared" si="95"/>
        <v>0</v>
      </c>
      <c r="BB182" s="188">
        <f t="shared" si="96"/>
        <v>0</v>
      </c>
      <c r="BC182" s="188">
        <f t="shared" si="97"/>
        <v>0</v>
      </c>
      <c r="BD182" s="188">
        <f t="shared" si="98"/>
        <v>0</v>
      </c>
      <c r="BE182" s="188">
        <f t="shared" si="99"/>
        <v>0</v>
      </c>
      <c r="BF182" s="188">
        <f t="shared" si="100"/>
        <v>0</v>
      </c>
      <c r="BG182" s="188">
        <f t="shared" si="101"/>
        <v>0</v>
      </c>
      <c r="BH182" s="188">
        <f t="shared" si="102"/>
        <v>0</v>
      </c>
      <c r="BI182" s="188">
        <f t="shared" si="103"/>
        <v>0</v>
      </c>
      <c r="BJ182" s="188">
        <f t="shared" si="104"/>
        <v>0</v>
      </c>
      <c r="BK182" s="188">
        <f t="shared" si="105"/>
        <v>0</v>
      </c>
      <c r="BL182" s="188">
        <f t="shared" si="106"/>
        <v>0</v>
      </c>
      <c r="BM182" s="188">
        <f t="shared" si="107"/>
        <v>0</v>
      </c>
    </row>
    <row r="183" spans="3:65">
      <c r="C183" s="183" t="s">
        <v>1751</v>
      </c>
      <c r="D183" s="184">
        <v>5</v>
      </c>
      <c r="E183" s="185" t="s">
        <v>1113</v>
      </c>
      <c r="F183" s="186" t="s">
        <v>1202</v>
      </c>
      <c r="G183" s="234" t="s">
        <v>1943</v>
      </c>
      <c r="H183" s="255"/>
      <c r="I183" s="256">
        <v>3275</v>
      </c>
      <c r="J183" s="256">
        <v>2356</v>
      </c>
      <c r="K183" s="256">
        <v>0</v>
      </c>
      <c r="L183" s="257">
        <f t="shared" si="117"/>
        <v>5631</v>
      </c>
      <c r="M183" s="213"/>
      <c r="N183" s="221" t="str">
        <f>"0"&amp;TEXT(ROWS(C$1:C179),"00")&amp;"C"</f>
        <v>0179C</v>
      </c>
      <c r="O183" s="297"/>
      <c r="P183" s="351">
        <f t="shared" si="108"/>
        <v>0</v>
      </c>
      <c r="Q183" s="206"/>
      <c r="R183" s="221" t="str">
        <f>"1"&amp;TEXT(ROWS(F$1:F179),"00")&amp;"C"</f>
        <v>1179C</v>
      </c>
      <c r="S183" s="297"/>
      <c r="T183" s="351">
        <f t="shared" si="109"/>
        <v>0</v>
      </c>
      <c r="U183" s="206"/>
      <c r="V183" s="221" t="str">
        <f>"2"&amp;TEXT(ROWS(I$1:I179),"00")&amp;"C"</f>
        <v>2179C</v>
      </c>
      <c r="W183" s="297"/>
      <c r="X183" s="351">
        <f t="shared" si="110"/>
        <v>0</v>
      </c>
      <c r="Y183" s="206"/>
      <c r="Z183" s="221" t="str">
        <f>"3"&amp;TEXT(ROWS(L$1:L179),"00")&amp;"C"</f>
        <v>3179C</v>
      </c>
      <c r="AA183" s="297"/>
      <c r="AB183" s="351">
        <f t="shared" si="111"/>
        <v>0</v>
      </c>
      <c r="AC183" s="206"/>
      <c r="AD183" s="221" t="str">
        <f>"4"&amp;TEXT(ROWS(O$1:O179),"00")&amp;"C"</f>
        <v>4179C</v>
      </c>
      <c r="AE183" s="297"/>
      <c r="AF183" s="351">
        <f t="shared" si="112"/>
        <v>0</v>
      </c>
      <c r="AH183" s="188">
        <f t="shared" si="81"/>
        <v>0</v>
      </c>
      <c r="AI183" s="188">
        <f t="shared" si="113"/>
        <v>0</v>
      </c>
      <c r="AJ183" s="188">
        <f t="shared" si="114"/>
        <v>0</v>
      </c>
      <c r="AK183" s="188">
        <f t="shared" si="115"/>
        <v>0</v>
      </c>
      <c r="AL183" s="188">
        <f t="shared" si="116"/>
        <v>0</v>
      </c>
      <c r="AN183" s="188">
        <f t="shared" si="82"/>
        <v>0</v>
      </c>
      <c r="AO183" s="188">
        <f t="shared" si="83"/>
        <v>0</v>
      </c>
      <c r="AP183" s="188">
        <f t="shared" si="84"/>
        <v>0</v>
      </c>
      <c r="AQ183" s="188">
        <f t="shared" si="85"/>
        <v>0</v>
      </c>
      <c r="AR183" s="188">
        <f t="shared" si="86"/>
        <v>0</v>
      </c>
      <c r="AS183" s="188">
        <f t="shared" si="87"/>
        <v>0</v>
      </c>
      <c r="AT183" s="188">
        <f t="shared" si="88"/>
        <v>0</v>
      </c>
      <c r="AU183" s="188">
        <f t="shared" si="89"/>
        <v>0</v>
      </c>
      <c r="AV183" s="188">
        <f t="shared" si="90"/>
        <v>0</v>
      </c>
      <c r="AW183" s="188">
        <f t="shared" si="91"/>
        <v>0</v>
      </c>
      <c r="AX183" s="188">
        <f t="shared" si="92"/>
        <v>0</v>
      </c>
      <c r="AY183" s="188">
        <f t="shared" si="93"/>
        <v>0</v>
      </c>
      <c r="AZ183" s="188">
        <f t="shared" si="94"/>
        <v>0</v>
      </c>
      <c r="BA183" s="188">
        <f t="shared" si="95"/>
        <v>0</v>
      </c>
      <c r="BB183" s="188">
        <f t="shared" si="96"/>
        <v>0</v>
      </c>
      <c r="BC183" s="188">
        <f t="shared" si="97"/>
        <v>0</v>
      </c>
      <c r="BD183" s="188">
        <f t="shared" si="98"/>
        <v>0</v>
      </c>
      <c r="BE183" s="188">
        <f t="shared" si="99"/>
        <v>0</v>
      </c>
      <c r="BF183" s="188">
        <f t="shared" si="100"/>
        <v>0</v>
      </c>
      <c r="BG183" s="188">
        <f t="shared" si="101"/>
        <v>0</v>
      </c>
      <c r="BH183" s="188">
        <f t="shared" si="102"/>
        <v>0</v>
      </c>
      <c r="BI183" s="188">
        <f t="shared" si="103"/>
        <v>0</v>
      </c>
      <c r="BJ183" s="188">
        <f t="shared" si="104"/>
        <v>0</v>
      </c>
      <c r="BK183" s="188">
        <f t="shared" si="105"/>
        <v>0</v>
      </c>
      <c r="BL183" s="188">
        <f t="shared" si="106"/>
        <v>0</v>
      </c>
      <c r="BM183" s="188">
        <f t="shared" si="107"/>
        <v>0</v>
      </c>
    </row>
    <row r="184" spans="3:65">
      <c r="C184" s="183" t="s">
        <v>1801</v>
      </c>
      <c r="D184" s="184">
        <v>6</v>
      </c>
      <c r="E184" s="185" t="s">
        <v>1113</v>
      </c>
      <c r="F184" s="186" t="s">
        <v>1202</v>
      </c>
      <c r="G184" s="234" t="s">
        <v>1995</v>
      </c>
      <c r="H184" s="255"/>
      <c r="I184" s="256">
        <v>23066</v>
      </c>
      <c r="J184" s="256">
        <v>24137</v>
      </c>
      <c r="K184" s="256"/>
      <c r="L184" s="257">
        <f t="shared" si="117"/>
        <v>47203</v>
      </c>
      <c r="M184" s="213"/>
      <c r="N184" s="221" t="str">
        <f>"0"&amp;TEXT(ROWS(C$1:C180),"00")&amp;"C"</f>
        <v>0180C</v>
      </c>
      <c r="O184" s="297"/>
      <c r="P184" s="351">
        <f t="shared" si="108"/>
        <v>0</v>
      </c>
      <c r="Q184" s="206"/>
      <c r="R184" s="221" t="str">
        <f>"1"&amp;TEXT(ROWS(F$1:F180),"00")&amp;"C"</f>
        <v>1180C</v>
      </c>
      <c r="S184" s="297"/>
      <c r="T184" s="351">
        <f t="shared" si="109"/>
        <v>0</v>
      </c>
      <c r="U184" s="206"/>
      <c r="V184" s="221" t="str">
        <f>"2"&amp;TEXT(ROWS(I$1:I180),"00")&amp;"C"</f>
        <v>2180C</v>
      </c>
      <c r="W184" s="297"/>
      <c r="X184" s="351">
        <f t="shared" si="110"/>
        <v>0</v>
      </c>
      <c r="Y184" s="206"/>
      <c r="Z184" s="221" t="str">
        <f>"3"&amp;TEXT(ROWS(L$1:L180),"00")&amp;"C"</f>
        <v>3180C</v>
      </c>
      <c r="AA184" s="297"/>
      <c r="AB184" s="351">
        <f t="shared" si="111"/>
        <v>0</v>
      </c>
      <c r="AC184" s="206"/>
      <c r="AD184" s="221" t="str">
        <f>"4"&amp;TEXT(ROWS(O$1:O180),"00")&amp;"C"</f>
        <v>4180C</v>
      </c>
      <c r="AE184" s="297"/>
      <c r="AF184" s="351">
        <f t="shared" si="112"/>
        <v>0</v>
      </c>
      <c r="AH184" s="188">
        <f t="shared" si="81"/>
        <v>0</v>
      </c>
      <c r="AI184" s="188">
        <f t="shared" si="113"/>
        <v>0</v>
      </c>
      <c r="AJ184" s="188">
        <f t="shared" si="114"/>
        <v>0</v>
      </c>
      <c r="AK184" s="188">
        <f t="shared" si="115"/>
        <v>0</v>
      </c>
      <c r="AL184" s="188">
        <f t="shared" si="116"/>
        <v>0</v>
      </c>
      <c r="AN184" s="188">
        <f t="shared" si="82"/>
        <v>0</v>
      </c>
      <c r="AO184" s="188">
        <f t="shared" si="83"/>
        <v>0</v>
      </c>
      <c r="AP184" s="188">
        <f t="shared" si="84"/>
        <v>0</v>
      </c>
      <c r="AQ184" s="188">
        <f t="shared" si="85"/>
        <v>0</v>
      </c>
      <c r="AR184" s="188">
        <f t="shared" si="86"/>
        <v>0</v>
      </c>
      <c r="AS184" s="188">
        <f t="shared" si="87"/>
        <v>0</v>
      </c>
      <c r="AT184" s="188">
        <f t="shared" si="88"/>
        <v>0</v>
      </c>
      <c r="AU184" s="188">
        <f t="shared" si="89"/>
        <v>0</v>
      </c>
      <c r="AV184" s="188">
        <f t="shared" si="90"/>
        <v>0</v>
      </c>
      <c r="AW184" s="188">
        <f t="shared" si="91"/>
        <v>0</v>
      </c>
      <c r="AX184" s="188">
        <f t="shared" si="92"/>
        <v>0</v>
      </c>
      <c r="AY184" s="188">
        <f t="shared" si="93"/>
        <v>0</v>
      </c>
      <c r="AZ184" s="188">
        <f t="shared" si="94"/>
        <v>0</v>
      </c>
      <c r="BA184" s="188">
        <f t="shared" si="95"/>
        <v>0</v>
      </c>
      <c r="BB184" s="188">
        <f t="shared" si="96"/>
        <v>0</v>
      </c>
      <c r="BC184" s="188">
        <f t="shared" si="97"/>
        <v>0</v>
      </c>
      <c r="BD184" s="188">
        <f t="shared" si="98"/>
        <v>0</v>
      </c>
      <c r="BE184" s="188">
        <f t="shared" si="99"/>
        <v>0</v>
      </c>
      <c r="BF184" s="188">
        <f t="shared" si="100"/>
        <v>0</v>
      </c>
      <c r="BG184" s="188">
        <f t="shared" si="101"/>
        <v>0</v>
      </c>
      <c r="BH184" s="188">
        <f t="shared" si="102"/>
        <v>0</v>
      </c>
      <c r="BI184" s="188">
        <f t="shared" si="103"/>
        <v>0</v>
      </c>
      <c r="BJ184" s="188">
        <f t="shared" si="104"/>
        <v>0</v>
      </c>
      <c r="BK184" s="188">
        <f t="shared" si="105"/>
        <v>0</v>
      </c>
      <c r="BL184" s="188">
        <f t="shared" si="106"/>
        <v>0</v>
      </c>
      <c r="BM184" s="188">
        <f t="shared" si="107"/>
        <v>0</v>
      </c>
    </row>
    <row r="185" spans="3:65">
      <c r="C185" s="183" t="s">
        <v>1796</v>
      </c>
      <c r="D185" s="184">
        <v>6</v>
      </c>
      <c r="E185" s="185" t="s">
        <v>1113</v>
      </c>
      <c r="F185" s="186" t="s">
        <v>1202</v>
      </c>
      <c r="G185" s="234" t="s">
        <v>1990</v>
      </c>
      <c r="H185" s="255"/>
      <c r="I185" s="256">
        <v>3941</v>
      </c>
      <c r="J185" s="256">
        <v>6289</v>
      </c>
      <c r="K185" s="256"/>
      <c r="L185" s="257">
        <f t="shared" si="117"/>
        <v>10230</v>
      </c>
      <c r="M185" s="213"/>
      <c r="N185" s="221" t="str">
        <f>"0"&amp;TEXT(ROWS(C$1:C181),"00")&amp;"C"</f>
        <v>0181C</v>
      </c>
      <c r="O185" s="297"/>
      <c r="P185" s="351">
        <f t="shared" si="108"/>
        <v>0</v>
      </c>
      <c r="Q185" s="206"/>
      <c r="R185" s="221" t="str">
        <f>"1"&amp;TEXT(ROWS(F$1:F181),"00")&amp;"C"</f>
        <v>1181C</v>
      </c>
      <c r="S185" s="297"/>
      <c r="T185" s="351">
        <f t="shared" si="109"/>
        <v>0</v>
      </c>
      <c r="U185" s="206"/>
      <c r="V185" s="221" t="str">
        <f>"2"&amp;TEXT(ROWS(I$1:I181),"00")&amp;"C"</f>
        <v>2181C</v>
      </c>
      <c r="W185" s="297"/>
      <c r="X185" s="351">
        <f t="shared" si="110"/>
        <v>0</v>
      </c>
      <c r="Y185" s="206"/>
      <c r="Z185" s="221" t="str">
        <f>"3"&amp;TEXT(ROWS(L$1:L181),"00")&amp;"C"</f>
        <v>3181C</v>
      </c>
      <c r="AA185" s="297"/>
      <c r="AB185" s="351">
        <f t="shared" si="111"/>
        <v>0</v>
      </c>
      <c r="AC185" s="206"/>
      <c r="AD185" s="221" t="str">
        <f>"4"&amp;TEXT(ROWS(O$1:O181),"00")&amp;"C"</f>
        <v>4181C</v>
      </c>
      <c r="AE185" s="297"/>
      <c r="AF185" s="351">
        <f t="shared" si="112"/>
        <v>0</v>
      </c>
      <c r="AH185" s="188">
        <f t="shared" si="81"/>
        <v>0</v>
      </c>
      <c r="AI185" s="188">
        <f t="shared" si="113"/>
        <v>0</v>
      </c>
      <c r="AJ185" s="188">
        <f t="shared" si="114"/>
        <v>0</v>
      </c>
      <c r="AK185" s="188">
        <f t="shared" si="115"/>
        <v>0</v>
      </c>
      <c r="AL185" s="188">
        <f t="shared" si="116"/>
        <v>0</v>
      </c>
      <c r="AN185" s="188">
        <f t="shared" si="82"/>
        <v>0</v>
      </c>
      <c r="AO185" s="188">
        <f t="shared" si="83"/>
        <v>0</v>
      </c>
      <c r="AP185" s="188">
        <f t="shared" si="84"/>
        <v>0</v>
      </c>
      <c r="AQ185" s="188">
        <f t="shared" si="85"/>
        <v>0</v>
      </c>
      <c r="AR185" s="188">
        <f t="shared" si="86"/>
        <v>0</v>
      </c>
      <c r="AS185" s="188">
        <f t="shared" si="87"/>
        <v>0</v>
      </c>
      <c r="AT185" s="188">
        <f t="shared" si="88"/>
        <v>0</v>
      </c>
      <c r="AU185" s="188">
        <f t="shared" si="89"/>
        <v>0</v>
      </c>
      <c r="AV185" s="188">
        <f t="shared" si="90"/>
        <v>0</v>
      </c>
      <c r="AW185" s="188">
        <f t="shared" si="91"/>
        <v>0</v>
      </c>
      <c r="AX185" s="188">
        <f t="shared" si="92"/>
        <v>0</v>
      </c>
      <c r="AY185" s="188">
        <f t="shared" si="93"/>
        <v>0</v>
      </c>
      <c r="AZ185" s="188">
        <f t="shared" si="94"/>
        <v>0</v>
      </c>
      <c r="BA185" s="188">
        <f t="shared" si="95"/>
        <v>0</v>
      </c>
      <c r="BB185" s="188">
        <f t="shared" si="96"/>
        <v>0</v>
      </c>
      <c r="BC185" s="188">
        <f t="shared" si="97"/>
        <v>0</v>
      </c>
      <c r="BD185" s="188">
        <f t="shared" si="98"/>
        <v>0</v>
      </c>
      <c r="BE185" s="188">
        <f t="shared" si="99"/>
        <v>0</v>
      </c>
      <c r="BF185" s="188">
        <f t="shared" si="100"/>
        <v>0</v>
      </c>
      <c r="BG185" s="188">
        <f t="shared" si="101"/>
        <v>0</v>
      </c>
      <c r="BH185" s="188">
        <f t="shared" si="102"/>
        <v>0</v>
      </c>
      <c r="BI185" s="188">
        <f t="shared" si="103"/>
        <v>0</v>
      </c>
      <c r="BJ185" s="188">
        <f t="shared" si="104"/>
        <v>0</v>
      </c>
      <c r="BK185" s="188">
        <f t="shared" si="105"/>
        <v>0</v>
      </c>
      <c r="BL185" s="188">
        <f t="shared" si="106"/>
        <v>0</v>
      </c>
      <c r="BM185" s="188">
        <f t="shared" si="107"/>
        <v>0</v>
      </c>
    </row>
    <row r="186" spans="3:65">
      <c r="C186" s="305" t="s">
        <v>1787</v>
      </c>
      <c r="D186" s="185">
        <v>6</v>
      </c>
      <c r="E186" s="185" t="s">
        <v>1113</v>
      </c>
      <c r="F186" s="229" t="s">
        <v>1202</v>
      </c>
      <c r="G186" s="236" t="s">
        <v>1981</v>
      </c>
      <c r="H186" s="255"/>
      <c r="I186" s="265">
        <v>4277</v>
      </c>
      <c r="J186" s="259">
        <v>3568</v>
      </c>
      <c r="K186" s="265"/>
      <c r="L186" s="257">
        <f t="shared" si="117"/>
        <v>7845</v>
      </c>
      <c r="M186" s="213"/>
      <c r="N186" s="221" t="str">
        <f>"0"&amp;TEXT(ROWS(C$1:C182),"00")&amp;"C"</f>
        <v>0182C</v>
      </c>
      <c r="O186" s="297"/>
      <c r="P186" s="351">
        <f t="shared" si="108"/>
        <v>0</v>
      </c>
      <c r="Q186" s="206"/>
      <c r="R186" s="221" t="str">
        <f>"1"&amp;TEXT(ROWS(F$1:F182),"00")&amp;"C"</f>
        <v>1182C</v>
      </c>
      <c r="S186" s="297"/>
      <c r="T186" s="351">
        <f t="shared" si="109"/>
        <v>0</v>
      </c>
      <c r="U186" s="206"/>
      <c r="V186" s="221" t="str">
        <f>"2"&amp;TEXT(ROWS(I$1:I182),"00")&amp;"C"</f>
        <v>2182C</v>
      </c>
      <c r="W186" s="297"/>
      <c r="X186" s="351">
        <f t="shared" si="110"/>
        <v>0</v>
      </c>
      <c r="Y186" s="206"/>
      <c r="Z186" s="221" t="str">
        <f>"3"&amp;TEXT(ROWS(L$1:L182),"00")&amp;"C"</f>
        <v>3182C</v>
      </c>
      <c r="AA186" s="297"/>
      <c r="AB186" s="351">
        <f t="shared" si="111"/>
        <v>0</v>
      </c>
      <c r="AC186" s="206"/>
      <c r="AD186" s="221" t="str">
        <f>"4"&amp;TEXT(ROWS(O$1:O182),"00")&amp;"C"</f>
        <v>4182C</v>
      </c>
      <c r="AE186" s="297"/>
      <c r="AF186" s="351">
        <f t="shared" si="112"/>
        <v>0</v>
      </c>
      <c r="AH186" s="188">
        <f t="shared" si="81"/>
        <v>0</v>
      </c>
      <c r="AI186" s="188">
        <f t="shared" si="113"/>
        <v>0</v>
      </c>
      <c r="AJ186" s="188">
        <f t="shared" si="114"/>
        <v>0</v>
      </c>
      <c r="AK186" s="188">
        <f t="shared" si="115"/>
        <v>0</v>
      </c>
      <c r="AL186" s="188">
        <f t="shared" si="116"/>
        <v>0</v>
      </c>
      <c r="AN186" s="188">
        <f t="shared" si="82"/>
        <v>0</v>
      </c>
      <c r="AO186" s="188">
        <f t="shared" si="83"/>
        <v>0</v>
      </c>
      <c r="AP186" s="188">
        <f t="shared" si="84"/>
        <v>0</v>
      </c>
      <c r="AQ186" s="188">
        <f t="shared" si="85"/>
        <v>0</v>
      </c>
      <c r="AR186" s="188">
        <f t="shared" si="86"/>
        <v>0</v>
      </c>
      <c r="AS186" s="188">
        <f t="shared" si="87"/>
        <v>0</v>
      </c>
      <c r="AT186" s="188">
        <f t="shared" si="88"/>
        <v>0</v>
      </c>
      <c r="AU186" s="188">
        <f t="shared" si="89"/>
        <v>0</v>
      </c>
      <c r="AV186" s="188">
        <f t="shared" si="90"/>
        <v>0</v>
      </c>
      <c r="AW186" s="188">
        <f t="shared" si="91"/>
        <v>0</v>
      </c>
      <c r="AX186" s="188">
        <f t="shared" si="92"/>
        <v>0</v>
      </c>
      <c r="AY186" s="188">
        <f t="shared" si="93"/>
        <v>0</v>
      </c>
      <c r="AZ186" s="188">
        <f t="shared" si="94"/>
        <v>0</v>
      </c>
      <c r="BA186" s="188">
        <f t="shared" si="95"/>
        <v>0</v>
      </c>
      <c r="BB186" s="188">
        <f t="shared" si="96"/>
        <v>0</v>
      </c>
      <c r="BC186" s="188">
        <f t="shared" si="97"/>
        <v>0</v>
      </c>
      <c r="BD186" s="188">
        <f t="shared" si="98"/>
        <v>0</v>
      </c>
      <c r="BE186" s="188">
        <f t="shared" si="99"/>
        <v>0</v>
      </c>
      <c r="BF186" s="188">
        <f t="shared" si="100"/>
        <v>0</v>
      </c>
      <c r="BG186" s="188">
        <f t="shared" si="101"/>
        <v>0</v>
      </c>
      <c r="BH186" s="188">
        <f t="shared" si="102"/>
        <v>0</v>
      </c>
      <c r="BI186" s="188">
        <f t="shared" si="103"/>
        <v>0</v>
      </c>
      <c r="BJ186" s="188">
        <f t="shared" si="104"/>
        <v>0</v>
      </c>
      <c r="BK186" s="188">
        <f t="shared" si="105"/>
        <v>0</v>
      </c>
      <c r="BL186" s="188">
        <f t="shared" si="106"/>
        <v>0</v>
      </c>
      <c r="BM186" s="188">
        <f t="shared" si="107"/>
        <v>0</v>
      </c>
    </row>
    <row r="187" spans="3:65">
      <c r="C187" s="183" t="s">
        <v>1779</v>
      </c>
      <c r="D187" s="184">
        <v>6</v>
      </c>
      <c r="E187" s="185" t="s">
        <v>1113</v>
      </c>
      <c r="F187" s="186" t="str">
        <f>'PROPOSED PRICE SUMMARY'!O21</f>
        <v>TYPE COMPANY NAME HERE</v>
      </c>
      <c r="G187" s="234" t="s">
        <v>1974</v>
      </c>
      <c r="H187" s="255"/>
      <c r="I187" s="256">
        <v>601</v>
      </c>
      <c r="J187" s="256">
        <v>488</v>
      </c>
      <c r="K187" s="256"/>
      <c r="L187" s="257">
        <f t="shared" si="117"/>
        <v>1089</v>
      </c>
      <c r="M187" s="213"/>
      <c r="N187" s="221" t="str">
        <f>"0"&amp;TEXT(ROWS(C$1:C183),"00")&amp;"C"</f>
        <v>0183C</v>
      </c>
      <c r="O187" s="297"/>
      <c r="P187" s="351">
        <f t="shared" si="108"/>
        <v>0</v>
      </c>
      <c r="Q187" s="206"/>
      <c r="R187" s="221" t="str">
        <f>"1"&amp;TEXT(ROWS(F$1:F183),"00")&amp;"C"</f>
        <v>1183C</v>
      </c>
      <c r="S187" s="297"/>
      <c r="T187" s="351">
        <f t="shared" si="109"/>
        <v>0</v>
      </c>
      <c r="U187" s="206"/>
      <c r="V187" s="221" t="str">
        <f>"2"&amp;TEXT(ROWS(I$1:I183),"00")&amp;"C"</f>
        <v>2183C</v>
      </c>
      <c r="W187" s="297"/>
      <c r="X187" s="351">
        <f t="shared" si="110"/>
        <v>0</v>
      </c>
      <c r="Y187" s="206"/>
      <c r="Z187" s="221" t="str">
        <f>"3"&amp;TEXT(ROWS(L$1:L183),"00")&amp;"C"</f>
        <v>3183C</v>
      </c>
      <c r="AA187" s="297"/>
      <c r="AB187" s="351">
        <f t="shared" si="111"/>
        <v>0</v>
      </c>
      <c r="AC187" s="206"/>
      <c r="AD187" s="221" t="str">
        <f>"4"&amp;TEXT(ROWS(O$1:O183),"00")&amp;"C"</f>
        <v>4183C</v>
      </c>
      <c r="AE187" s="297"/>
      <c r="AF187" s="351">
        <f t="shared" si="112"/>
        <v>0</v>
      </c>
      <c r="AH187" s="188">
        <f t="shared" si="81"/>
        <v>0</v>
      </c>
      <c r="AI187" s="188">
        <f t="shared" si="113"/>
        <v>0</v>
      </c>
      <c r="AJ187" s="188">
        <f t="shared" si="114"/>
        <v>0</v>
      </c>
      <c r="AK187" s="188">
        <f t="shared" si="115"/>
        <v>0</v>
      </c>
      <c r="AL187" s="188">
        <f t="shared" si="116"/>
        <v>0</v>
      </c>
      <c r="AN187" s="188">
        <f t="shared" si="82"/>
        <v>0</v>
      </c>
      <c r="AO187" s="188">
        <f t="shared" si="83"/>
        <v>0</v>
      </c>
      <c r="AP187" s="188">
        <f t="shared" si="84"/>
        <v>0</v>
      </c>
      <c r="AQ187" s="188">
        <f t="shared" si="85"/>
        <v>0</v>
      </c>
      <c r="AR187" s="188">
        <f t="shared" si="86"/>
        <v>0</v>
      </c>
      <c r="AS187" s="188">
        <f t="shared" si="87"/>
        <v>0</v>
      </c>
      <c r="AT187" s="188">
        <f t="shared" si="88"/>
        <v>0</v>
      </c>
      <c r="AU187" s="188">
        <f t="shared" si="89"/>
        <v>0</v>
      </c>
      <c r="AV187" s="188">
        <f t="shared" si="90"/>
        <v>0</v>
      </c>
      <c r="AW187" s="188">
        <f t="shared" si="91"/>
        <v>0</v>
      </c>
      <c r="AX187" s="188">
        <f t="shared" si="92"/>
        <v>0</v>
      </c>
      <c r="AY187" s="188">
        <f t="shared" si="93"/>
        <v>0</v>
      </c>
      <c r="AZ187" s="188">
        <f t="shared" si="94"/>
        <v>0</v>
      </c>
      <c r="BA187" s="188">
        <f t="shared" si="95"/>
        <v>0</v>
      </c>
      <c r="BB187" s="188">
        <f t="shared" si="96"/>
        <v>0</v>
      </c>
      <c r="BC187" s="188">
        <f t="shared" si="97"/>
        <v>0</v>
      </c>
      <c r="BD187" s="188">
        <f t="shared" si="98"/>
        <v>0</v>
      </c>
      <c r="BE187" s="188">
        <f t="shared" si="99"/>
        <v>0</v>
      </c>
      <c r="BF187" s="188">
        <f t="shared" si="100"/>
        <v>0</v>
      </c>
      <c r="BG187" s="188">
        <f t="shared" si="101"/>
        <v>0</v>
      </c>
      <c r="BH187" s="188">
        <f t="shared" si="102"/>
        <v>0</v>
      </c>
      <c r="BI187" s="188">
        <f t="shared" si="103"/>
        <v>0</v>
      </c>
      <c r="BJ187" s="188">
        <f t="shared" si="104"/>
        <v>0</v>
      </c>
      <c r="BK187" s="188">
        <f t="shared" si="105"/>
        <v>0</v>
      </c>
      <c r="BL187" s="188">
        <f t="shared" si="106"/>
        <v>0</v>
      </c>
      <c r="BM187" s="188">
        <f t="shared" si="107"/>
        <v>0</v>
      </c>
    </row>
    <row r="188" spans="3:65">
      <c r="C188" s="193" t="s">
        <v>1899</v>
      </c>
      <c r="D188" s="193">
        <v>6</v>
      </c>
      <c r="E188" s="194" t="s">
        <v>1113</v>
      </c>
      <c r="F188" s="195" t="s">
        <v>2175</v>
      </c>
      <c r="G188" s="233" t="s">
        <v>2176</v>
      </c>
      <c r="H188" s="263"/>
      <c r="I188" s="264"/>
      <c r="J188" s="264">
        <v>871</v>
      </c>
      <c r="K188" s="264"/>
      <c r="L188" s="257">
        <f t="shared" si="117"/>
        <v>871</v>
      </c>
      <c r="N188" s="221" t="str">
        <f>"0"&amp;TEXT(ROWS(C$1:C184),"00")&amp;"C"</f>
        <v>0184C</v>
      </c>
      <c r="O188" s="297"/>
      <c r="P188" s="351">
        <f t="shared" si="108"/>
        <v>0</v>
      </c>
      <c r="R188" s="221" t="str">
        <f>"1"&amp;TEXT(ROWS(F$1:F184),"00")&amp;"C"</f>
        <v>1184C</v>
      </c>
      <c r="S188" s="297"/>
      <c r="T188" s="351">
        <f t="shared" si="109"/>
        <v>0</v>
      </c>
      <c r="V188" s="221" t="str">
        <f>"2"&amp;TEXT(ROWS(I$1:I184),"00")&amp;"C"</f>
        <v>2184C</v>
      </c>
      <c r="W188" s="297"/>
      <c r="X188" s="351">
        <f t="shared" si="110"/>
        <v>0</v>
      </c>
      <c r="Z188" s="221" t="str">
        <f>"3"&amp;TEXT(ROWS(L$1:L184),"00")&amp;"C"</f>
        <v>3184C</v>
      </c>
      <c r="AA188" s="297"/>
      <c r="AB188" s="351">
        <f t="shared" si="111"/>
        <v>0</v>
      </c>
      <c r="AD188" s="221" t="str">
        <f>"4"&amp;TEXT(ROWS(O$1:O184),"00")&amp;"C"</f>
        <v>4184C</v>
      </c>
      <c r="AE188" s="297"/>
      <c r="AF188" s="351">
        <f t="shared" si="112"/>
        <v>0</v>
      </c>
      <c r="AH188" s="188">
        <f t="shared" si="81"/>
        <v>0</v>
      </c>
      <c r="AI188" s="188">
        <f t="shared" si="113"/>
        <v>0</v>
      </c>
      <c r="AJ188" s="188">
        <f t="shared" si="114"/>
        <v>0</v>
      </c>
      <c r="AK188" s="188">
        <f t="shared" si="115"/>
        <v>0</v>
      </c>
      <c r="AL188" s="188">
        <f t="shared" si="116"/>
        <v>0</v>
      </c>
      <c r="AN188" s="188">
        <f t="shared" si="82"/>
        <v>0</v>
      </c>
      <c r="AO188" s="188">
        <f t="shared" si="83"/>
        <v>0</v>
      </c>
      <c r="AP188" s="188">
        <f t="shared" si="84"/>
        <v>0</v>
      </c>
      <c r="AQ188" s="188">
        <f t="shared" si="85"/>
        <v>0</v>
      </c>
      <c r="AR188" s="188">
        <f t="shared" si="86"/>
        <v>0</v>
      </c>
      <c r="AS188" s="188">
        <f t="shared" si="87"/>
        <v>0</v>
      </c>
      <c r="AT188" s="188">
        <f t="shared" si="88"/>
        <v>0</v>
      </c>
      <c r="AU188" s="188">
        <f t="shared" si="89"/>
        <v>0</v>
      </c>
      <c r="AV188" s="188">
        <f t="shared" si="90"/>
        <v>0</v>
      </c>
      <c r="AW188" s="188">
        <f t="shared" si="91"/>
        <v>0</v>
      </c>
      <c r="AX188" s="188">
        <f t="shared" si="92"/>
        <v>0</v>
      </c>
      <c r="AY188" s="188">
        <f t="shared" si="93"/>
        <v>0</v>
      </c>
      <c r="AZ188" s="188">
        <f t="shared" si="94"/>
        <v>0</v>
      </c>
      <c r="BA188" s="188">
        <f t="shared" si="95"/>
        <v>0</v>
      </c>
      <c r="BB188" s="188">
        <f t="shared" si="96"/>
        <v>0</v>
      </c>
      <c r="BC188" s="188">
        <f t="shared" si="97"/>
        <v>0</v>
      </c>
      <c r="BD188" s="188">
        <f t="shared" si="98"/>
        <v>0</v>
      </c>
      <c r="BE188" s="188">
        <f t="shared" si="99"/>
        <v>0</v>
      </c>
      <c r="BF188" s="188">
        <f t="shared" si="100"/>
        <v>0</v>
      </c>
      <c r="BG188" s="188">
        <f t="shared" si="101"/>
        <v>0</v>
      </c>
      <c r="BH188" s="188">
        <f t="shared" si="102"/>
        <v>0</v>
      </c>
      <c r="BI188" s="188">
        <f t="shared" si="103"/>
        <v>0</v>
      </c>
      <c r="BJ188" s="188">
        <f t="shared" si="104"/>
        <v>0</v>
      </c>
      <c r="BK188" s="188">
        <f t="shared" si="105"/>
        <v>0</v>
      </c>
      <c r="BL188" s="188">
        <f t="shared" si="106"/>
        <v>0</v>
      </c>
      <c r="BM188" s="188">
        <f t="shared" si="107"/>
        <v>0</v>
      </c>
    </row>
    <row r="189" spans="3:65" ht="16.5" thickBot="1">
      <c r="C189" s="183" t="s">
        <v>1780</v>
      </c>
      <c r="D189" s="184">
        <v>6</v>
      </c>
      <c r="E189" s="185" t="s">
        <v>1113</v>
      </c>
      <c r="F189" s="186" t="s">
        <v>1202</v>
      </c>
      <c r="G189" s="234" t="s">
        <v>2663</v>
      </c>
      <c r="H189" s="266"/>
      <c r="I189" s="267">
        <v>839</v>
      </c>
      <c r="J189" s="267">
        <v>598</v>
      </c>
      <c r="K189" s="267"/>
      <c r="L189" s="268">
        <f t="shared" si="117"/>
        <v>1437</v>
      </c>
      <c r="M189" s="213"/>
      <c r="N189" s="222" t="str">
        <f>"0"&amp;TEXT(ROWS(C$1:C185),"00")&amp;"C"</f>
        <v>0185C</v>
      </c>
      <c r="O189" s="299"/>
      <c r="P189" s="352">
        <f t="shared" si="108"/>
        <v>0</v>
      </c>
      <c r="Q189" s="206"/>
      <c r="R189" s="222" t="str">
        <f>"1"&amp;TEXT(ROWS(F$1:F185),"00")&amp;"C"</f>
        <v>1185C</v>
      </c>
      <c r="S189" s="299"/>
      <c r="T189" s="352">
        <f t="shared" si="109"/>
        <v>0</v>
      </c>
      <c r="U189" s="206"/>
      <c r="V189" s="222" t="str">
        <f>"2"&amp;TEXT(ROWS(I$1:I185),"00")&amp;"C"</f>
        <v>2185C</v>
      </c>
      <c r="W189" s="299"/>
      <c r="X189" s="352">
        <f t="shared" si="110"/>
        <v>0</v>
      </c>
      <c r="Y189" s="206"/>
      <c r="Z189" s="222" t="str">
        <f>"3"&amp;TEXT(ROWS(L$1:L185),"00")&amp;"C"</f>
        <v>3185C</v>
      </c>
      <c r="AA189" s="299"/>
      <c r="AB189" s="352">
        <f t="shared" si="111"/>
        <v>0</v>
      </c>
      <c r="AC189" s="206"/>
      <c r="AD189" s="222" t="str">
        <f>"4"&amp;TEXT(ROWS(O$1:O185),"00")&amp;"C"</f>
        <v>4185C</v>
      </c>
      <c r="AE189" s="299"/>
      <c r="AF189" s="352">
        <f t="shared" si="112"/>
        <v>0</v>
      </c>
      <c r="AH189" s="188">
        <f t="shared" si="81"/>
        <v>0</v>
      </c>
      <c r="AI189" s="188">
        <f t="shared" si="113"/>
        <v>0</v>
      </c>
      <c r="AJ189" s="188">
        <f t="shared" si="114"/>
        <v>0</v>
      </c>
      <c r="AK189" s="188">
        <f t="shared" si="115"/>
        <v>0</v>
      </c>
      <c r="AL189" s="188">
        <f t="shared" si="116"/>
        <v>0</v>
      </c>
      <c r="AN189" s="188">
        <f t="shared" si="82"/>
        <v>0</v>
      </c>
      <c r="AO189" s="188">
        <f t="shared" si="83"/>
        <v>0</v>
      </c>
      <c r="AP189" s="188">
        <f t="shared" si="84"/>
        <v>0</v>
      </c>
      <c r="AQ189" s="188">
        <f t="shared" si="85"/>
        <v>0</v>
      </c>
      <c r="AR189" s="188">
        <f t="shared" si="86"/>
        <v>0</v>
      </c>
      <c r="AS189" s="188">
        <f t="shared" si="87"/>
        <v>0</v>
      </c>
      <c r="AT189" s="188">
        <f t="shared" si="88"/>
        <v>0</v>
      </c>
      <c r="AU189" s="188">
        <f t="shared" si="89"/>
        <v>0</v>
      </c>
      <c r="AV189" s="188">
        <f t="shared" si="90"/>
        <v>0</v>
      </c>
      <c r="AW189" s="188">
        <f t="shared" si="91"/>
        <v>0</v>
      </c>
      <c r="AX189" s="188">
        <f t="shared" si="92"/>
        <v>0</v>
      </c>
      <c r="AY189" s="188">
        <f t="shared" si="93"/>
        <v>0</v>
      </c>
      <c r="AZ189" s="188">
        <f t="shared" si="94"/>
        <v>0</v>
      </c>
      <c r="BA189" s="188">
        <f t="shared" si="95"/>
        <v>0</v>
      </c>
      <c r="BB189" s="188">
        <f t="shared" si="96"/>
        <v>0</v>
      </c>
      <c r="BC189" s="188">
        <f t="shared" si="97"/>
        <v>0</v>
      </c>
      <c r="BD189" s="188">
        <f t="shared" si="98"/>
        <v>0</v>
      </c>
      <c r="BE189" s="188">
        <f t="shared" si="99"/>
        <v>0</v>
      </c>
      <c r="BF189" s="188">
        <f t="shared" si="100"/>
        <v>0</v>
      </c>
      <c r="BG189" s="188">
        <f t="shared" si="101"/>
        <v>0</v>
      </c>
      <c r="BH189" s="188">
        <f t="shared" si="102"/>
        <v>0</v>
      </c>
      <c r="BI189" s="188">
        <f t="shared" si="103"/>
        <v>0</v>
      </c>
      <c r="BJ189" s="188">
        <f t="shared" si="104"/>
        <v>0</v>
      </c>
      <c r="BK189" s="188">
        <f t="shared" si="105"/>
        <v>0</v>
      </c>
      <c r="BL189" s="188">
        <f t="shared" si="106"/>
        <v>0</v>
      </c>
      <c r="BM189" s="188">
        <f t="shared" si="107"/>
        <v>0</v>
      </c>
    </row>
    <row r="190" spans="3:65" ht="16.5" thickBot="1">
      <c r="C190" s="243" t="s">
        <v>2572</v>
      </c>
      <c r="D190" s="200">
        <f>COUNTA(C6:C189)</f>
        <v>184</v>
      </c>
      <c r="E190" s="240"/>
      <c r="F190" s="241"/>
      <c r="G190" s="241"/>
      <c r="H190" s="242">
        <f>SUM(H6:H189)</f>
        <v>1566417.6</v>
      </c>
      <c r="I190" s="242">
        <f t="shared" ref="I190:L190" si="118">SUM(I6:I189)</f>
        <v>1371218</v>
      </c>
      <c r="J190" s="242">
        <f t="shared" si="118"/>
        <v>8187441</v>
      </c>
      <c r="K190" s="242">
        <f t="shared" si="118"/>
        <v>2006124</v>
      </c>
      <c r="L190" s="242">
        <f t="shared" si="118"/>
        <v>13131200.599999998</v>
      </c>
      <c r="O190" s="288">
        <f>SUM(O6:O189)</f>
        <v>0</v>
      </c>
      <c r="P190" s="301">
        <f>AVERAGE(P6:P189)</f>
        <v>0</v>
      </c>
      <c r="Q190" s="304" t="s">
        <v>2633</v>
      </c>
      <c r="S190" s="288">
        <f>SUM(S6:S189)</f>
        <v>0</v>
      </c>
      <c r="T190" s="303">
        <f>AVERAGE(T6:T189)</f>
        <v>0</v>
      </c>
      <c r="U190" s="304" t="s">
        <v>2633</v>
      </c>
      <c r="W190" s="288">
        <f>SUM(W6:W189)</f>
        <v>0</v>
      </c>
      <c r="X190" s="303">
        <f>AVERAGE(X6:X189)</f>
        <v>0</v>
      </c>
      <c r="Y190" s="304" t="s">
        <v>2633</v>
      </c>
      <c r="AA190" s="288">
        <f>SUM(AA6:AA189)</f>
        <v>0</v>
      </c>
      <c r="AB190" s="303">
        <f>AVERAGE(AB6:AB189)</f>
        <v>0</v>
      </c>
      <c r="AC190" s="304" t="s">
        <v>2633</v>
      </c>
      <c r="AE190" s="288">
        <f>SUM(AE6:AE189)</f>
        <v>0</v>
      </c>
      <c r="AF190" s="303">
        <f>AVERAGE(AF6:AF189)</f>
        <v>0</v>
      </c>
      <c r="AG190" s="304" t="s">
        <v>2633</v>
      </c>
      <c r="AH190" s="202">
        <f>SUM(AH6:AH189)</f>
        <v>0</v>
      </c>
      <c r="AI190" s="202">
        <f t="shared" ref="AI190:AL190" si="119">SUM(AI6:AI189)</f>
        <v>0</v>
      </c>
      <c r="AJ190" s="202">
        <f t="shared" si="119"/>
        <v>0</v>
      </c>
      <c r="AK190" s="202">
        <f t="shared" si="119"/>
        <v>0</v>
      </c>
      <c r="AL190" s="202">
        <f t="shared" si="119"/>
        <v>0</v>
      </c>
      <c r="AN190" s="202">
        <f>SUM(AN6:AN189)</f>
        <v>0</v>
      </c>
      <c r="AO190" s="202">
        <f t="shared" ref="AO190:BM190" si="120">SUM(AO6:AO189)</f>
        <v>0</v>
      </c>
      <c r="AP190" s="202">
        <f t="shared" si="120"/>
        <v>0</v>
      </c>
      <c r="AQ190" s="202">
        <f t="shared" si="120"/>
        <v>0</v>
      </c>
      <c r="AR190" s="202">
        <f t="shared" si="120"/>
        <v>0</v>
      </c>
      <c r="AS190" s="202">
        <f t="shared" si="120"/>
        <v>0</v>
      </c>
      <c r="AT190" s="202">
        <f t="shared" si="120"/>
        <v>0</v>
      </c>
      <c r="AU190" s="202">
        <f t="shared" si="120"/>
        <v>0</v>
      </c>
      <c r="AV190" s="202">
        <f t="shared" si="120"/>
        <v>0</v>
      </c>
      <c r="AW190" s="202">
        <f t="shared" si="120"/>
        <v>0</v>
      </c>
      <c r="AX190" s="202">
        <f t="shared" si="120"/>
        <v>0</v>
      </c>
      <c r="AY190" s="202">
        <f t="shared" si="120"/>
        <v>0</v>
      </c>
      <c r="AZ190" s="202">
        <f t="shared" si="120"/>
        <v>0</v>
      </c>
      <c r="BA190" s="202">
        <f t="shared" si="120"/>
        <v>0</v>
      </c>
      <c r="BB190" s="202">
        <f t="shared" si="120"/>
        <v>0</v>
      </c>
      <c r="BC190" s="202">
        <f t="shared" si="120"/>
        <v>0</v>
      </c>
      <c r="BD190" s="202">
        <f t="shared" si="120"/>
        <v>0</v>
      </c>
      <c r="BE190" s="202">
        <f t="shared" si="120"/>
        <v>0</v>
      </c>
      <c r="BF190" s="202">
        <f t="shared" si="120"/>
        <v>0</v>
      </c>
      <c r="BG190" s="202">
        <f t="shared" si="120"/>
        <v>0</v>
      </c>
      <c r="BH190" s="202">
        <f t="shared" si="120"/>
        <v>0</v>
      </c>
      <c r="BI190" s="202">
        <f t="shared" si="120"/>
        <v>0</v>
      </c>
      <c r="BJ190" s="202">
        <f t="shared" si="120"/>
        <v>0</v>
      </c>
      <c r="BK190" s="202">
        <f t="shared" si="120"/>
        <v>0</v>
      </c>
      <c r="BL190" s="202">
        <f t="shared" si="120"/>
        <v>0</v>
      </c>
      <c r="BM190" s="202">
        <f t="shared" si="120"/>
        <v>0</v>
      </c>
    </row>
    <row r="191" spans="3:65" ht="16.5" thickTop="1"/>
    <row r="192" spans="3:65">
      <c r="C192" s="433" t="s">
        <v>2634</v>
      </c>
      <c r="D192" s="433"/>
      <c r="E192" s="433"/>
      <c r="F192" s="433"/>
      <c r="G192" s="433"/>
    </row>
  </sheetData>
  <sheetProtection algorithmName="SHA-512" hashValue="D1WhmFxkYtNgWh6aOIHFox5T0W9jPxCHeA8AakVA00tSkIx86fKRa0iSKjgqtsxWU9HaKUJiQ7D10OVv6b+p2w==" saltValue="pplRNxFxmui22hVMWkuvPg==" spinCount="100000" sheet="1" objects="1" scenarios="1" formatCells="0" formatColumns="0" formatRows="0" selectLockedCells="1"/>
  <autoFilter ref="C5:AE170">
    <sortState ref="C5:AA189">
      <sortCondition ref="G4:G169"/>
    </sortState>
  </autoFilter>
  <mergeCells count="13">
    <mergeCell ref="C192:G192"/>
    <mergeCell ref="H4:L4"/>
    <mergeCell ref="C2:E2"/>
    <mergeCell ref="AH3:AL3"/>
    <mergeCell ref="AN3:BM3"/>
    <mergeCell ref="C3:L3"/>
    <mergeCell ref="N3:AE3"/>
    <mergeCell ref="N2:AE2"/>
    <mergeCell ref="N4:P4"/>
    <mergeCell ref="R4:T4"/>
    <mergeCell ref="V4:X4"/>
    <mergeCell ref="Z4:AB4"/>
    <mergeCell ref="AD4:AF4"/>
  </mergeCells>
  <conditionalFormatting sqref="G68:G70 J68:J70">
    <cfRule type="duplicateValues" dxfId="7" priority="1"/>
    <cfRule type="duplicateValues" dxfId="6" priority="2"/>
  </conditionalFormatting>
  <conditionalFormatting sqref="G88:G90 J88:J90">
    <cfRule type="duplicateValues" dxfId="5" priority="3"/>
    <cfRule type="duplicateValues" dxfId="4" priority="4"/>
  </conditionalFormatting>
  <printOptions horizontalCentered="1"/>
  <pageMargins left="0.2" right="0.2" top="0.25" bottom="0.5" header="0.3" footer="0.3"/>
  <pageSetup scale="30" orientation="landscape" horizontalDpi="1200" verticalDpi="1200" r:id="rId1"/>
  <headerFooter>
    <oddFooter>&amp;C&amp;F&amp;R&amp;A
Page &amp;N of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M144"/>
  <sheetViews>
    <sheetView showGridLines="0" view="pageBreakPreview" zoomScaleNormal="100" zoomScaleSheetLayoutView="100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O6" sqref="O6"/>
    </sheetView>
  </sheetViews>
  <sheetFormatPr defaultColWidth="9.140625" defaultRowHeight="15.75"/>
  <cols>
    <col min="1" max="2" width="3.28515625" style="170" customWidth="1"/>
    <col min="3" max="3" width="20" style="171" bestFit="1" customWidth="1"/>
    <col min="4" max="4" width="12.140625" style="171" bestFit="1" customWidth="1"/>
    <col min="5" max="5" width="13.5703125" style="201" bestFit="1" customWidth="1"/>
    <col min="6" max="6" width="78.42578125" style="172" bestFit="1" customWidth="1"/>
    <col min="7" max="7" width="59.85546875" style="172" bestFit="1" customWidth="1"/>
    <col min="8" max="9" width="13.7109375" style="167" bestFit="1" customWidth="1"/>
    <col min="10" max="10" width="14.85546875" style="167" bestFit="1" customWidth="1"/>
    <col min="11" max="11" width="13.7109375" style="167" bestFit="1" customWidth="1"/>
    <col min="12" max="12" width="14.85546875" style="168" bestFit="1" customWidth="1"/>
    <col min="13" max="13" width="3.28515625" style="210" customWidth="1"/>
    <col min="14" max="14" width="11.28515625" style="209" customWidth="1"/>
    <col min="15" max="16" width="11.28515625" style="286" customWidth="1"/>
    <col min="17" max="17" width="3.28515625" style="204" customWidth="1"/>
    <col min="18" max="18" width="11.28515625" style="203" customWidth="1"/>
    <col min="19" max="20" width="11.28515625" style="286" customWidth="1"/>
    <col min="21" max="21" width="3.28515625" style="204" customWidth="1"/>
    <col min="22" max="22" width="11.28515625" style="203" customWidth="1"/>
    <col min="23" max="24" width="11.28515625" style="286" customWidth="1"/>
    <col min="25" max="25" width="3.28515625" style="204" customWidth="1"/>
    <col min="26" max="26" width="11.28515625" style="203" customWidth="1"/>
    <col min="27" max="28" width="11.28515625" style="286" customWidth="1"/>
    <col min="29" max="29" width="3.28515625" style="204" customWidth="1"/>
    <col min="30" max="30" width="11.28515625" style="203" customWidth="1"/>
    <col min="31" max="32" width="13.28515625" style="286" customWidth="1"/>
    <col min="33" max="33" width="3.140625" style="204" customWidth="1"/>
    <col min="34" max="38" width="15.7109375" style="172" hidden="1" customWidth="1"/>
    <col min="39" max="39" width="5.5703125" style="173" hidden="1" customWidth="1"/>
    <col min="40" max="56" width="15.42578125" style="172" hidden="1" customWidth="1"/>
    <col min="57" max="65" width="13.7109375" style="172" hidden="1" customWidth="1"/>
    <col min="66" max="16384" width="9.140625" style="172"/>
  </cols>
  <sheetData>
    <row r="1" spans="1:65">
      <c r="E1" s="171"/>
      <c r="L1" s="231"/>
      <c r="AG1" s="172"/>
    </row>
    <row r="2" spans="1:65" ht="29.25" thickBot="1">
      <c r="C2" s="429" t="str">
        <f>'PROPOSED PRICE SUMMARY'!O21</f>
        <v>TYPE COMPANY NAME HERE</v>
      </c>
      <c r="D2" s="429"/>
      <c r="E2" s="429"/>
      <c r="L2" s="231"/>
      <c r="N2" s="423" t="s">
        <v>2592</v>
      </c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291"/>
      <c r="AG2" s="172"/>
    </row>
    <row r="3" spans="1:65" s="176" customFormat="1" ht="96.75" customHeight="1" thickBot="1">
      <c r="A3" s="174"/>
      <c r="B3" s="174"/>
      <c r="C3" s="434" t="s">
        <v>2588</v>
      </c>
      <c r="D3" s="434"/>
      <c r="E3" s="434"/>
      <c r="F3" s="434"/>
      <c r="G3" s="434"/>
      <c r="H3" s="434"/>
      <c r="I3" s="434"/>
      <c r="J3" s="434"/>
      <c r="K3" s="434"/>
      <c r="L3" s="434"/>
      <c r="M3" s="211"/>
      <c r="N3" s="435" t="s">
        <v>2583</v>
      </c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292"/>
      <c r="AH3" s="413" t="s">
        <v>2574</v>
      </c>
      <c r="AI3" s="413"/>
      <c r="AJ3" s="413"/>
      <c r="AK3" s="413"/>
      <c r="AL3" s="413"/>
      <c r="AM3" s="50"/>
      <c r="AN3" s="413" t="s">
        <v>1106</v>
      </c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</row>
    <row r="4" spans="1:65" s="176" customFormat="1" ht="23.25" customHeight="1">
      <c r="A4" s="174"/>
      <c r="B4" s="174"/>
      <c r="C4" s="436"/>
      <c r="D4" s="436"/>
      <c r="E4" s="436"/>
      <c r="F4" s="175"/>
      <c r="G4" s="175"/>
      <c r="H4" s="426" t="s">
        <v>2584</v>
      </c>
      <c r="I4" s="427"/>
      <c r="J4" s="427"/>
      <c r="K4" s="427"/>
      <c r="L4" s="428"/>
      <c r="M4" s="211"/>
      <c r="N4" s="437" t="s">
        <v>1332</v>
      </c>
      <c r="O4" s="437"/>
      <c r="P4" s="437"/>
      <c r="Q4" s="215"/>
      <c r="R4" s="437" t="s">
        <v>917</v>
      </c>
      <c r="S4" s="437"/>
      <c r="T4" s="437"/>
      <c r="U4" s="215"/>
      <c r="V4" s="437" t="s">
        <v>918</v>
      </c>
      <c r="W4" s="437"/>
      <c r="X4" s="437"/>
      <c r="Y4" s="215"/>
      <c r="Z4" s="437" t="s">
        <v>919</v>
      </c>
      <c r="AA4" s="437"/>
      <c r="AB4" s="437"/>
      <c r="AC4" s="215"/>
      <c r="AD4" s="437" t="s">
        <v>920</v>
      </c>
      <c r="AE4" s="437"/>
      <c r="AF4" s="437"/>
      <c r="AH4" s="177" t="s">
        <v>1332</v>
      </c>
      <c r="AI4" s="177" t="s">
        <v>917</v>
      </c>
      <c r="AJ4" s="177" t="s">
        <v>918</v>
      </c>
      <c r="AK4" s="177" t="s">
        <v>919</v>
      </c>
      <c r="AL4" s="177" t="s">
        <v>920</v>
      </c>
      <c r="AM4" s="178"/>
    </row>
    <row r="5" spans="1:65" s="176" customFormat="1" ht="31.5">
      <c r="A5" s="174"/>
      <c r="B5" s="174"/>
      <c r="C5" s="279" t="s">
        <v>1109</v>
      </c>
      <c r="D5" s="280" t="s">
        <v>0</v>
      </c>
      <c r="E5" s="280" t="s">
        <v>1101</v>
      </c>
      <c r="F5" s="179" t="s">
        <v>1105</v>
      </c>
      <c r="G5" s="179" t="s">
        <v>2</v>
      </c>
      <c r="H5" s="169" t="s">
        <v>2567</v>
      </c>
      <c r="I5" s="169" t="s">
        <v>1107</v>
      </c>
      <c r="J5" s="169" t="s">
        <v>2594</v>
      </c>
      <c r="K5" s="169" t="s">
        <v>1108</v>
      </c>
      <c r="L5" s="169" t="s">
        <v>1103</v>
      </c>
      <c r="M5" s="212"/>
      <c r="N5" s="294" t="s">
        <v>1333</v>
      </c>
      <c r="O5" s="295" t="s">
        <v>2630</v>
      </c>
      <c r="P5" s="295"/>
      <c r="Q5" s="205"/>
      <c r="R5" s="300" t="s">
        <v>1333</v>
      </c>
      <c r="S5" s="295" t="s">
        <v>2630</v>
      </c>
      <c r="T5" s="295"/>
      <c r="U5" s="205"/>
      <c r="V5" s="300" t="s">
        <v>1333</v>
      </c>
      <c r="W5" s="295" t="s">
        <v>2630</v>
      </c>
      <c r="X5" s="295"/>
      <c r="Y5" s="205"/>
      <c r="Z5" s="300" t="s">
        <v>1333</v>
      </c>
      <c r="AA5" s="295" t="s">
        <v>2630</v>
      </c>
      <c r="AB5" s="295"/>
      <c r="AC5" s="205"/>
      <c r="AD5" s="300" t="s">
        <v>1333</v>
      </c>
      <c r="AE5" s="295" t="s">
        <v>2630</v>
      </c>
      <c r="AF5" s="295"/>
      <c r="AG5" s="205"/>
      <c r="AH5" s="180">
        <v>27</v>
      </c>
      <c r="AI5" s="180">
        <v>27</v>
      </c>
      <c r="AJ5" s="180">
        <v>27</v>
      </c>
      <c r="AK5" s="180">
        <v>27</v>
      </c>
      <c r="AL5" s="180">
        <v>27</v>
      </c>
      <c r="AM5" s="181"/>
      <c r="AN5" s="180">
        <v>26</v>
      </c>
      <c r="AO5" s="180">
        <v>25</v>
      </c>
      <c r="AP5" s="180">
        <v>24</v>
      </c>
      <c r="AQ5" s="180">
        <v>23</v>
      </c>
      <c r="AR5" s="180">
        <v>22</v>
      </c>
      <c r="AS5" s="180">
        <v>21</v>
      </c>
      <c r="AT5" s="180">
        <v>20</v>
      </c>
      <c r="AU5" s="180">
        <v>19</v>
      </c>
      <c r="AV5" s="180">
        <v>18</v>
      </c>
      <c r="AW5" s="180">
        <v>17</v>
      </c>
      <c r="AX5" s="180">
        <v>16</v>
      </c>
      <c r="AY5" s="180">
        <v>15</v>
      </c>
      <c r="AZ5" s="180">
        <v>14</v>
      </c>
      <c r="BA5" s="180">
        <v>13</v>
      </c>
      <c r="BB5" s="180">
        <v>12</v>
      </c>
      <c r="BC5" s="180">
        <v>11</v>
      </c>
      <c r="BD5" s="180">
        <v>10</v>
      </c>
      <c r="BE5" s="180">
        <v>9</v>
      </c>
      <c r="BF5" s="180">
        <v>8</v>
      </c>
      <c r="BG5" s="180">
        <v>7</v>
      </c>
      <c r="BH5" s="180">
        <v>6</v>
      </c>
      <c r="BI5" s="180">
        <v>5</v>
      </c>
      <c r="BJ5" s="180">
        <v>4</v>
      </c>
      <c r="BK5" s="180">
        <v>3</v>
      </c>
      <c r="BL5" s="180">
        <v>2</v>
      </c>
      <c r="BM5" s="180">
        <v>1</v>
      </c>
    </row>
    <row r="6" spans="1:65" s="187" customFormat="1">
      <c r="A6" s="182"/>
      <c r="B6" s="182"/>
      <c r="C6" s="183" t="s">
        <v>2191</v>
      </c>
      <c r="D6" s="184">
        <v>7</v>
      </c>
      <c r="E6" s="185" t="s">
        <v>2597</v>
      </c>
      <c r="F6" s="186" t="s">
        <v>2171</v>
      </c>
      <c r="G6" s="186" t="s">
        <v>2328</v>
      </c>
      <c r="H6" s="256"/>
      <c r="I6" s="256"/>
      <c r="J6" s="256">
        <v>9583</v>
      </c>
      <c r="K6" s="256"/>
      <c r="L6" s="270">
        <f>SUM(H6:K6)</f>
        <v>9583</v>
      </c>
      <c r="M6" s="213"/>
      <c r="N6" s="296" t="str">
        <f>"00"&amp;TEXT(ROWS(C$2:C2),"00")&amp;"D"</f>
        <v>0001D</v>
      </c>
      <c r="O6" s="297"/>
      <c r="P6" s="353">
        <f>O6/L6</f>
        <v>0</v>
      </c>
      <c r="Q6" s="206"/>
      <c r="R6" s="296" t="str">
        <f>"10"&amp;TEXT(ROWS(F$2:F2),"00")&amp;"D"</f>
        <v>1001D</v>
      </c>
      <c r="S6" s="297"/>
      <c r="T6" s="353">
        <f>S6/L6</f>
        <v>0</v>
      </c>
      <c r="U6" s="206"/>
      <c r="V6" s="296" t="str">
        <f>"20"&amp;TEXT(ROWS(I$2:I2),"00")&amp;"D"</f>
        <v>2001D</v>
      </c>
      <c r="W6" s="297"/>
      <c r="X6" s="353">
        <f>W6/L6</f>
        <v>0</v>
      </c>
      <c r="Y6" s="206"/>
      <c r="Z6" s="296" t="str">
        <f>"30"&amp;TEXT(ROWS(L$2:L2),"00")&amp;"D"</f>
        <v>3001D</v>
      </c>
      <c r="AA6" s="297"/>
      <c r="AB6" s="353">
        <f>AA6/L6</f>
        <v>0</v>
      </c>
      <c r="AC6" s="206"/>
      <c r="AD6" s="296" t="str">
        <f>"40"&amp;TEXT(ROWS(O$2:O2),"00")&amp;"D"</f>
        <v>4001D</v>
      </c>
      <c r="AE6" s="297"/>
      <c r="AF6" s="353">
        <f>AE6/L6</f>
        <v>0</v>
      </c>
      <c r="AG6" s="206"/>
      <c r="AH6" s="188">
        <f t="shared" ref="AH6:AH69" si="0">SUM($O6*$AH$5)</f>
        <v>0</v>
      </c>
      <c r="AI6" s="188">
        <f t="shared" ref="AI6" si="1">SUM(S6*$AI$5)</f>
        <v>0</v>
      </c>
      <c r="AJ6" s="188">
        <f t="shared" ref="AJ6" si="2">SUM(W6*$AJ$5)</f>
        <v>0</v>
      </c>
      <c r="AK6" s="188">
        <f t="shared" ref="AK6" si="3">SUM(AA6*$AK$5)</f>
        <v>0</v>
      </c>
      <c r="AL6" s="188">
        <f t="shared" ref="AL6" si="4">SUM(AE6*$AL$5)</f>
        <v>0</v>
      </c>
      <c r="AM6" s="189"/>
      <c r="AN6" s="188">
        <f t="shared" ref="AN6:AN69" si="5">SUM($O6*$AN$5)</f>
        <v>0</v>
      </c>
      <c r="AO6" s="188">
        <f t="shared" ref="AO6:AO69" si="6">SUM($O6*$AO$5)</f>
        <v>0</v>
      </c>
      <c r="AP6" s="188">
        <f t="shared" ref="AP6:AP69" si="7">SUM($O6*$AP$5)</f>
        <v>0</v>
      </c>
      <c r="AQ6" s="188">
        <f t="shared" ref="AQ6:AQ69" si="8">SUM($O6*$AQ$5)</f>
        <v>0</v>
      </c>
      <c r="AR6" s="188">
        <f t="shared" ref="AR6:AR69" si="9">SUM($O6*$AR$5)</f>
        <v>0</v>
      </c>
      <c r="AS6" s="188">
        <f t="shared" ref="AS6:AS69" si="10">SUM($O6*$AS$5)</f>
        <v>0</v>
      </c>
      <c r="AT6" s="188">
        <f t="shared" ref="AT6:AT69" si="11">SUM($O6*$AT$5)</f>
        <v>0</v>
      </c>
      <c r="AU6" s="188">
        <f t="shared" ref="AU6:AU69" si="12">SUM($O6*$AU$5)</f>
        <v>0</v>
      </c>
      <c r="AV6" s="188">
        <f t="shared" ref="AV6:AV69" si="13">SUM($O6*$AV$5)</f>
        <v>0</v>
      </c>
      <c r="AW6" s="188">
        <f t="shared" ref="AW6:AW69" si="14">SUM($O6*$AW$5)</f>
        <v>0</v>
      </c>
      <c r="AX6" s="188">
        <f t="shared" ref="AX6:AX69" si="15">SUM($O6*$AX$5)</f>
        <v>0</v>
      </c>
      <c r="AY6" s="188">
        <f t="shared" ref="AY6:AY69" si="16">SUM($O6*$AY$5)</f>
        <v>0</v>
      </c>
      <c r="AZ6" s="188">
        <f t="shared" ref="AZ6:AZ69" si="17">SUM($O6*$AZ$5)</f>
        <v>0</v>
      </c>
      <c r="BA6" s="188">
        <f t="shared" ref="BA6:BA69" si="18">SUM($O6*$BA$5)</f>
        <v>0</v>
      </c>
      <c r="BB6" s="188">
        <f t="shared" ref="BB6:BB69" si="19">SUM($O6*$BB$5)</f>
        <v>0</v>
      </c>
      <c r="BC6" s="188">
        <f t="shared" ref="BC6:BC69" si="20">SUM($O6*$BC$5)</f>
        <v>0</v>
      </c>
      <c r="BD6" s="188">
        <f t="shared" ref="BD6:BD69" si="21">SUM($O6*$BD$5)</f>
        <v>0</v>
      </c>
      <c r="BE6" s="188">
        <f t="shared" ref="BE6:BE69" si="22">SUM($O6*$BE$5)</f>
        <v>0</v>
      </c>
      <c r="BF6" s="188">
        <f t="shared" ref="BF6:BF69" si="23">SUM($O6*$BF$5)</f>
        <v>0</v>
      </c>
      <c r="BG6" s="188">
        <f t="shared" ref="BG6:BG69" si="24">SUM($O6*$BG$5)</f>
        <v>0</v>
      </c>
      <c r="BH6" s="188">
        <f t="shared" ref="BH6:BH69" si="25">SUM($O6*$BH$5)</f>
        <v>0</v>
      </c>
      <c r="BI6" s="188">
        <f t="shared" ref="BI6:BI69" si="26">SUM($O6*$BI$5)</f>
        <v>0</v>
      </c>
      <c r="BJ6" s="188">
        <f t="shared" ref="BJ6:BJ69" si="27">SUM($O6*$BJ$5)</f>
        <v>0</v>
      </c>
      <c r="BK6" s="188">
        <f t="shared" ref="BK6:BK69" si="28">SUM($O6*$BK$5)</f>
        <v>0</v>
      </c>
      <c r="BL6" s="188">
        <f t="shared" ref="BL6:BL69" si="29">SUM($O6*$BL$5)</f>
        <v>0</v>
      </c>
      <c r="BM6" s="188">
        <f t="shared" ref="BM6:BM69" si="30">SUM($O6*$BM$5)</f>
        <v>0</v>
      </c>
    </row>
    <row r="7" spans="1:65" s="187" customFormat="1">
      <c r="A7" s="182"/>
      <c r="B7" s="182"/>
      <c r="C7" s="183" t="s">
        <v>2192</v>
      </c>
      <c r="D7" s="184">
        <v>7</v>
      </c>
      <c r="E7" s="185" t="s">
        <v>1125</v>
      </c>
      <c r="F7" s="186" t="s">
        <v>2329</v>
      </c>
      <c r="G7" s="186" t="s">
        <v>2330</v>
      </c>
      <c r="H7" s="256"/>
      <c r="I7" s="256"/>
      <c r="J7" s="256">
        <v>30000</v>
      </c>
      <c r="K7" s="256"/>
      <c r="L7" s="270">
        <f t="shared" ref="L7:L70" si="31">SUM(H7:K7)</f>
        <v>30000</v>
      </c>
      <c r="M7" s="213"/>
      <c r="N7" s="296" t="str">
        <f>"00"&amp;TEXT(ROWS(C$2:C3),"00")&amp;"D"</f>
        <v>0002D</v>
      </c>
      <c r="O7" s="297"/>
      <c r="P7" s="353">
        <f t="shared" ref="P7:P70" si="32">O7/L7</f>
        <v>0</v>
      </c>
      <c r="Q7" s="206"/>
      <c r="R7" s="296" t="str">
        <f>"10"&amp;TEXT(ROWS(F$2:F3),"00")&amp;"D"</f>
        <v>1002D</v>
      </c>
      <c r="S7" s="297"/>
      <c r="T7" s="353">
        <f t="shared" ref="T7:T70" si="33">S7/L7</f>
        <v>0</v>
      </c>
      <c r="U7" s="206"/>
      <c r="V7" s="296" t="str">
        <f>"20"&amp;TEXT(ROWS(I$2:I3),"00")&amp;"D"</f>
        <v>2002D</v>
      </c>
      <c r="W7" s="297"/>
      <c r="X7" s="353">
        <f t="shared" ref="X7:X70" si="34">W7/L7</f>
        <v>0</v>
      </c>
      <c r="Y7" s="206"/>
      <c r="Z7" s="296" t="str">
        <f>"30"&amp;TEXT(ROWS(L$2:L3),"00")&amp;"D"</f>
        <v>3002D</v>
      </c>
      <c r="AA7" s="297"/>
      <c r="AB7" s="353">
        <f t="shared" ref="AB7:AB70" si="35">AA7/L7</f>
        <v>0</v>
      </c>
      <c r="AC7" s="206"/>
      <c r="AD7" s="296" t="str">
        <f>"40"&amp;TEXT(ROWS(O$2:O3),"00")&amp;"D"</f>
        <v>4002D</v>
      </c>
      <c r="AE7" s="297"/>
      <c r="AF7" s="353">
        <f t="shared" ref="AF7:AF70" si="36">AE7/L7</f>
        <v>0</v>
      </c>
      <c r="AG7" s="206"/>
      <c r="AH7" s="188">
        <f t="shared" si="0"/>
        <v>0</v>
      </c>
      <c r="AI7" s="188">
        <f t="shared" ref="AI7:AI70" si="37">SUM(S7*$AI$5)</f>
        <v>0</v>
      </c>
      <c r="AJ7" s="188">
        <f t="shared" ref="AJ7:AJ70" si="38">SUM(W7*$AJ$5)</f>
        <v>0</v>
      </c>
      <c r="AK7" s="188">
        <f t="shared" ref="AK7:AK70" si="39">SUM(AA7*$AK$5)</f>
        <v>0</v>
      </c>
      <c r="AL7" s="188">
        <f t="shared" ref="AL7:AL70" si="40">SUM(AE7*$AL$5)</f>
        <v>0</v>
      </c>
      <c r="AM7" s="189"/>
      <c r="AN7" s="188">
        <f t="shared" si="5"/>
        <v>0</v>
      </c>
      <c r="AO7" s="188">
        <f t="shared" si="6"/>
        <v>0</v>
      </c>
      <c r="AP7" s="188">
        <f t="shared" si="7"/>
        <v>0</v>
      </c>
      <c r="AQ7" s="188">
        <f t="shared" si="8"/>
        <v>0</v>
      </c>
      <c r="AR7" s="188">
        <f t="shared" si="9"/>
        <v>0</v>
      </c>
      <c r="AS7" s="188">
        <f t="shared" si="10"/>
        <v>0</v>
      </c>
      <c r="AT7" s="188">
        <f t="shared" si="11"/>
        <v>0</v>
      </c>
      <c r="AU7" s="188">
        <f t="shared" si="12"/>
        <v>0</v>
      </c>
      <c r="AV7" s="188">
        <f t="shared" si="13"/>
        <v>0</v>
      </c>
      <c r="AW7" s="188">
        <f t="shared" si="14"/>
        <v>0</v>
      </c>
      <c r="AX7" s="188">
        <f t="shared" si="15"/>
        <v>0</v>
      </c>
      <c r="AY7" s="188">
        <f t="shared" si="16"/>
        <v>0</v>
      </c>
      <c r="AZ7" s="188">
        <f t="shared" si="17"/>
        <v>0</v>
      </c>
      <c r="BA7" s="188">
        <f t="shared" si="18"/>
        <v>0</v>
      </c>
      <c r="BB7" s="188">
        <f t="shared" si="19"/>
        <v>0</v>
      </c>
      <c r="BC7" s="188">
        <f t="shared" si="20"/>
        <v>0</v>
      </c>
      <c r="BD7" s="188">
        <f t="shared" si="21"/>
        <v>0</v>
      </c>
      <c r="BE7" s="188">
        <f t="shared" si="22"/>
        <v>0</v>
      </c>
      <c r="BF7" s="188">
        <f t="shared" si="23"/>
        <v>0</v>
      </c>
      <c r="BG7" s="188">
        <f t="shared" si="24"/>
        <v>0</v>
      </c>
      <c r="BH7" s="188">
        <f t="shared" si="25"/>
        <v>0</v>
      </c>
      <c r="BI7" s="188">
        <f t="shared" si="26"/>
        <v>0</v>
      </c>
      <c r="BJ7" s="188">
        <f t="shared" si="27"/>
        <v>0</v>
      </c>
      <c r="BK7" s="188">
        <f t="shared" si="28"/>
        <v>0</v>
      </c>
      <c r="BL7" s="188">
        <f t="shared" si="29"/>
        <v>0</v>
      </c>
      <c r="BM7" s="188">
        <f t="shared" si="30"/>
        <v>0</v>
      </c>
    </row>
    <row r="8" spans="1:65" s="187" customFormat="1">
      <c r="A8" s="182"/>
      <c r="B8" s="182"/>
      <c r="C8" s="183" t="s">
        <v>2193</v>
      </c>
      <c r="D8" s="184">
        <v>7</v>
      </c>
      <c r="E8" s="185" t="s">
        <v>2595</v>
      </c>
      <c r="F8" s="186" t="s">
        <v>2331</v>
      </c>
      <c r="G8" s="186" t="s">
        <v>2332</v>
      </c>
      <c r="H8" s="256"/>
      <c r="I8" s="256">
        <v>628</v>
      </c>
      <c r="J8" s="256">
        <v>40075</v>
      </c>
      <c r="K8" s="256"/>
      <c r="L8" s="270">
        <f t="shared" si="31"/>
        <v>40703</v>
      </c>
      <c r="M8" s="213"/>
      <c r="N8" s="296" t="str">
        <f>"00"&amp;TEXT(ROWS(C$2:C4),"00")&amp;"D"</f>
        <v>0003D</v>
      </c>
      <c r="O8" s="297"/>
      <c r="P8" s="353">
        <f t="shared" si="32"/>
        <v>0</v>
      </c>
      <c r="Q8" s="206"/>
      <c r="R8" s="296" t="str">
        <f>"10"&amp;TEXT(ROWS(F$2:F4),"00")&amp;"D"</f>
        <v>1003D</v>
      </c>
      <c r="S8" s="297"/>
      <c r="T8" s="353">
        <f t="shared" si="33"/>
        <v>0</v>
      </c>
      <c r="U8" s="206"/>
      <c r="V8" s="296" t="str">
        <f>"20"&amp;TEXT(ROWS(I$2:I4),"00")&amp;"D"</f>
        <v>2003D</v>
      </c>
      <c r="W8" s="297"/>
      <c r="X8" s="353">
        <f t="shared" si="34"/>
        <v>0</v>
      </c>
      <c r="Y8" s="206"/>
      <c r="Z8" s="296" t="str">
        <f>"30"&amp;TEXT(ROWS(L$2:L4),"00")&amp;"D"</f>
        <v>3003D</v>
      </c>
      <c r="AA8" s="297"/>
      <c r="AB8" s="353">
        <f t="shared" si="35"/>
        <v>0</v>
      </c>
      <c r="AC8" s="206"/>
      <c r="AD8" s="296" t="str">
        <f>"40"&amp;TEXT(ROWS(O$2:O4),"00")&amp;"D"</f>
        <v>4003D</v>
      </c>
      <c r="AE8" s="297"/>
      <c r="AF8" s="353">
        <f t="shared" si="36"/>
        <v>0</v>
      </c>
      <c r="AG8" s="206"/>
      <c r="AH8" s="188">
        <f t="shared" si="0"/>
        <v>0</v>
      </c>
      <c r="AI8" s="188">
        <f t="shared" si="37"/>
        <v>0</v>
      </c>
      <c r="AJ8" s="188">
        <f t="shared" si="38"/>
        <v>0</v>
      </c>
      <c r="AK8" s="188">
        <f t="shared" si="39"/>
        <v>0</v>
      </c>
      <c r="AL8" s="188">
        <f t="shared" si="40"/>
        <v>0</v>
      </c>
      <c r="AM8" s="189"/>
      <c r="AN8" s="188">
        <f t="shared" si="5"/>
        <v>0</v>
      </c>
      <c r="AO8" s="188">
        <f t="shared" si="6"/>
        <v>0</v>
      </c>
      <c r="AP8" s="188">
        <f t="shared" si="7"/>
        <v>0</v>
      </c>
      <c r="AQ8" s="188">
        <f t="shared" si="8"/>
        <v>0</v>
      </c>
      <c r="AR8" s="188">
        <f t="shared" si="9"/>
        <v>0</v>
      </c>
      <c r="AS8" s="188">
        <f t="shared" si="10"/>
        <v>0</v>
      </c>
      <c r="AT8" s="188">
        <f t="shared" si="11"/>
        <v>0</v>
      </c>
      <c r="AU8" s="188">
        <f t="shared" si="12"/>
        <v>0</v>
      </c>
      <c r="AV8" s="188">
        <f t="shared" si="13"/>
        <v>0</v>
      </c>
      <c r="AW8" s="188">
        <f t="shared" si="14"/>
        <v>0</v>
      </c>
      <c r="AX8" s="188">
        <f t="shared" si="15"/>
        <v>0</v>
      </c>
      <c r="AY8" s="188">
        <f t="shared" si="16"/>
        <v>0</v>
      </c>
      <c r="AZ8" s="188">
        <f t="shared" si="17"/>
        <v>0</v>
      </c>
      <c r="BA8" s="188">
        <f t="shared" si="18"/>
        <v>0</v>
      </c>
      <c r="BB8" s="188">
        <f t="shared" si="19"/>
        <v>0</v>
      </c>
      <c r="BC8" s="188">
        <f t="shared" si="20"/>
        <v>0</v>
      </c>
      <c r="BD8" s="188">
        <f t="shared" si="21"/>
        <v>0</v>
      </c>
      <c r="BE8" s="188">
        <f t="shared" si="22"/>
        <v>0</v>
      </c>
      <c r="BF8" s="188">
        <f t="shared" si="23"/>
        <v>0</v>
      </c>
      <c r="BG8" s="188">
        <f t="shared" si="24"/>
        <v>0</v>
      </c>
      <c r="BH8" s="188">
        <f t="shared" si="25"/>
        <v>0</v>
      </c>
      <c r="BI8" s="188">
        <f t="shared" si="26"/>
        <v>0</v>
      </c>
      <c r="BJ8" s="188">
        <f t="shared" si="27"/>
        <v>0</v>
      </c>
      <c r="BK8" s="188">
        <f t="shared" si="28"/>
        <v>0</v>
      </c>
      <c r="BL8" s="188">
        <f t="shared" si="29"/>
        <v>0</v>
      </c>
      <c r="BM8" s="188">
        <f t="shared" si="30"/>
        <v>0</v>
      </c>
    </row>
    <row r="9" spans="1:65" s="187" customFormat="1">
      <c r="A9" s="182"/>
      <c r="B9" s="182"/>
      <c r="C9" s="183" t="s">
        <v>2194</v>
      </c>
      <c r="D9" s="184">
        <v>7</v>
      </c>
      <c r="E9" s="185" t="s">
        <v>1113</v>
      </c>
      <c r="F9" s="186" t="s">
        <v>2333</v>
      </c>
      <c r="G9" s="186" t="s">
        <v>2334</v>
      </c>
      <c r="H9" s="256"/>
      <c r="I9" s="256"/>
      <c r="J9" s="256">
        <v>44625</v>
      </c>
      <c r="K9" s="256">
        <v>0</v>
      </c>
      <c r="L9" s="270">
        <f t="shared" si="31"/>
        <v>44625</v>
      </c>
      <c r="M9" s="213"/>
      <c r="N9" s="296" t="str">
        <f>"00"&amp;TEXT(ROWS(C$2:C5),"00")&amp;"D"</f>
        <v>0004D</v>
      </c>
      <c r="O9" s="297"/>
      <c r="P9" s="353">
        <f t="shared" si="32"/>
        <v>0</v>
      </c>
      <c r="Q9" s="206"/>
      <c r="R9" s="296" t="str">
        <f>"10"&amp;TEXT(ROWS(F$2:F5),"00")&amp;"D"</f>
        <v>1004D</v>
      </c>
      <c r="S9" s="297"/>
      <c r="T9" s="353">
        <f t="shared" si="33"/>
        <v>0</v>
      </c>
      <c r="U9" s="206"/>
      <c r="V9" s="296" t="str">
        <f>"20"&amp;TEXT(ROWS(I$2:I5),"00")&amp;"D"</f>
        <v>2004D</v>
      </c>
      <c r="W9" s="297"/>
      <c r="X9" s="353">
        <f t="shared" si="34"/>
        <v>0</v>
      </c>
      <c r="Y9" s="206"/>
      <c r="Z9" s="296" t="str">
        <f>"30"&amp;TEXT(ROWS(L$2:L5),"00")&amp;"D"</f>
        <v>3004D</v>
      </c>
      <c r="AA9" s="297"/>
      <c r="AB9" s="353">
        <f t="shared" si="35"/>
        <v>0</v>
      </c>
      <c r="AC9" s="206"/>
      <c r="AD9" s="296" t="str">
        <f>"40"&amp;TEXT(ROWS(O$2:O5),"00")&amp;"D"</f>
        <v>4004D</v>
      </c>
      <c r="AE9" s="297"/>
      <c r="AF9" s="353">
        <f t="shared" si="36"/>
        <v>0</v>
      </c>
      <c r="AG9" s="206"/>
      <c r="AH9" s="188">
        <f t="shared" si="0"/>
        <v>0</v>
      </c>
      <c r="AI9" s="188">
        <f t="shared" si="37"/>
        <v>0</v>
      </c>
      <c r="AJ9" s="188">
        <f t="shared" si="38"/>
        <v>0</v>
      </c>
      <c r="AK9" s="188">
        <f t="shared" si="39"/>
        <v>0</v>
      </c>
      <c r="AL9" s="188">
        <f t="shared" si="40"/>
        <v>0</v>
      </c>
      <c r="AM9" s="189"/>
      <c r="AN9" s="188">
        <f t="shared" si="5"/>
        <v>0</v>
      </c>
      <c r="AO9" s="188">
        <f t="shared" si="6"/>
        <v>0</v>
      </c>
      <c r="AP9" s="188">
        <f t="shared" si="7"/>
        <v>0</v>
      </c>
      <c r="AQ9" s="188">
        <f t="shared" si="8"/>
        <v>0</v>
      </c>
      <c r="AR9" s="188">
        <f t="shared" si="9"/>
        <v>0</v>
      </c>
      <c r="AS9" s="188">
        <f t="shared" si="10"/>
        <v>0</v>
      </c>
      <c r="AT9" s="188">
        <f t="shared" si="11"/>
        <v>0</v>
      </c>
      <c r="AU9" s="188">
        <f t="shared" si="12"/>
        <v>0</v>
      </c>
      <c r="AV9" s="188">
        <f t="shared" si="13"/>
        <v>0</v>
      </c>
      <c r="AW9" s="188">
        <f t="shared" si="14"/>
        <v>0</v>
      </c>
      <c r="AX9" s="188">
        <f t="shared" si="15"/>
        <v>0</v>
      </c>
      <c r="AY9" s="188">
        <f t="shared" si="16"/>
        <v>0</v>
      </c>
      <c r="AZ9" s="188">
        <f t="shared" si="17"/>
        <v>0</v>
      </c>
      <c r="BA9" s="188">
        <f t="shared" si="18"/>
        <v>0</v>
      </c>
      <c r="BB9" s="188">
        <f t="shared" si="19"/>
        <v>0</v>
      </c>
      <c r="BC9" s="188">
        <f t="shared" si="20"/>
        <v>0</v>
      </c>
      <c r="BD9" s="188">
        <f t="shared" si="21"/>
        <v>0</v>
      </c>
      <c r="BE9" s="188">
        <f t="shared" si="22"/>
        <v>0</v>
      </c>
      <c r="BF9" s="188">
        <f t="shared" si="23"/>
        <v>0</v>
      </c>
      <c r="BG9" s="188">
        <f t="shared" si="24"/>
        <v>0</v>
      </c>
      <c r="BH9" s="188">
        <f t="shared" si="25"/>
        <v>0</v>
      </c>
      <c r="BI9" s="188">
        <f t="shared" si="26"/>
        <v>0</v>
      </c>
      <c r="BJ9" s="188">
        <f t="shared" si="27"/>
        <v>0</v>
      </c>
      <c r="BK9" s="188">
        <f t="shared" si="28"/>
        <v>0</v>
      </c>
      <c r="BL9" s="188">
        <f t="shared" si="29"/>
        <v>0</v>
      </c>
      <c r="BM9" s="188">
        <f t="shared" si="30"/>
        <v>0</v>
      </c>
    </row>
    <row r="10" spans="1:65" s="187" customFormat="1">
      <c r="A10" s="182"/>
      <c r="B10" s="182"/>
      <c r="C10" s="183" t="s">
        <v>2195</v>
      </c>
      <c r="D10" s="184">
        <v>7</v>
      </c>
      <c r="E10" s="185" t="s">
        <v>2190</v>
      </c>
      <c r="F10" s="186" t="s">
        <v>2335</v>
      </c>
      <c r="G10" s="186" t="s">
        <v>2335</v>
      </c>
      <c r="H10" s="256"/>
      <c r="I10" s="256"/>
      <c r="J10" s="256">
        <v>1035</v>
      </c>
      <c r="K10" s="256"/>
      <c r="L10" s="270">
        <f t="shared" si="31"/>
        <v>1035</v>
      </c>
      <c r="M10" s="213"/>
      <c r="N10" s="296" t="str">
        <f>"00"&amp;TEXT(ROWS(C$2:C6),"00")&amp;"D"</f>
        <v>0005D</v>
      </c>
      <c r="O10" s="297"/>
      <c r="P10" s="353">
        <f t="shared" si="32"/>
        <v>0</v>
      </c>
      <c r="Q10" s="206"/>
      <c r="R10" s="296" t="str">
        <f>"10"&amp;TEXT(ROWS(F$2:F6),"00")&amp;"D"</f>
        <v>1005D</v>
      </c>
      <c r="S10" s="297"/>
      <c r="T10" s="353">
        <f t="shared" si="33"/>
        <v>0</v>
      </c>
      <c r="U10" s="206"/>
      <c r="V10" s="296" t="str">
        <f>"20"&amp;TEXT(ROWS(I$2:I6),"00")&amp;"D"</f>
        <v>2005D</v>
      </c>
      <c r="W10" s="297"/>
      <c r="X10" s="353">
        <f t="shared" si="34"/>
        <v>0</v>
      </c>
      <c r="Y10" s="206"/>
      <c r="Z10" s="296" t="str">
        <f>"30"&amp;TEXT(ROWS(L$2:L6),"00")&amp;"D"</f>
        <v>3005D</v>
      </c>
      <c r="AA10" s="297"/>
      <c r="AB10" s="353">
        <f t="shared" si="35"/>
        <v>0</v>
      </c>
      <c r="AC10" s="206"/>
      <c r="AD10" s="296" t="str">
        <f>"40"&amp;TEXT(ROWS(O$2:O6),"00")&amp;"D"</f>
        <v>4005D</v>
      </c>
      <c r="AE10" s="297"/>
      <c r="AF10" s="353">
        <f t="shared" si="36"/>
        <v>0</v>
      </c>
      <c r="AG10" s="206"/>
      <c r="AH10" s="188">
        <f t="shared" si="0"/>
        <v>0</v>
      </c>
      <c r="AI10" s="188">
        <f t="shared" si="37"/>
        <v>0</v>
      </c>
      <c r="AJ10" s="188">
        <f t="shared" si="38"/>
        <v>0</v>
      </c>
      <c r="AK10" s="188">
        <f t="shared" si="39"/>
        <v>0</v>
      </c>
      <c r="AL10" s="188">
        <f t="shared" si="40"/>
        <v>0</v>
      </c>
      <c r="AM10" s="189"/>
      <c r="AN10" s="188">
        <f t="shared" si="5"/>
        <v>0</v>
      </c>
      <c r="AO10" s="188">
        <f t="shared" si="6"/>
        <v>0</v>
      </c>
      <c r="AP10" s="188">
        <f t="shared" si="7"/>
        <v>0</v>
      </c>
      <c r="AQ10" s="188">
        <f t="shared" si="8"/>
        <v>0</v>
      </c>
      <c r="AR10" s="188">
        <f t="shared" si="9"/>
        <v>0</v>
      </c>
      <c r="AS10" s="188">
        <f t="shared" si="10"/>
        <v>0</v>
      </c>
      <c r="AT10" s="188">
        <f t="shared" si="11"/>
        <v>0</v>
      </c>
      <c r="AU10" s="188">
        <f t="shared" si="12"/>
        <v>0</v>
      </c>
      <c r="AV10" s="188">
        <f t="shared" si="13"/>
        <v>0</v>
      </c>
      <c r="AW10" s="188">
        <f t="shared" si="14"/>
        <v>0</v>
      </c>
      <c r="AX10" s="188">
        <f t="shared" si="15"/>
        <v>0</v>
      </c>
      <c r="AY10" s="188">
        <f t="shared" si="16"/>
        <v>0</v>
      </c>
      <c r="AZ10" s="188">
        <f t="shared" si="17"/>
        <v>0</v>
      </c>
      <c r="BA10" s="188">
        <f t="shared" si="18"/>
        <v>0</v>
      </c>
      <c r="BB10" s="188">
        <f t="shared" si="19"/>
        <v>0</v>
      </c>
      <c r="BC10" s="188">
        <f t="shared" si="20"/>
        <v>0</v>
      </c>
      <c r="BD10" s="188">
        <f t="shared" si="21"/>
        <v>0</v>
      </c>
      <c r="BE10" s="188">
        <f t="shared" si="22"/>
        <v>0</v>
      </c>
      <c r="BF10" s="188">
        <f t="shared" si="23"/>
        <v>0</v>
      </c>
      <c r="BG10" s="188">
        <f t="shared" si="24"/>
        <v>0</v>
      </c>
      <c r="BH10" s="188">
        <f t="shared" si="25"/>
        <v>0</v>
      </c>
      <c r="BI10" s="188">
        <f t="shared" si="26"/>
        <v>0</v>
      </c>
      <c r="BJ10" s="188">
        <f t="shared" si="27"/>
        <v>0</v>
      </c>
      <c r="BK10" s="188">
        <f t="shared" si="28"/>
        <v>0</v>
      </c>
      <c r="BL10" s="188">
        <f t="shared" si="29"/>
        <v>0</v>
      </c>
      <c r="BM10" s="188">
        <f t="shared" si="30"/>
        <v>0</v>
      </c>
    </row>
    <row r="11" spans="1:65" s="187" customFormat="1">
      <c r="A11" s="182"/>
      <c r="B11" s="182"/>
      <c r="C11" s="183" t="s">
        <v>2196</v>
      </c>
      <c r="D11" s="184">
        <v>7</v>
      </c>
      <c r="E11" s="185" t="s">
        <v>1113</v>
      </c>
      <c r="F11" s="186" t="s">
        <v>2336</v>
      </c>
      <c r="G11" s="227" t="s">
        <v>2337</v>
      </c>
      <c r="H11" s="260"/>
      <c r="I11" s="256">
        <v>560</v>
      </c>
      <c r="J11" s="260">
        <v>10454</v>
      </c>
      <c r="K11" s="256">
        <v>0</v>
      </c>
      <c r="L11" s="270">
        <f t="shared" si="31"/>
        <v>11014</v>
      </c>
      <c r="M11" s="213"/>
      <c r="N11" s="296" t="str">
        <f>"00"&amp;TEXT(ROWS(C$2:C7),"00")&amp;"D"</f>
        <v>0006D</v>
      </c>
      <c r="O11" s="297"/>
      <c r="P11" s="353">
        <f t="shared" si="32"/>
        <v>0</v>
      </c>
      <c r="Q11" s="206"/>
      <c r="R11" s="296" t="str">
        <f>"10"&amp;TEXT(ROWS(F$2:F7),"00")&amp;"D"</f>
        <v>1006D</v>
      </c>
      <c r="S11" s="297"/>
      <c r="T11" s="353">
        <f t="shared" si="33"/>
        <v>0</v>
      </c>
      <c r="U11" s="206"/>
      <c r="V11" s="296" t="str">
        <f>"20"&amp;TEXT(ROWS(I$2:I7),"00")&amp;"D"</f>
        <v>2006D</v>
      </c>
      <c r="W11" s="297"/>
      <c r="X11" s="353">
        <f t="shared" si="34"/>
        <v>0</v>
      </c>
      <c r="Y11" s="206"/>
      <c r="Z11" s="296" t="str">
        <f>"30"&amp;TEXT(ROWS(L$2:L7),"00")&amp;"D"</f>
        <v>3006D</v>
      </c>
      <c r="AA11" s="297"/>
      <c r="AB11" s="353">
        <f t="shared" si="35"/>
        <v>0</v>
      </c>
      <c r="AC11" s="206"/>
      <c r="AD11" s="296" t="str">
        <f>"40"&amp;TEXT(ROWS(O$2:O7),"00")&amp;"D"</f>
        <v>4006D</v>
      </c>
      <c r="AE11" s="297"/>
      <c r="AF11" s="353">
        <f t="shared" si="36"/>
        <v>0</v>
      </c>
      <c r="AG11" s="206"/>
      <c r="AH11" s="188">
        <f t="shared" si="0"/>
        <v>0</v>
      </c>
      <c r="AI11" s="188">
        <f t="shared" si="37"/>
        <v>0</v>
      </c>
      <c r="AJ11" s="188">
        <f t="shared" si="38"/>
        <v>0</v>
      </c>
      <c r="AK11" s="188">
        <f t="shared" si="39"/>
        <v>0</v>
      </c>
      <c r="AL11" s="188">
        <f t="shared" si="40"/>
        <v>0</v>
      </c>
      <c r="AM11" s="189"/>
      <c r="AN11" s="188">
        <f t="shared" si="5"/>
        <v>0</v>
      </c>
      <c r="AO11" s="188">
        <f t="shared" si="6"/>
        <v>0</v>
      </c>
      <c r="AP11" s="188">
        <f t="shared" si="7"/>
        <v>0</v>
      </c>
      <c r="AQ11" s="188">
        <f t="shared" si="8"/>
        <v>0</v>
      </c>
      <c r="AR11" s="188">
        <f t="shared" si="9"/>
        <v>0</v>
      </c>
      <c r="AS11" s="188">
        <f t="shared" si="10"/>
        <v>0</v>
      </c>
      <c r="AT11" s="188">
        <f t="shared" si="11"/>
        <v>0</v>
      </c>
      <c r="AU11" s="188">
        <f t="shared" si="12"/>
        <v>0</v>
      </c>
      <c r="AV11" s="188">
        <f t="shared" si="13"/>
        <v>0</v>
      </c>
      <c r="AW11" s="188">
        <f t="shared" si="14"/>
        <v>0</v>
      </c>
      <c r="AX11" s="188">
        <f t="shared" si="15"/>
        <v>0</v>
      </c>
      <c r="AY11" s="188">
        <f t="shared" si="16"/>
        <v>0</v>
      </c>
      <c r="AZ11" s="188">
        <f t="shared" si="17"/>
        <v>0</v>
      </c>
      <c r="BA11" s="188">
        <f t="shared" si="18"/>
        <v>0</v>
      </c>
      <c r="BB11" s="188">
        <f t="shared" si="19"/>
        <v>0</v>
      </c>
      <c r="BC11" s="188">
        <f t="shared" si="20"/>
        <v>0</v>
      </c>
      <c r="BD11" s="188">
        <f t="shared" si="21"/>
        <v>0</v>
      </c>
      <c r="BE11" s="188">
        <f t="shared" si="22"/>
        <v>0</v>
      </c>
      <c r="BF11" s="188">
        <f t="shared" si="23"/>
        <v>0</v>
      </c>
      <c r="BG11" s="188">
        <f t="shared" si="24"/>
        <v>0</v>
      </c>
      <c r="BH11" s="188">
        <f t="shared" si="25"/>
        <v>0</v>
      </c>
      <c r="BI11" s="188">
        <f t="shared" si="26"/>
        <v>0</v>
      </c>
      <c r="BJ11" s="188">
        <f t="shared" si="27"/>
        <v>0</v>
      </c>
      <c r="BK11" s="188">
        <f t="shared" si="28"/>
        <v>0</v>
      </c>
      <c r="BL11" s="188">
        <f t="shared" si="29"/>
        <v>0</v>
      </c>
      <c r="BM11" s="188">
        <f t="shared" si="30"/>
        <v>0</v>
      </c>
    </row>
    <row r="12" spans="1:65" s="187" customFormat="1">
      <c r="A12" s="182"/>
      <c r="B12" s="182"/>
      <c r="C12" s="183" t="s">
        <v>2197</v>
      </c>
      <c r="D12" s="184">
        <v>7</v>
      </c>
      <c r="E12" s="185" t="s">
        <v>1113</v>
      </c>
      <c r="F12" s="186" t="s">
        <v>1202</v>
      </c>
      <c r="G12" s="227" t="s">
        <v>2338</v>
      </c>
      <c r="H12" s="260"/>
      <c r="I12" s="256"/>
      <c r="J12" s="260">
        <v>871</v>
      </c>
      <c r="K12" s="256"/>
      <c r="L12" s="270">
        <f t="shared" si="31"/>
        <v>871</v>
      </c>
      <c r="M12" s="213"/>
      <c r="N12" s="296" t="str">
        <f>"00"&amp;TEXT(ROWS(C$2:C8),"00")&amp;"D"</f>
        <v>0007D</v>
      </c>
      <c r="O12" s="297"/>
      <c r="P12" s="353">
        <f t="shared" si="32"/>
        <v>0</v>
      </c>
      <c r="Q12" s="206"/>
      <c r="R12" s="296" t="str">
        <f>"10"&amp;TEXT(ROWS(F$2:F8),"00")&amp;"D"</f>
        <v>1007D</v>
      </c>
      <c r="S12" s="297"/>
      <c r="T12" s="353">
        <f t="shared" si="33"/>
        <v>0</v>
      </c>
      <c r="U12" s="206"/>
      <c r="V12" s="296" t="str">
        <f>"20"&amp;TEXT(ROWS(I$2:I8),"00")&amp;"D"</f>
        <v>2007D</v>
      </c>
      <c r="W12" s="297"/>
      <c r="X12" s="353">
        <f t="shared" si="34"/>
        <v>0</v>
      </c>
      <c r="Y12" s="206"/>
      <c r="Z12" s="296" t="str">
        <f>"30"&amp;TEXT(ROWS(L$2:L8),"00")&amp;"D"</f>
        <v>3007D</v>
      </c>
      <c r="AA12" s="297"/>
      <c r="AB12" s="353">
        <f t="shared" si="35"/>
        <v>0</v>
      </c>
      <c r="AC12" s="206"/>
      <c r="AD12" s="296" t="str">
        <f>"40"&amp;TEXT(ROWS(O$2:O8),"00")&amp;"D"</f>
        <v>4007D</v>
      </c>
      <c r="AE12" s="297"/>
      <c r="AF12" s="353">
        <f t="shared" si="36"/>
        <v>0</v>
      </c>
      <c r="AG12" s="206"/>
      <c r="AH12" s="188">
        <f t="shared" si="0"/>
        <v>0</v>
      </c>
      <c r="AI12" s="188">
        <f t="shared" si="37"/>
        <v>0</v>
      </c>
      <c r="AJ12" s="188">
        <f t="shared" si="38"/>
        <v>0</v>
      </c>
      <c r="AK12" s="188">
        <f t="shared" si="39"/>
        <v>0</v>
      </c>
      <c r="AL12" s="188">
        <f t="shared" si="40"/>
        <v>0</v>
      </c>
      <c r="AM12" s="189"/>
      <c r="AN12" s="188">
        <f t="shared" si="5"/>
        <v>0</v>
      </c>
      <c r="AO12" s="188">
        <f t="shared" si="6"/>
        <v>0</v>
      </c>
      <c r="AP12" s="188">
        <f t="shared" si="7"/>
        <v>0</v>
      </c>
      <c r="AQ12" s="188">
        <f t="shared" si="8"/>
        <v>0</v>
      </c>
      <c r="AR12" s="188">
        <f t="shared" si="9"/>
        <v>0</v>
      </c>
      <c r="AS12" s="188">
        <f t="shared" si="10"/>
        <v>0</v>
      </c>
      <c r="AT12" s="188">
        <f t="shared" si="11"/>
        <v>0</v>
      </c>
      <c r="AU12" s="188">
        <f t="shared" si="12"/>
        <v>0</v>
      </c>
      <c r="AV12" s="188">
        <f t="shared" si="13"/>
        <v>0</v>
      </c>
      <c r="AW12" s="188">
        <f t="shared" si="14"/>
        <v>0</v>
      </c>
      <c r="AX12" s="188">
        <f t="shared" si="15"/>
        <v>0</v>
      </c>
      <c r="AY12" s="188">
        <f t="shared" si="16"/>
        <v>0</v>
      </c>
      <c r="AZ12" s="188">
        <f t="shared" si="17"/>
        <v>0</v>
      </c>
      <c r="BA12" s="188">
        <f t="shared" si="18"/>
        <v>0</v>
      </c>
      <c r="BB12" s="188">
        <f t="shared" si="19"/>
        <v>0</v>
      </c>
      <c r="BC12" s="188">
        <f t="shared" si="20"/>
        <v>0</v>
      </c>
      <c r="BD12" s="188">
        <f t="shared" si="21"/>
        <v>0</v>
      </c>
      <c r="BE12" s="188">
        <f t="shared" si="22"/>
        <v>0</v>
      </c>
      <c r="BF12" s="188">
        <f t="shared" si="23"/>
        <v>0</v>
      </c>
      <c r="BG12" s="188">
        <f t="shared" si="24"/>
        <v>0</v>
      </c>
      <c r="BH12" s="188">
        <f t="shared" si="25"/>
        <v>0</v>
      </c>
      <c r="BI12" s="188">
        <f t="shared" si="26"/>
        <v>0</v>
      </c>
      <c r="BJ12" s="188">
        <f t="shared" si="27"/>
        <v>0</v>
      </c>
      <c r="BK12" s="188">
        <f t="shared" si="28"/>
        <v>0</v>
      </c>
      <c r="BL12" s="188">
        <f t="shared" si="29"/>
        <v>0</v>
      </c>
      <c r="BM12" s="188">
        <f t="shared" si="30"/>
        <v>0</v>
      </c>
    </row>
    <row r="13" spans="1:65" s="187" customFormat="1">
      <c r="A13" s="182"/>
      <c r="B13" s="182"/>
      <c r="C13" s="183" t="s">
        <v>2198</v>
      </c>
      <c r="D13" s="184">
        <v>7</v>
      </c>
      <c r="E13" s="185" t="s">
        <v>1113</v>
      </c>
      <c r="F13" s="186" t="s">
        <v>1998</v>
      </c>
      <c r="G13" s="186" t="s">
        <v>2339</v>
      </c>
      <c r="H13" s="256"/>
      <c r="I13" s="259"/>
      <c r="J13" s="256">
        <v>2000</v>
      </c>
      <c r="K13" s="259"/>
      <c r="L13" s="270">
        <f t="shared" si="31"/>
        <v>2000</v>
      </c>
      <c r="M13" s="213"/>
      <c r="N13" s="296" t="str">
        <f>"00"&amp;TEXT(ROWS(C$2:C9),"00")&amp;"D"</f>
        <v>0008D</v>
      </c>
      <c r="O13" s="297"/>
      <c r="P13" s="353">
        <f t="shared" si="32"/>
        <v>0</v>
      </c>
      <c r="Q13" s="206"/>
      <c r="R13" s="296" t="str">
        <f>"10"&amp;TEXT(ROWS(F$2:F9),"00")&amp;"D"</f>
        <v>1008D</v>
      </c>
      <c r="S13" s="297"/>
      <c r="T13" s="353">
        <f t="shared" si="33"/>
        <v>0</v>
      </c>
      <c r="U13" s="206"/>
      <c r="V13" s="296" t="str">
        <f>"20"&amp;TEXT(ROWS(I$2:I9),"00")&amp;"D"</f>
        <v>2008D</v>
      </c>
      <c r="W13" s="297"/>
      <c r="X13" s="353">
        <f t="shared" si="34"/>
        <v>0</v>
      </c>
      <c r="Y13" s="206"/>
      <c r="Z13" s="296" t="str">
        <f>"30"&amp;TEXT(ROWS(L$2:L9),"00")&amp;"D"</f>
        <v>3008D</v>
      </c>
      <c r="AA13" s="297"/>
      <c r="AB13" s="353">
        <f t="shared" si="35"/>
        <v>0</v>
      </c>
      <c r="AC13" s="206"/>
      <c r="AD13" s="296" t="str">
        <f>"40"&amp;TEXT(ROWS(O$2:O9),"00")&amp;"D"</f>
        <v>4008D</v>
      </c>
      <c r="AE13" s="297"/>
      <c r="AF13" s="353">
        <f t="shared" si="36"/>
        <v>0</v>
      </c>
      <c r="AG13" s="206"/>
      <c r="AH13" s="188">
        <f t="shared" si="0"/>
        <v>0</v>
      </c>
      <c r="AI13" s="188">
        <f t="shared" si="37"/>
        <v>0</v>
      </c>
      <c r="AJ13" s="188">
        <f t="shared" si="38"/>
        <v>0</v>
      </c>
      <c r="AK13" s="188">
        <f t="shared" si="39"/>
        <v>0</v>
      </c>
      <c r="AL13" s="188">
        <f t="shared" si="40"/>
        <v>0</v>
      </c>
      <c r="AM13" s="189"/>
      <c r="AN13" s="188">
        <f t="shared" si="5"/>
        <v>0</v>
      </c>
      <c r="AO13" s="188">
        <f t="shared" si="6"/>
        <v>0</v>
      </c>
      <c r="AP13" s="188">
        <f t="shared" si="7"/>
        <v>0</v>
      </c>
      <c r="AQ13" s="188">
        <f t="shared" si="8"/>
        <v>0</v>
      </c>
      <c r="AR13" s="188">
        <f t="shared" si="9"/>
        <v>0</v>
      </c>
      <c r="AS13" s="188">
        <f t="shared" si="10"/>
        <v>0</v>
      </c>
      <c r="AT13" s="188">
        <f t="shared" si="11"/>
        <v>0</v>
      </c>
      <c r="AU13" s="188">
        <f t="shared" si="12"/>
        <v>0</v>
      </c>
      <c r="AV13" s="188">
        <f t="shared" si="13"/>
        <v>0</v>
      </c>
      <c r="AW13" s="188">
        <f t="shared" si="14"/>
        <v>0</v>
      </c>
      <c r="AX13" s="188">
        <f t="shared" si="15"/>
        <v>0</v>
      </c>
      <c r="AY13" s="188">
        <f t="shared" si="16"/>
        <v>0</v>
      </c>
      <c r="AZ13" s="188">
        <f t="shared" si="17"/>
        <v>0</v>
      </c>
      <c r="BA13" s="188">
        <f t="shared" si="18"/>
        <v>0</v>
      </c>
      <c r="BB13" s="188">
        <f t="shared" si="19"/>
        <v>0</v>
      </c>
      <c r="BC13" s="188">
        <f t="shared" si="20"/>
        <v>0</v>
      </c>
      <c r="BD13" s="188">
        <f t="shared" si="21"/>
        <v>0</v>
      </c>
      <c r="BE13" s="188">
        <f t="shared" si="22"/>
        <v>0</v>
      </c>
      <c r="BF13" s="188">
        <f t="shared" si="23"/>
        <v>0</v>
      </c>
      <c r="BG13" s="188">
        <f t="shared" si="24"/>
        <v>0</v>
      </c>
      <c r="BH13" s="188">
        <f t="shared" si="25"/>
        <v>0</v>
      </c>
      <c r="BI13" s="188">
        <f t="shared" si="26"/>
        <v>0</v>
      </c>
      <c r="BJ13" s="188">
        <f t="shared" si="27"/>
        <v>0</v>
      </c>
      <c r="BK13" s="188">
        <f t="shared" si="28"/>
        <v>0</v>
      </c>
      <c r="BL13" s="188">
        <f t="shared" si="29"/>
        <v>0</v>
      </c>
      <c r="BM13" s="188">
        <f t="shared" si="30"/>
        <v>0</v>
      </c>
    </row>
    <row r="14" spans="1:65" s="187" customFormat="1">
      <c r="A14" s="182"/>
      <c r="B14" s="182"/>
      <c r="C14" s="183" t="s">
        <v>2199</v>
      </c>
      <c r="D14" s="184">
        <v>7</v>
      </c>
      <c r="E14" s="185" t="s">
        <v>1113</v>
      </c>
      <c r="F14" s="186" t="s">
        <v>1202</v>
      </c>
      <c r="G14" s="186" t="s">
        <v>2340</v>
      </c>
      <c r="H14" s="256"/>
      <c r="I14" s="256"/>
      <c r="J14" s="256">
        <v>871</v>
      </c>
      <c r="K14" s="256">
        <v>5519</v>
      </c>
      <c r="L14" s="270">
        <f t="shared" si="31"/>
        <v>6390</v>
      </c>
      <c r="M14" s="213"/>
      <c r="N14" s="296" t="str">
        <f>"00"&amp;TEXT(ROWS(C$2:C10),"00")&amp;"D"</f>
        <v>0009D</v>
      </c>
      <c r="O14" s="297"/>
      <c r="P14" s="353">
        <f t="shared" si="32"/>
        <v>0</v>
      </c>
      <c r="Q14" s="206"/>
      <c r="R14" s="296" t="str">
        <f>"10"&amp;TEXT(ROWS(F$2:F10),"00")&amp;"D"</f>
        <v>1009D</v>
      </c>
      <c r="S14" s="297"/>
      <c r="T14" s="353">
        <f t="shared" si="33"/>
        <v>0</v>
      </c>
      <c r="U14" s="206"/>
      <c r="V14" s="296" t="str">
        <f>"20"&amp;TEXT(ROWS(I$2:I10),"00")&amp;"D"</f>
        <v>2009D</v>
      </c>
      <c r="W14" s="297"/>
      <c r="X14" s="353">
        <f t="shared" si="34"/>
        <v>0</v>
      </c>
      <c r="Y14" s="206"/>
      <c r="Z14" s="296" t="str">
        <f>"30"&amp;TEXT(ROWS(L$2:L10),"00")&amp;"D"</f>
        <v>3009D</v>
      </c>
      <c r="AA14" s="297"/>
      <c r="AB14" s="353">
        <f t="shared" si="35"/>
        <v>0</v>
      </c>
      <c r="AC14" s="206"/>
      <c r="AD14" s="296" t="str">
        <f>"40"&amp;TEXT(ROWS(O$2:O10),"00")&amp;"D"</f>
        <v>4009D</v>
      </c>
      <c r="AE14" s="297"/>
      <c r="AF14" s="353">
        <f t="shared" si="36"/>
        <v>0</v>
      </c>
      <c r="AG14" s="206"/>
      <c r="AH14" s="188">
        <f t="shared" si="0"/>
        <v>0</v>
      </c>
      <c r="AI14" s="188">
        <f t="shared" si="37"/>
        <v>0</v>
      </c>
      <c r="AJ14" s="188">
        <f t="shared" si="38"/>
        <v>0</v>
      </c>
      <c r="AK14" s="188">
        <f t="shared" si="39"/>
        <v>0</v>
      </c>
      <c r="AL14" s="188">
        <f t="shared" si="40"/>
        <v>0</v>
      </c>
      <c r="AM14" s="189"/>
      <c r="AN14" s="188">
        <f t="shared" si="5"/>
        <v>0</v>
      </c>
      <c r="AO14" s="188">
        <f t="shared" si="6"/>
        <v>0</v>
      </c>
      <c r="AP14" s="188">
        <f t="shared" si="7"/>
        <v>0</v>
      </c>
      <c r="AQ14" s="188">
        <f t="shared" si="8"/>
        <v>0</v>
      </c>
      <c r="AR14" s="188">
        <f t="shared" si="9"/>
        <v>0</v>
      </c>
      <c r="AS14" s="188">
        <f t="shared" si="10"/>
        <v>0</v>
      </c>
      <c r="AT14" s="188">
        <f t="shared" si="11"/>
        <v>0</v>
      </c>
      <c r="AU14" s="188">
        <f t="shared" si="12"/>
        <v>0</v>
      </c>
      <c r="AV14" s="188">
        <f t="shared" si="13"/>
        <v>0</v>
      </c>
      <c r="AW14" s="188">
        <f t="shared" si="14"/>
        <v>0</v>
      </c>
      <c r="AX14" s="188">
        <f t="shared" si="15"/>
        <v>0</v>
      </c>
      <c r="AY14" s="188">
        <f t="shared" si="16"/>
        <v>0</v>
      </c>
      <c r="AZ14" s="188">
        <f t="shared" si="17"/>
        <v>0</v>
      </c>
      <c r="BA14" s="188">
        <f t="shared" si="18"/>
        <v>0</v>
      </c>
      <c r="BB14" s="188">
        <f t="shared" si="19"/>
        <v>0</v>
      </c>
      <c r="BC14" s="188">
        <f t="shared" si="20"/>
        <v>0</v>
      </c>
      <c r="BD14" s="188">
        <f t="shared" si="21"/>
        <v>0</v>
      </c>
      <c r="BE14" s="188">
        <f t="shared" si="22"/>
        <v>0</v>
      </c>
      <c r="BF14" s="188">
        <f t="shared" si="23"/>
        <v>0</v>
      </c>
      <c r="BG14" s="188">
        <f t="shared" si="24"/>
        <v>0</v>
      </c>
      <c r="BH14" s="188">
        <f t="shared" si="25"/>
        <v>0</v>
      </c>
      <c r="BI14" s="188">
        <f t="shared" si="26"/>
        <v>0</v>
      </c>
      <c r="BJ14" s="188">
        <f t="shared" si="27"/>
        <v>0</v>
      </c>
      <c r="BK14" s="188">
        <f t="shared" si="28"/>
        <v>0</v>
      </c>
      <c r="BL14" s="188">
        <f t="shared" si="29"/>
        <v>0</v>
      </c>
      <c r="BM14" s="188">
        <f t="shared" si="30"/>
        <v>0</v>
      </c>
    </row>
    <row r="15" spans="1:65" s="187" customFormat="1">
      <c r="A15" s="182"/>
      <c r="B15" s="182"/>
      <c r="C15" s="183" t="s">
        <v>2200</v>
      </c>
      <c r="D15" s="184">
        <v>7</v>
      </c>
      <c r="E15" s="185" t="s">
        <v>1113</v>
      </c>
      <c r="F15" s="186" t="s">
        <v>2341</v>
      </c>
      <c r="G15" s="186" t="s">
        <v>2341</v>
      </c>
      <c r="H15" s="256"/>
      <c r="I15" s="256"/>
      <c r="J15" s="256">
        <v>1742</v>
      </c>
      <c r="K15" s="256"/>
      <c r="L15" s="270">
        <f t="shared" si="31"/>
        <v>1742</v>
      </c>
      <c r="M15" s="213"/>
      <c r="N15" s="296" t="str">
        <f>"00"&amp;TEXT(ROWS(C$2:C11),"00")&amp;"D"</f>
        <v>0010D</v>
      </c>
      <c r="O15" s="297"/>
      <c r="P15" s="353">
        <f t="shared" si="32"/>
        <v>0</v>
      </c>
      <c r="Q15" s="206"/>
      <c r="R15" s="296" t="str">
        <f>"10"&amp;TEXT(ROWS(F$2:F11),"00")&amp;"D"</f>
        <v>1010D</v>
      </c>
      <c r="S15" s="297"/>
      <c r="T15" s="353">
        <f t="shared" si="33"/>
        <v>0</v>
      </c>
      <c r="U15" s="206"/>
      <c r="V15" s="296" t="str">
        <f>"20"&amp;TEXT(ROWS(I$2:I11),"00")&amp;"D"</f>
        <v>2010D</v>
      </c>
      <c r="W15" s="297"/>
      <c r="X15" s="353">
        <f t="shared" si="34"/>
        <v>0</v>
      </c>
      <c r="Y15" s="206"/>
      <c r="Z15" s="296" t="str">
        <f>"30"&amp;TEXT(ROWS(L$2:L11),"00")&amp;"D"</f>
        <v>3010D</v>
      </c>
      <c r="AA15" s="297"/>
      <c r="AB15" s="353">
        <f t="shared" si="35"/>
        <v>0</v>
      </c>
      <c r="AC15" s="206"/>
      <c r="AD15" s="296" t="str">
        <f>"40"&amp;TEXT(ROWS(O$2:O11),"00")&amp;"D"</f>
        <v>4010D</v>
      </c>
      <c r="AE15" s="297"/>
      <c r="AF15" s="353">
        <f t="shared" si="36"/>
        <v>0</v>
      </c>
      <c r="AG15" s="206"/>
      <c r="AH15" s="188">
        <f t="shared" si="0"/>
        <v>0</v>
      </c>
      <c r="AI15" s="188">
        <f t="shared" si="37"/>
        <v>0</v>
      </c>
      <c r="AJ15" s="188">
        <f t="shared" si="38"/>
        <v>0</v>
      </c>
      <c r="AK15" s="188">
        <f t="shared" si="39"/>
        <v>0</v>
      </c>
      <c r="AL15" s="188">
        <f t="shared" si="40"/>
        <v>0</v>
      </c>
      <c r="AM15" s="189"/>
      <c r="AN15" s="188">
        <f t="shared" si="5"/>
        <v>0</v>
      </c>
      <c r="AO15" s="188">
        <f t="shared" si="6"/>
        <v>0</v>
      </c>
      <c r="AP15" s="188">
        <f t="shared" si="7"/>
        <v>0</v>
      </c>
      <c r="AQ15" s="188">
        <f t="shared" si="8"/>
        <v>0</v>
      </c>
      <c r="AR15" s="188">
        <f t="shared" si="9"/>
        <v>0</v>
      </c>
      <c r="AS15" s="188">
        <f t="shared" si="10"/>
        <v>0</v>
      </c>
      <c r="AT15" s="188">
        <f t="shared" si="11"/>
        <v>0</v>
      </c>
      <c r="AU15" s="188">
        <f t="shared" si="12"/>
        <v>0</v>
      </c>
      <c r="AV15" s="188">
        <f t="shared" si="13"/>
        <v>0</v>
      </c>
      <c r="AW15" s="188">
        <f t="shared" si="14"/>
        <v>0</v>
      </c>
      <c r="AX15" s="188">
        <f t="shared" si="15"/>
        <v>0</v>
      </c>
      <c r="AY15" s="188">
        <f t="shared" si="16"/>
        <v>0</v>
      </c>
      <c r="AZ15" s="188">
        <f t="shared" si="17"/>
        <v>0</v>
      </c>
      <c r="BA15" s="188">
        <f t="shared" si="18"/>
        <v>0</v>
      </c>
      <c r="BB15" s="188">
        <f t="shared" si="19"/>
        <v>0</v>
      </c>
      <c r="BC15" s="188">
        <f t="shared" si="20"/>
        <v>0</v>
      </c>
      <c r="BD15" s="188">
        <f t="shared" si="21"/>
        <v>0</v>
      </c>
      <c r="BE15" s="188">
        <f t="shared" si="22"/>
        <v>0</v>
      </c>
      <c r="BF15" s="188">
        <f t="shared" si="23"/>
        <v>0</v>
      </c>
      <c r="BG15" s="188">
        <f t="shared" si="24"/>
        <v>0</v>
      </c>
      <c r="BH15" s="188">
        <f t="shared" si="25"/>
        <v>0</v>
      </c>
      <c r="BI15" s="188">
        <f t="shared" si="26"/>
        <v>0</v>
      </c>
      <c r="BJ15" s="188">
        <f t="shared" si="27"/>
        <v>0</v>
      </c>
      <c r="BK15" s="188">
        <f t="shared" si="28"/>
        <v>0</v>
      </c>
      <c r="BL15" s="188">
        <f t="shared" si="29"/>
        <v>0</v>
      </c>
      <c r="BM15" s="188">
        <f t="shared" si="30"/>
        <v>0</v>
      </c>
    </row>
    <row r="16" spans="1:65" s="187" customFormat="1">
      <c r="A16" s="182"/>
      <c r="B16" s="182"/>
      <c r="C16" s="183" t="s">
        <v>2201</v>
      </c>
      <c r="D16" s="184">
        <v>7</v>
      </c>
      <c r="E16" s="185" t="s">
        <v>1113</v>
      </c>
      <c r="F16" s="186" t="s">
        <v>2604</v>
      </c>
      <c r="G16" s="227" t="s">
        <v>2342</v>
      </c>
      <c r="H16" s="260"/>
      <c r="I16" s="259"/>
      <c r="J16" s="260">
        <v>871</v>
      </c>
      <c r="K16" s="259"/>
      <c r="L16" s="270">
        <f t="shared" si="31"/>
        <v>871</v>
      </c>
      <c r="M16" s="213"/>
      <c r="N16" s="296" t="str">
        <f>"00"&amp;TEXT(ROWS(C$2:C12),"00")&amp;"D"</f>
        <v>0011D</v>
      </c>
      <c r="O16" s="297"/>
      <c r="P16" s="353">
        <f t="shared" si="32"/>
        <v>0</v>
      </c>
      <c r="Q16" s="206"/>
      <c r="R16" s="296" t="str">
        <f>"10"&amp;TEXT(ROWS(F$2:F12),"00")&amp;"D"</f>
        <v>1011D</v>
      </c>
      <c r="S16" s="297"/>
      <c r="T16" s="353">
        <f t="shared" si="33"/>
        <v>0</v>
      </c>
      <c r="U16" s="206"/>
      <c r="V16" s="296" t="str">
        <f>"20"&amp;TEXT(ROWS(I$2:I12),"00")&amp;"D"</f>
        <v>2011D</v>
      </c>
      <c r="W16" s="297"/>
      <c r="X16" s="353">
        <f t="shared" si="34"/>
        <v>0</v>
      </c>
      <c r="Y16" s="206"/>
      <c r="Z16" s="296" t="str">
        <f>"30"&amp;TEXT(ROWS(L$2:L12),"00")&amp;"D"</f>
        <v>3011D</v>
      </c>
      <c r="AA16" s="297"/>
      <c r="AB16" s="353">
        <f t="shared" si="35"/>
        <v>0</v>
      </c>
      <c r="AC16" s="206"/>
      <c r="AD16" s="296" t="str">
        <f>"40"&amp;TEXT(ROWS(O$2:O12),"00")&amp;"D"</f>
        <v>4011D</v>
      </c>
      <c r="AE16" s="297"/>
      <c r="AF16" s="353">
        <f t="shared" si="36"/>
        <v>0</v>
      </c>
      <c r="AG16" s="206"/>
      <c r="AH16" s="188">
        <f t="shared" si="0"/>
        <v>0</v>
      </c>
      <c r="AI16" s="188">
        <f t="shared" si="37"/>
        <v>0</v>
      </c>
      <c r="AJ16" s="188">
        <f t="shared" si="38"/>
        <v>0</v>
      </c>
      <c r="AK16" s="188">
        <f t="shared" si="39"/>
        <v>0</v>
      </c>
      <c r="AL16" s="188">
        <f t="shared" si="40"/>
        <v>0</v>
      </c>
      <c r="AM16" s="189"/>
      <c r="AN16" s="188">
        <f t="shared" si="5"/>
        <v>0</v>
      </c>
      <c r="AO16" s="188">
        <f t="shared" si="6"/>
        <v>0</v>
      </c>
      <c r="AP16" s="188">
        <f t="shared" si="7"/>
        <v>0</v>
      </c>
      <c r="AQ16" s="188">
        <f t="shared" si="8"/>
        <v>0</v>
      </c>
      <c r="AR16" s="188">
        <f t="shared" si="9"/>
        <v>0</v>
      </c>
      <c r="AS16" s="188">
        <f t="shared" si="10"/>
        <v>0</v>
      </c>
      <c r="AT16" s="188">
        <f t="shared" si="11"/>
        <v>0</v>
      </c>
      <c r="AU16" s="188">
        <f t="shared" si="12"/>
        <v>0</v>
      </c>
      <c r="AV16" s="188">
        <f t="shared" si="13"/>
        <v>0</v>
      </c>
      <c r="AW16" s="188">
        <f t="shared" si="14"/>
        <v>0</v>
      </c>
      <c r="AX16" s="188">
        <f t="shared" si="15"/>
        <v>0</v>
      </c>
      <c r="AY16" s="188">
        <f t="shared" si="16"/>
        <v>0</v>
      </c>
      <c r="AZ16" s="188">
        <f t="shared" si="17"/>
        <v>0</v>
      </c>
      <c r="BA16" s="188">
        <f t="shared" si="18"/>
        <v>0</v>
      </c>
      <c r="BB16" s="188">
        <f t="shared" si="19"/>
        <v>0</v>
      </c>
      <c r="BC16" s="188">
        <f t="shared" si="20"/>
        <v>0</v>
      </c>
      <c r="BD16" s="188">
        <f t="shared" si="21"/>
        <v>0</v>
      </c>
      <c r="BE16" s="188">
        <f t="shared" si="22"/>
        <v>0</v>
      </c>
      <c r="BF16" s="188">
        <f t="shared" si="23"/>
        <v>0</v>
      </c>
      <c r="BG16" s="188">
        <f t="shared" si="24"/>
        <v>0</v>
      </c>
      <c r="BH16" s="188">
        <f t="shared" si="25"/>
        <v>0</v>
      </c>
      <c r="BI16" s="188">
        <f t="shared" si="26"/>
        <v>0</v>
      </c>
      <c r="BJ16" s="188">
        <f t="shared" si="27"/>
        <v>0</v>
      </c>
      <c r="BK16" s="188">
        <f t="shared" si="28"/>
        <v>0</v>
      </c>
      <c r="BL16" s="188">
        <f t="shared" si="29"/>
        <v>0</v>
      </c>
      <c r="BM16" s="188">
        <f t="shared" si="30"/>
        <v>0</v>
      </c>
    </row>
    <row r="17" spans="1:65" s="187" customFormat="1">
      <c r="A17" s="182"/>
      <c r="B17" s="182"/>
      <c r="C17" s="183" t="s">
        <v>2202</v>
      </c>
      <c r="D17" s="184">
        <v>7</v>
      </c>
      <c r="E17" s="185" t="s">
        <v>1113</v>
      </c>
      <c r="F17" s="186" t="s">
        <v>2343</v>
      </c>
      <c r="G17" s="186" t="s">
        <v>2343</v>
      </c>
      <c r="H17" s="256"/>
      <c r="I17" s="256"/>
      <c r="J17" s="256">
        <v>114998</v>
      </c>
      <c r="K17" s="256"/>
      <c r="L17" s="270">
        <f t="shared" si="31"/>
        <v>114998</v>
      </c>
      <c r="M17" s="213"/>
      <c r="N17" s="296" t="str">
        <f>"00"&amp;TEXT(ROWS(C$2:C13),"00")&amp;"D"</f>
        <v>0012D</v>
      </c>
      <c r="O17" s="297"/>
      <c r="P17" s="353">
        <f t="shared" si="32"/>
        <v>0</v>
      </c>
      <c r="Q17" s="206"/>
      <c r="R17" s="296" t="str">
        <f>"10"&amp;TEXT(ROWS(F$2:F13),"00")&amp;"D"</f>
        <v>1012D</v>
      </c>
      <c r="S17" s="297"/>
      <c r="T17" s="353">
        <f t="shared" si="33"/>
        <v>0</v>
      </c>
      <c r="U17" s="206"/>
      <c r="V17" s="296" t="str">
        <f>"20"&amp;TEXT(ROWS(I$2:I13),"00")&amp;"D"</f>
        <v>2012D</v>
      </c>
      <c r="W17" s="297"/>
      <c r="X17" s="353">
        <f t="shared" si="34"/>
        <v>0</v>
      </c>
      <c r="Y17" s="206"/>
      <c r="Z17" s="296" t="str">
        <f>"30"&amp;TEXT(ROWS(L$2:L13),"00")&amp;"D"</f>
        <v>3012D</v>
      </c>
      <c r="AA17" s="297"/>
      <c r="AB17" s="353">
        <f t="shared" si="35"/>
        <v>0</v>
      </c>
      <c r="AC17" s="206"/>
      <c r="AD17" s="296" t="str">
        <f>"40"&amp;TEXT(ROWS(O$2:O13),"00")&amp;"D"</f>
        <v>4012D</v>
      </c>
      <c r="AE17" s="297"/>
      <c r="AF17" s="353">
        <f t="shared" si="36"/>
        <v>0</v>
      </c>
      <c r="AG17" s="206"/>
      <c r="AH17" s="188">
        <f t="shared" si="0"/>
        <v>0</v>
      </c>
      <c r="AI17" s="188">
        <f t="shared" si="37"/>
        <v>0</v>
      </c>
      <c r="AJ17" s="188">
        <f t="shared" si="38"/>
        <v>0</v>
      </c>
      <c r="AK17" s="188">
        <f t="shared" si="39"/>
        <v>0</v>
      </c>
      <c r="AL17" s="188">
        <f t="shared" si="40"/>
        <v>0</v>
      </c>
      <c r="AM17" s="189"/>
      <c r="AN17" s="188">
        <f t="shared" si="5"/>
        <v>0</v>
      </c>
      <c r="AO17" s="188">
        <f t="shared" si="6"/>
        <v>0</v>
      </c>
      <c r="AP17" s="188">
        <f t="shared" si="7"/>
        <v>0</v>
      </c>
      <c r="AQ17" s="188">
        <f t="shared" si="8"/>
        <v>0</v>
      </c>
      <c r="AR17" s="188">
        <f t="shared" si="9"/>
        <v>0</v>
      </c>
      <c r="AS17" s="188">
        <f t="shared" si="10"/>
        <v>0</v>
      </c>
      <c r="AT17" s="188">
        <f t="shared" si="11"/>
        <v>0</v>
      </c>
      <c r="AU17" s="188">
        <f t="shared" si="12"/>
        <v>0</v>
      </c>
      <c r="AV17" s="188">
        <f t="shared" si="13"/>
        <v>0</v>
      </c>
      <c r="AW17" s="188">
        <f t="shared" si="14"/>
        <v>0</v>
      </c>
      <c r="AX17" s="188">
        <f t="shared" si="15"/>
        <v>0</v>
      </c>
      <c r="AY17" s="188">
        <f t="shared" si="16"/>
        <v>0</v>
      </c>
      <c r="AZ17" s="188">
        <f t="shared" si="17"/>
        <v>0</v>
      </c>
      <c r="BA17" s="188">
        <f t="shared" si="18"/>
        <v>0</v>
      </c>
      <c r="BB17" s="188">
        <f t="shared" si="19"/>
        <v>0</v>
      </c>
      <c r="BC17" s="188">
        <f t="shared" si="20"/>
        <v>0</v>
      </c>
      <c r="BD17" s="188">
        <f t="shared" si="21"/>
        <v>0</v>
      </c>
      <c r="BE17" s="188">
        <f t="shared" si="22"/>
        <v>0</v>
      </c>
      <c r="BF17" s="188">
        <f t="shared" si="23"/>
        <v>0</v>
      </c>
      <c r="BG17" s="188">
        <f t="shared" si="24"/>
        <v>0</v>
      </c>
      <c r="BH17" s="188">
        <f t="shared" si="25"/>
        <v>0</v>
      </c>
      <c r="BI17" s="188">
        <f t="shared" si="26"/>
        <v>0</v>
      </c>
      <c r="BJ17" s="188">
        <f t="shared" si="27"/>
        <v>0</v>
      </c>
      <c r="BK17" s="188">
        <f t="shared" si="28"/>
        <v>0</v>
      </c>
      <c r="BL17" s="188">
        <f t="shared" si="29"/>
        <v>0</v>
      </c>
      <c r="BM17" s="188">
        <f t="shared" si="30"/>
        <v>0</v>
      </c>
    </row>
    <row r="18" spans="1:65" s="187" customFormat="1">
      <c r="A18" s="182"/>
      <c r="B18" s="182"/>
      <c r="C18" s="183" t="s">
        <v>2203</v>
      </c>
      <c r="D18" s="184">
        <v>7</v>
      </c>
      <c r="E18" s="185" t="s">
        <v>1113</v>
      </c>
      <c r="F18" s="186" t="s">
        <v>2344</v>
      </c>
      <c r="G18" s="227" t="s">
        <v>2345</v>
      </c>
      <c r="H18" s="260"/>
      <c r="I18" s="259"/>
      <c r="J18" s="260">
        <v>1742</v>
      </c>
      <c r="K18" s="259"/>
      <c r="L18" s="270">
        <f t="shared" si="31"/>
        <v>1742</v>
      </c>
      <c r="M18" s="213"/>
      <c r="N18" s="296" t="str">
        <f>"00"&amp;TEXT(ROWS(C$2:C14),"00")&amp;"D"</f>
        <v>0013D</v>
      </c>
      <c r="O18" s="297"/>
      <c r="P18" s="353">
        <f t="shared" si="32"/>
        <v>0</v>
      </c>
      <c r="Q18" s="206"/>
      <c r="R18" s="296" t="str">
        <f>"10"&amp;TEXT(ROWS(F$2:F14),"00")&amp;"D"</f>
        <v>1013D</v>
      </c>
      <c r="S18" s="297"/>
      <c r="T18" s="353">
        <f t="shared" si="33"/>
        <v>0</v>
      </c>
      <c r="U18" s="206"/>
      <c r="V18" s="296" t="str">
        <f>"20"&amp;TEXT(ROWS(I$2:I14),"00")&amp;"D"</f>
        <v>2013D</v>
      </c>
      <c r="W18" s="297"/>
      <c r="X18" s="353">
        <f t="shared" si="34"/>
        <v>0</v>
      </c>
      <c r="Y18" s="206"/>
      <c r="Z18" s="296" t="str">
        <f>"30"&amp;TEXT(ROWS(L$2:L14),"00")&amp;"D"</f>
        <v>3013D</v>
      </c>
      <c r="AA18" s="297"/>
      <c r="AB18" s="353">
        <f t="shared" si="35"/>
        <v>0</v>
      </c>
      <c r="AC18" s="206"/>
      <c r="AD18" s="296" t="str">
        <f>"40"&amp;TEXT(ROWS(O$2:O14),"00")&amp;"D"</f>
        <v>4013D</v>
      </c>
      <c r="AE18" s="297"/>
      <c r="AF18" s="353">
        <f t="shared" si="36"/>
        <v>0</v>
      </c>
      <c r="AG18" s="206"/>
      <c r="AH18" s="188">
        <f t="shared" si="0"/>
        <v>0</v>
      </c>
      <c r="AI18" s="188">
        <f t="shared" si="37"/>
        <v>0</v>
      </c>
      <c r="AJ18" s="188">
        <f t="shared" si="38"/>
        <v>0</v>
      </c>
      <c r="AK18" s="188">
        <f t="shared" si="39"/>
        <v>0</v>
      </c>
      <c r="AL18" s="188">
        <f t="shared" si="40"/>
        <v>0</v>
      </c>
      <c r="AM18" s="189"/>
      <c r="AN18" s="188">
        <f t="shared" si="5"/>
        <v>0</v>
      </c>
      <c r="AO18" s="188">
        <f t="shared" si="6"/>
        <v>0</v>
      </c>
      <c r="AP18" s="188">
        <f t="shared" si="7"/>
        <v>0</v>
      </c>
      <c r="AQ18" s="188">
        <f t="shared" si="8"/>
        <v>0</v>
      </c>
      <c r="AR18" s="188">
        <f t="shared" si="9"/>
        <v>0</v>
      </c>
      <c r="AS18" s="188">
        <f t="shared" si="10"/>
        <v>0</v>
      </c>
      <c r="AT18" s="188">
        <f t="shared" si="11"/>
        <v>0</v>
      </c>
      <c r="AU18" s="188">
        <f t="shared" si="12"/>
        <v>0</v>
      </c>
      <c r="AV18" s="188">
        <f t="shared" si="13"/>
        <v>0</v>
      </c>
      <c r="AW18" s="188">
        <f t="shared" si="14"/>
        <v>0</v>
      </c>
      <c r="AX18" s="188">
        <f t="shared" si="15"/>
        <v>0</v>
      </c>
      <c r="AY18" s="188">
        <f t="shared" si="16"/>
        <v>0</v>
      </c>
      <c r="AZ18" s="188">
        <f t="shared" si="17"/>
        <v>0</v>
      </c>
      <c r="BA18" s="188">
        <f t="shared" si="18"/>
        <v>0</v>
      </c>
      <c r="BB18" s="188">
        <f t="shared" si="19"/>
        <v>0</v>
      </c>
      <c r="BC18" s="188">
        <f t="shared" si="20"/>
        <v>0</v>
      </c>
      <c r="BD18" s="188">
        <f t="shared" si="21"/>
        <v>0</v>
      </c>
      <c r="BE18" s="188">
        <f t="shared" si="22"/>
        <v>0</v>
      </c>
      <c r="BF18" s="188">
        <f t="shared" si="23"/>
        <v>0</v>
      </c>
      <c r="BG18" s="188">
        <f t="shared" si="24"/>
        <v>0</v>
      </c>
      <c r="BH18" s="188">
        <f t="shared" si="25"/>
        <v>0</v>
      </c>
      <c r="BI18" s="188">
        <f t="shared" si="26"/>
        <v>0</v>
      </c>
      <c r="BJ18" s="188">
        <f t="shared" si="27"/>
        <v>0</v>
      </c>
      <c r="BK18" s="188">
        <f t="shared" si="28"/>
        <v>0</v>
      </c>
      <c r="BL18" s="188">
        <f t="shared" si="29"/>
        <v>0</v>
      </c>
      <c r="BM18" s="188">
        <f t="shared" si="30"/>
        <v>0</v>
      </c>
    </row>
    <row r="19" spans="1:65" s="187" customFormat="1">
      <c r="A19" s="182"/>
      <c r="B19" s="182"/>
      <c r="C19" s="183" t="s">
        <v>2204</v>
      </c>
      <c r="D19" s="184">
        <v>7</v>
      </c>
      <c r="E19" s="185" t="s">
        <v>1113</v>
      </c>
      <c r="F19" s="186" t="s">
        <v>1202</v>
      </c>
      <c r="G19" s="227" t="s">
        <v>2346</v>
      </c>
      <c r="H19" s="260"/>
      <c r="I19" s="256"/>
      <c r="J19" s="260">
        <v>13504</v>
      </c>
      <c r="K19" s="256">
        <v>825</v>
      </c>
      <c r="L19" s="270">
        <f t="shared" si="31"/>
        <v>14329</v>
      </c>
      <c r="M19" s="213"/>
      <c r="N19" s="296" t="str">
        <f>"00"&amp;TEXT(ROWS(C$2:C15),"00")&amp;"D"</f>
        <v>0014D</v>
      </c>
      <c r="O19" s="297"/>
      <c r="P19" s="353">
        <f t="shared" si="32"/>
        <v>0</v>
      </c>
      <c r="Q19" s="206"/>
      <c r="R19" s="296" t="str">
        <f>"10"&amp;TEXT(ROWS(F$2:F15),"00")&amp;"D"</f>
        <v>1014D</v>
      </c>
      <c r="S19" s="297"/>
      <c r="T19" s="353">
        <f t="shared" si="33"/>
        <v>0</v>
      </c>
      <c r="U19" s="206"/>
      <c r="V19" s="296" t="str">
        <f>"20"&amp;TEXT(ROWS(I$2:I15),"00")&amp;"D"</f>
        <v>2014D</v>
      </c>
      <c r="W19" s="297"/>
      <c r="X19" s="353">
        <f t="shared" si="34"/>
        <v>0</v>
      </c>
      <c r="Y19" s="206"/>
      <c r="Z19" s="296" t="str">
        <f>"30"&amp;TEXT(ROWS(L$2:L15),"00")&amp;"D"</f>
        <v>3014D</v>
      </c>
      <c r="AA19" s="297"/>
      <c r="AB19" s="353">
        <f t="shared" si="35"/>
        <v>0</v>
      </c>
      <c r="AC19" s="206"/>
      <c r="AD19" s="296" t="str">
        <f>"40"&amp;TEXT(ROWS(O$2:O15),"00")&amp;"D"</f>
        <v>4014D</v>
      </c>
      <c r="AE19" s="297"/>
      <c r="AF19" s="353">
        <f t="shared" si="36"/>
        <v>0</v>
      </c>
      <c r="AG19" s="206"/>
      <c r="AH19" s="188">
        <f t="shared" si="0"/>
        <v>0</v>
      </c>
      <c r="AI19" s="188">
        <f t="shared" si="37"/>
        <v>0</v>
      </c>
      <c r="AJ19" s="188">
        <f t="shared" si="38"/>
        <v>0</v>
      </c>
      <c r="AK19" s="188">
        <f t="shared" si="39"/>
        <v>0</v>
      </c>
      <c r="AL19" s="188">
        <f t="shared" si="40"/>
        <v>0</v>
      </c>
      <c r="AM19" s="189"/>
      <c r="AN19" s="188">
        <f t="shared" si="5"/>
        <v>0</v>
      </c>
      <c r="AO19" s="188">
        <f t="shared" si="6"/>
        <v>0</v>
      </c>
      <c r="AP19" s="188">
        <f t="shared" si="7"/>
        <v>0</v>
      </c>
      <c r="AQ19" s="188">
        <f t="shared" si="8"/>
        <v>0</v>
      </c>
      <c r="AR19" s="188">
        <f t="shared" si="9"/>
        <v>0</v>
      </c>
      <c r="AS19" s="188">
        <f t="shared" si="10"/>
        <v>0</v>
      </c>
      <c r="AT19" s="188">
        <f t="shared" si="11"/>
        <v>0</v>
      </c>
      <c r="AU19" s="188">
        <f t="shared" si="12"/>
        <v>0</v>
      </c>
      <c r="AV19" s="188">
        <f t="shared" si="13"/>
        <v>0</v>
      </c>
      <c r="AW19" s="188">
        <f t="shared" si="14"/>
        <v>0</v>
      </c>
      <c r="AX19" s="188">
        <f t="shared" si="15"/>
        <v>0</v>
      </c>
      <c r="AY19" s="188">
        <f t="shared" si="16"/>
        <v>0</v>
      </c>
      <c r="AZ19" s="188">
        <f t="shared" si="17"/>
        <v>0</v>
      </c>
      <c r="BA19" s="188">
        <f t="shared" si="18"/>
        <v>0</v>
      </c>
      <c r="BB19" s="188">
        <f t="shared" si="19"/>
        <v>0</v>
      </c>
      <c r="BC19" s="188">
        <f t="shared" si="20"/>
        <v>0</v>
      </c>
      <c r="BD19" s="188">
        <f t="shared" si="21"/>
        <v>0</v>
      </c>
      <c r="BE19" s="188">
        <f t="shared" si="22"/>
        <v>0</v>
      </c>
      <c r="BF19" s="188">
        <f t="shared" si="23"/>
        <v>0</v>
      </c>
      <c r="BG19" s="188">
        <f t="shared" si="24"/>
        <v>0</v>
      </c>
      <c r="BH19" s="188">
        <f t="shared" si="25"/>
        <v>0</v>
      </c>
      <c r="BI19" s="188">
        <f t="shared" si="26"/>
        <v>0</v>
      </c>
      <c r="BJ19" s="188">
        <f t="shared" si="27"/>
        <v>0</v>
      </c>
      <c r="BK19" s="188">
        <f t="shared" si="28"/>
        <v>0</v>
      </c>
      <c r="BL19" s="188">
        <f t="shared" si="29"/>
        <v>0</v>
      </c>
      <c r="BM19" s="188">
        <f t="shared" si="30"/>
        <v>0</v>
      </c>
    </row>
    <row r="20" spans="1:65" s="187" customFormat="1">
      <c r="A20" s="182"/>
      <c r="B20" s="182"/>
      <c r="C20" s="183" t="s">
        <v>2205</v>
      </c>
      <c r="D20" s="184">
        <v>7</v>
      </c>
      <c r="E20" s="185" t="s">
        <v>1113</v>
      </c>
      <c r="F20" s="186" t="s">
        <v>1202</v>
      </c>
      <c r="G20" s="227" t="s">
        <v>2347</v>
      </c>
      <c r="H20" s="260"/>
      <c r="I20" s="259">
        <v>1086</v>
      </c>
      <c r="J20" s="260">
        <v>657</v>
      </c>
      <c r="K20" s="259"/>
      <c r="L20" s="270">
        <f t="shared" si="31"/>
        <v>1743</v>
      </c>
      <c r="M20" s="213"/>
      <c r="N20" s="296" t="str">
        <f>"00"&amp;TEXT(ROWS(C$2:C16),"00")&amp;"D"</f>
        <v>0015D</v>
      </c>
      <c r="O20" s="297"/>
      <c r="P20" s="353">
        <f t="shared" si="32"/>
        <v>0</v>
      </c>
      <c r="Q20" s="206"/>
      <c r="R20" s="296" t="str">
        <f>"10"&amp;TEXT(ROWS(F$2:F16),"00")&amp;"D"</f>
        <v>1015D</v>
      </c>
      <c r="S20" s="297"/>
      <c r="T20" s="353">
        <f t="shared" si="33"/>
        <v>0</v>
      </c>
      <c r="U20" s="206"/>
      <c r="V20" s="296" t="str">
        <f>"20"&amp;TEXT(ROWS(I$2:I16),"00")&amp;"D"</f>
        <v>2015D</v>
      </c>
      <c r="W20" s="297"/>
      <c r="X20" s="353">
        <f t="shared" si="34"/>
        <v>0</v>
      </c>
      <c r="Y20" s="206"/>
      <c r="Z20" s="296" t="str">
        <f>"30"&amp;TEXT(ROWS(L$2:L16),"00")&amp;"D"</f>
        <v>3015D</v>
      </c>
      <c r="AA20" s="297"/>
      <c r="AB20" s="353">
        <f t="shared" si="35"/>
        <v>0</v>
      </c>
      <c r="AC20" s="206"/>
      <c r="AD20" s="296" t="str">
        <f>"40"&amp;TEXT(ROWS(O$2:O16),"00")&amp;"D"</f>
        <v>4015D</v>
      </c>
      <c r="AE20" s="297"/>
      <c r="AF20" s="353">
        <f t="shared" si="36"/>
        <v>0</v>
      </c>
      <c r="AG20" s="206"/>
      <c r="AH20" s="188">
        <f t="shared" si="0"/>
        <v>0</v>
      </c>
      <c r="AI20" s="188">
        <f t="shared" si="37"/>
        <v>0</v>
      </c>
      <c r="AJ20" s="188">
        <f t="shared" si="38"/>
        <v>0</v>
      </c>
      <c r="AK20" s="188">
        <f t="shared" si="39"/>
        <v>0</v>
      </c>
      <c r="AL20" s="188">
        <f t="shared" si="40"/>
        <v>0</v>
      </c>
      <c r="AM20" s="189"/>
      <c r="AN20" s="188">
        <f t="shared" si="5"/>
        <v>0</v>
      </c>
      <c r="AO20" s="188">
        <f t="shared" si="6"/>
        <v>0</v>
      </c>
      <c r="AP20" s="188">
        <f t="shared" si="7"/>
        <v>0</v>
      </c>
      <c r="AQ20" s="188">
        <f t="shared" si="8"/>
        <v>0</v>
      </c>
      <c r="AR20" s="188">
        <f t="shared" si="9"/>
        <v>0</v>
      </c>
      <c r="AS20" s="188">
        <f t="shared" si="10"/>
        <v>0</v>
      </c>
      <c r="AT20" s="188">
        <f t="shared" si="11"/>
        <v>0</v>
      </c>
      <c r="AU20" s="188">
        <f t="shared" si="12"/>
        <v>0</v>
      </c>
      <c r="AV20" s="188">
        <f t="shared" si="13"/>
        <v>0</v>
      </c>
      <c r="AW20" s="188">
        <f t="shared" si="14"/>
        <v>0</v>
      </c>
      <c r="AX20" s="188">
        <f t="shared" si="15"/>
        <v>0</v>
      </c>
      <c r="AY20" s="188">
        <f t="shared" si="16"/>
        <v>0</v>
      </c>
      <c r="AZ20" s="188">
        <f t="shared" si="17"/>
        <v>0</v>
      </c>
      <c r="BA20" s="188">
        <f t="shared" si="18"/>
        <v>0</v>
      </c>
      <c r="BB20" s="188">
        <f t="shared" si="19"/>
        <v>0</v>
      </c>
      <c r="BC20" s="188">
        <f t="shared" si="20"/>
        <v>0</v>
      </c>
      <c r="BD20" s="188">
        <f t="shared" si="21"/>
        <v>0</v>
      </c>
      <c r="BE20" s="188">
        <f t="shared" si="22"/>
        <v>0</v>
      </c>
      <c r="BF20" s="188">
        <f t="shared" si="23"/>
        <v>0</v>
      </c>
      <c r="BG20" s="188">
        <f t="shared" si="24"/>
        <v>0</v>
      </c>
      <c r="BH20" s="188">
        <f t="shared" si="25"/>
        <v>0</v>
      </c>
      <c r="BI20" s="188">
        <f t="shared" si="26"/>
        <v>0</v>
      </c>
      <c r="BJ20" s="188">
        <f t="shared" si="27"/>
        <v>0</v>
      </c>
      <c r="BK20" s="188">
        <f t="shared" si="28"/>
        <v>0</v>
      </c>
      <c r="BL20" s="188">
        <f t="shared" si="29"/>
        <v>0</v>
      </c>
      <c r="BM20" s="188">
        <f t="shared" si="30"/>
        <v>0</v>
      </c>
    </row>
    <row r="21" spans="1:65" s="187" customFormat="1">
      <c r="A21" s="182"/>
      <c r="B21" s="182"/>
      <c r="C21" s="183" t="s">
        <v>2206</v>
      </c>
      <c r="D21" s="184">
        <v>7</v>
      </c>
      <c r="E21" s="185" t="s">
        <v>1113</v>
      </c>
      <c r="F21" s="186" t="s">
        <v>1202</v>
      </c>
      <c r="G21" s="186" t="s">
        <v>2348</v>
      </c>
      <c r="H21" s="256"/>
      <c r="I21" s="256">
        <v>136</v>
      </c>
      <c r="J21" s="256">
        <v>667</v>
      </c>
      <c r="K21" s="256"/>
      <c r="L21" s="270">
        <f t="shared" si="31"/>
        <v>803</v>
      </c>
      <c r="M21" s="213"/>
      <c r="N21" s="296" t="str">
        <f>"00"&amp;TEXT(ROWS(C$2:C17),"00")&amp;"D"</f>
        <v>0016D</v>
      </c>
      <c r="O21" s="297"/>
      <c r="P21" s="353">
        <f t="shared" si="32"/>
        <v>0</v>
      </c>
      <c r="Q21" s="206"/>
      <c r="R21" s="296" t="str">
        <f>"10"&amp;TEXT(ROWS(F$2:F17),"00")&amp;"D"</f>
        <v>1016D</v>
      </c>
      <c r="S21" s="297"/>
      <c r="T21" s="353">
        <f t="shared" si="33"/>
        <v>0</v>
      </c>
      <c r="U21" s="206"/>
      <c r="V21" s="296" t="str">
        <f>"20"&amp;TEXT(ROWS(I$2:I17),"00")&amp;"D"</f>
        <v>2016D</v>
      </c>
      <c r="W21" s="297"/>
      <c r="X21" s="353">
        <f t="shared" si="34"/>
        <v>0</v>
      </c>
      <c r="Y21" s="206"/>
      <c r="Z21" s="296" t="str">
        <f>"30"&amp;TEXT(ROWS(L$2:L17),"00")&amp;"D"</f>
        <v>3016D</v>
      </c>
      <c r="AA21" s="297"/>
      <c r="AB21" s="353">
        <f t="shared" si="35"/>
        <v>0</v>
      </c>
      <c r="AC21" s="206"/>
      <c r="AD21" s="296" t="str">
        <f>"40"&amp;TEXT(ROWS(O$2:O17),"00")&amp;"D"</f>
        <v>4016D</v>
      </c>
      <c r="AE21" s="297"/>
      <c r="AF21" s="353">
        <f t="shared" si="36"/>
        <v>0</v>
      </c>
      <c r="AG21" s="206"/>
      <c r="AH21" s="188">
        <f t="shared" si="0"/>
        <v>0</v>
      </c>
      <c r="AI21" s="188">
        <f t="shared" si="37"/>
        <v>0</v>
      </c>
      <c r="AJ21" s="188">
        <f t="shared" si="38"/>
        <v>0</v>
      </c>
      <c r="AK21" s="188">
        <f t="shared" si="39"/>
        <v>0</v>
      </c>
      <c r="AL21" s="188">
        <f t="shared" si="40"/>
        <v>0</v>
      </c>
      <c r="AM21" s="189"/>
      <c r="AN21" s="188">
        <f t="shared" si="5"/>
        <v>0</v>
      </c>
      <c r="AO21" s="188">
        <f t="shared" si="6"/>
        <v>0</v>
      </c>
      <c r="AP21" s="188">
        <f t="shared" si="7"/>
        <v>0</v>
      </c>
      <c r="AQ21" s="188">
        <f t="shared" si="8"/>
        <v>0</v>
      </c>
      <c r="AR21" s="188">
        <f t="shared" si="9"/>
        <v>0</v>
      </c>
      <c r="AS21" s="188">
        <f t="shared" si="10"/>
        <v>0</v>
      </c>
      <c r="AT21" s="188">
        <f t="shared" si="11"/>
        <v>0</v>
      </c>
      <c r="AU21" s="188">
        <f t="shared" si="12"/>
        <v>0</v>
      </c>
      <c r="AV21" s="188">
        <f t="shared" si="13"/>
        <v>0</v>
      </c>
      <c r="AW21" s="188">
        <f t="shared" si="14"/>
        <v>0</v>
      </c>
      <c r="AX21" s="188">
        <f t="shared" si="15"/>
        <v>0</v>
      </c>
      <c r="AY21" s="188">
        <f t="shared" si="16"/>
        <v>0</v>
      </c>
      <c r="AZ21" s="188">
        <f t="shared" si="17"/>
        <v>0</v>
      </c>
      <c r="BA21" s="188">
        <f t="shared" si="18"/>
        <v>0</v>
      </c>
      <c r="BB21" s="188">
        <f t="shared" si="19"/>
        <v>0</v>
      </c>
      <c r="BC21" s="188">
        <f t="shared" si="20"/>
        <v>0</v>
      </c>
      <c r="BD21" s="188">
        <f t="shared" si="21"/>
        <v>0</v>
      </c>
      <c r="BE21" s="188">
        <f t="shared" si="22"/>
        <v>0</v>
      </c>
      <c r="BF21" s="188">
        <f t="shared" si="23"/>
        <v>0</v>
      </c>
      <c r="BG21" s="188">
        <f t="shared" si="24"/>
        <v>0</v>
      </c>
      <c r="BH21" s="188">
        <f t="shared" si="25"/>
        <v>0</v>
      </c>
      <c r="BI21" s="188">
        <f t="shared" si="26"/>
        <v>0</v>
      </c>
      <c r="BJ21" s="188">
        <f t="shared" si="27"/>
        <v>0</v>
      </c>
      <c r="BK21" s="188">
        <f t="shared" si="28"/>
        <v>0</v>
      </c>
      <c r="BL21" s="188">
        <f t="shared" si="29"/>
        <v>0</v>
      </c>
      <c r="BM21" s="188">
        <f t="shared" si="30"/>
        <v>0</v>
      </c>
    </row>
    <row r="22" spans="1:65" s="187" customFormat="1">
      <c r="A22" s="182"/>
      <c r="B22" s="182"/>
      <c r="C22" s="183" t="s">
        <v>2207</v>
      </c>
      <c r="D22" s="184">
        <v>7</v>
      </c>
      <c r="E22" s="185" t="s">
        <v>1113</v>
      </c>
      <c r="F22" s="186" t="s">
        <v>1202</v>
      </c>
      <c r="G22" s="186" t="s">
        <v>2349</v>
      </c>
      <c r="H22" s="256"/>
      <c r="I22" s="256">
        <v>53</v>
      </c>
      <c r="J22" s="256">
        <v>784</v>
      </c>
      <c r="K22" s="256"/>
      <c r="L22" s="270">
        <f t="shared" si="31"/>
        <v>837</v>
      </c>
      <c r="M22" s="213"/>
      <c r="N22" s="296" t="str">
        <f>"00"&amp;TEXT(ROWS(C$2:C18),"00")&amp;"D"</f>
        <v>0017D</v>
      </c>
      <c r="O22" s="297"/>
      <c r="P22" s="353">
        <f t="shared" si="32"/>
        <v>0</v>
      </c>
      <c r="Q22" s="206"/>
      <c r="R22" s="296" t="str">
        <f>"10"&amp;TEXT(ROWS(F$2:F18),"00")&amp;"D"</f>
        <v>1017D</v>
      </c>
      <c r="S22" s="297"/>
      <c r="T22" s="353">
        <f t="shared" si="33"/>
        <v>0</v>
      </c>
      <c r="U22" s="206"/>
      <c r="V22" s="296" t="str">
        <f>"20"&amp;TEXT(ROWS(I$2:I18),"00")&amp;"D"</f>
        <v>2017D</v>
      </c>
      <c r="W22" s="297"/>
      <c r="X22" s="353">
        <f t="shared" si="34"/>
        <v>0</v>
      </c>
      <c r="Y22" s="206"/>
      <c r="Z22" s="296" t="str">
        <f>"30"&amp;TEXT(ROWS(L$2:L18),"00")&amp;"D"</f>
        <v>3017D</v>
      </c>
      <c r="AA22" s="297"/>
      <c r="AB22" s="353">
        <f t="shared" si="35"/>
        <v>0</v>
      </c>
      <c r="AC22" s="206"/>
      <c r="AD22" s="296" t="str">
        <f>"40"&amp;TEXT(ROWS(O$2:O18),"00")&amp;"D"</f>
        <v>4017D</v>
      </c>
      <c r="AE22" s="297"/>
      <c r="AF22" s="353">
        <f t="shared" si="36"/>
        <v>0</v>
      </c>
      <c r="AG22" s="206"/>
      <c r="AH22" s="188">
        <f t="shared" si="0"/>
        <v>0</v>
      </c>
      <c r="AI22" s="188">
        <f t="shared" si="37"/>
        <v>0</v>
      </c>
      <c r="AJ22" s="188">
        <f t="shared" si="38"/>
        <v>0</v>
      </c>
      <c r="AK22" s="188">
        <f t="shared" si="39"/>
        <v>0</v>
      </c>
      <c r="AL22" s="188">
        <f t="shared" si="40"/>
        <v>0</v>
      </c>
      <c r="AM22" s="189"/>
      <c r="AN22" s="188">
        <f t="shared" si="5"/>
        <v>0</v>
      </c>
      <c r="AO22" s="188">
        <f t="shared" si="6"/>
        <v>0</v>
      </c>
      <c r="AP22" s="188">
        <f t="shared" si="7"/>
        <v>0</v>
      </c>
      <c r="AQ22" s="188">
        <f t="shared" si="8"/>
        <v>0</v>
      </c>
      <c r="AR22" s="188">
        <f t="shared" si="9"/>
        <v>0</v>
      </c>
      <c r="AS22" s="188">
        <f t="shared" si="10"/>
        <v>0</v>
      </c>
      <c r="AT22" s="188">
        <f t="shared" si="11"/>
        <v>0</v>
      </c>
      <c r="AU22" s="188">
        <f t="shared" si="12"/>
        <v>0</v>
      </c>
      <c r="AV22" s="188">
        <f t="shared" si="13"/>
        <v>0</v>
      </c>
      <c r="AW22" s="188">
        <f t="shared" si="14"/>
        <v>0</v>
      </c>
      <c r="AX22" s="188">
        <f t="shared" si="15"/>
        <v>0</v>
      </c>
      <c r="AY22" s="188">
        <f t="shared" si="16"/>
        <v>0</v>
      </c>
      <c r="AZ22" s="188">
        <f t="shared" si="17"/>
        <v>0</v>
      </c>
      <c r="BA22" s="188">
        <f t="shared" si="18"/>
        <v>0</v>
      </c>
      <c r="BB22" s="188">
        <f t="shared" si="19"/>
        <v>0</v>
      </c>
      <c r="BC22" s="188">
        <f t="shared" si="20"/>
        <v>0</v>
      </c>
      <c r="BD22" s="188">
        <f t="shared" si="21"/>
        <v>0</v>
      </c>
      <c r="BE22" s="188">
        <f t="shared" si="22"/>
        <v>0</v>
      </c>
      <c r="BF22" s="188">
        <f t="shared" si="23"/>
        <v>0</v>
      </c>
      <c r="BG22" s="188">
        <f t="shared" si="24"/>
        <v>0</v>
      </c>
      <c r="BH22" s="188">
        <f t="shared" si="25"/>
        <v>0</v>
      </c>
      <c r="BI22" s="188">
        <f t="shared" si="26"/>
        <v>0</v>
      </c>
      <c r="BJ22" s="188">
        <f t="shared" si="27"/>
        <v>0</v>
      </c>
      <c r="BK22" s="188">
        <f t="shared" si="28"/>
        <v>0</v>
      </c>
      <c r="BL22" s="188">
        <f t="shared" si="29"/>
        <v>0</v>
      </c>
      <c r="BM22" s="188">
        <f t="shared" si="30"/>
        <v>0</v>
      </c>
    </row>
    <row r="23" spans="1:65" s="187" customFormat="1">
      <c r="A23" s="182"/>
      <c r="B23" s="182"/>
      <c r="C23" s="183" t="s">
        <v>2208</v>
      </c>
      <c r="D23" s="184">
        <v>7</v>
      </c>
      <c r="E23" s="185" t="s">
        <v>1113</v>
      </c>
      <c r="F23" s="186" t="s">
        <v>1202</v>
      </c>
      <c r="G23" s="186" t="s">
        <v>2350</v>
      </c>
      <c r="H23" s="256"/>
      <c r="I23" s="256"/>
      <c r="J23" s="256">
        <v>871</v>
      </c>
      <c r="K23" s="256">
        <v>5066</v>
      </c>
      <c r="L23" s="270">
        <f t="shared" si="31"/>
        <v>5937</v>
      </c>
      <c r="M23" s="213"/>
      <c r="N23" s="296" t="str">
        <f>"00"&amp;TEXT(ROWS(C$2:C19),"00")&amp;"D"</f>
        <v>0018D</v>
      </c>
      <c r="O23" s="297"/>
      <c r="P23" s="353">
        <f t="shared" si="32"/>
        <v>0</v>
      </c>
      <c r="Q23" s="206"/>
      <c r="R23" s="296" t="str">
        <f>"10"&amp;TEXT(ROWS(F$2:F19),"00")&amp;"D"</f>
        <v>1018D</v>
      </c>
      <c r="S23" s="297"/>
      <c r="T23" s="353">
        <f t="shared" si="33"/>
        <v>0</v>
      </c>
      <c r="U23" s="206"/>
      <c r="V23" s="296" t="str">
        <f>"20"&amp;TEXT(ROWS(I$2:I19),"00")&amp;"D"</f>
        <v>2018D</v>
      </c>
      <c r="W23" s="297"/>
      <c r="X23" s="353">
        <f t="shared" si="34"/>
        <v>0</v>
      </c>
      <c r="Y23" s="206"/>
      <c r="Z23" s="296" t="str">
        <f>"30"&amp;TEXT(ROWS(L$2:L19),"00")&amp;"D"</f>
        <v>3018D</v>
      </c>
      <c r="AA23" s="297"/>
      <c r="AB23" s="353">
        <f t="shared" si="35"/>
        <v>0</v>
      </c>
      <c r="AC23" s="206"/>
      <c r="AD23" s="296" t="str">
        <f>"40"&amp;TEXT(ROWS(O$2:O19),"00")&amp;"D"</f>
        <v>4018D</v>
      </c>
      <c r="AE23" s="297"/>
      <c r="AF23" s="353">
        <f t="shared" si="36"/>
        <v>0</v>
      </c>
      <c r="AG23" s="206"/>
      <c r="AH23" s="188">
        <f t="shared" si="0"/>
        <v>0</v>
      </c>
      <c r="AI23" s="188">
        <f t="shared" si="37"/>
        <v>0</v>
      </c>
      <c r="AJ23" s="188">
        <f t="shared" si="38"/>
        <v>0</v>
      </c>
      <c r="AK23" s="188">
        <f t="shared" si="39"/>
        <v>0</v>
      </c>
      <c r="AL23" s="188">
        <f t="shared" si="40"/>
        <v>0</v>
      </c>
      <c r="AM23" s="189"/>
      <c r="AN23" s="188">
        <f t="shared" si="5"/>
        <v>0</v>
      </c>
      <c r="AO23" s="188">
        <f t="shared" si="6"/>
        <v>0</v>
      </c>
      <c r="AP23" s="188">
        <f t="shared" si="7"/>
        <v>0</v>
      </c>
      <c r="AQ23" s="188">
        <f t="shared" si="8"/>
        <v>0</v>
      </c>
      <c r="AR23" s="188">
        <f t="shared" si="9"/>
        <v>0</v>
      </c>
      <c r="AS23" s="188">
        <f t="shared" si="10"/>
        <v>0</v>
      </c>
      <c r="AT23" s="188">
        <f t="shared" si="11"/>
        <v>0</v>
      </c>
      <c r="AU23" s="188">
        <f t="shared" si="12"/>
        <v>0</v>
      </c>
      <c r="AV23" s="188">
        <f t="shared" si="13"/>
        <v>0</v>
      </c>
      <c r="AW23" s="188">
        <f t="shared" si="14"/>
        <v>0</v>
      </c>
      <c r="AX23" s="188">
        <f t="shared" si="15"/>
        <v>0</v>
      </c>
      <c r="AY23" s="188">
        <f t="shared" si="16"/>
        <v>0</v>
      </c>
      <c r="AZ23" s="188">
        <f t="shared" si="17"/>
        <v>0</v>
      </c>
      <c r="BA23" s="188">
        <f t="shared" si="18"/>
        <v>0</v>
      </c>
      <c r="BB23" s="188">
        <f t="shared" si="19"/>
        <v>0</v>
      </c>
      <c r="BC23" s="188">
        <f t="shared" si="20"/>
        <v>0</v>
      </c>
      <c r="BD23" s="188">
        <f t="shared" si="21"/>
        <v>0</v>
      </c>
      <c r="BE23" s="188">
        <f t="shared" si="22"/>
        <v>0</v>
      </c>
      <c r="BF23" s="188">
        <f t="shared" si="23"/>
        <v>0</v>
      </c>
      <c r="BG23" s="188">
        <f t="shared" si="24"/>
        <v>0</v>
      </c>
      <c r="BH23" s="188">
        <f t="shared" si="25"/>
        <v>0</v>
      </c>
      <c r="BI23" s="188">
        <f t="shared" si="26"/>
        <v>0</v>
      </c>
      <c r="BJ23" s="188">
        <f t="shared" si="27"/>
        <v>0</v>
      </c>
      <c r="BK23" s="188">
        <f t="shared" si="28"/>
        <v>0</v>
      </c>
      <c r="BL23" s="188">
        <f t="shared" si="29"/>
        <v>0</v>
      </c>
      <c r="BM23" s="188">
        <f t="shared" si="30"/>
        <v>0</v>
      </c>
    </row>
    <row r="24" spans="1:65" s="187" customFormat="1">
      <c r="A24" s="182"/>
      <c r="B24" s="182"/>
      <c r="C24" s="183" t="s">
        <v>2209</v>
      </c>
      <c r="D24" s="184">
        <v>7</v>
      </c>
      <c r="E24" s="185" t="s">
        <v>1113</v>
      </c>
      <c r="F24" s="186" t="s">
        <v>1202</v>
      </c>
      <c r="G24" s="186" t="s">
        <v>2351</v>
      </c>
      <c r="H24" s="256"/>
      <c r="I24" s="256">
        <v>147</v>
      </c>
      <c r="J24" s="256">
        <v>1034</v>
      </c>
      <c r="K24" s="256"/>
      <c r="L24" s="270">
        <f t="shared" si="31"/>
        <v>1181</v>
      </c>
      <c r="M24" s="213"/>
      <c r="N24" s="296" t="str">
        <f>"00"&amp;TEXT(ROWS(C$2:C20),"00")&amp;"D"</f>
        <v>0019D</v>
      </c>
      <c r="O24" s="297"/>
      <c r="P24" s="353">
        <f t="shared" si="32"/>
        <v>0</v>
      </c>
      <c r="Q24" s="206"/>
      <c r="R24" s="296" t="str">
        <f>"10"&amp;TEXT(ROWS(F$2:F20),"00")&amp;"D"</f>
        <v>1019D</v>
      </c>
      <c r="S24" s="297"/>
      <c r="T24" s="353">
        <f t="shared" si="33"/>
        <v>0</v>
      </c>
      <c r="U24" s="206"/>
      <c r="V24" s="296" t="str">
        <f>"20"&amp;TEXT(ROWS(I$2:I20),"00")&amp;"D"</f>
        <v>2019D</v>
      </c>
      <c r="W24" s="297"/>
      <c r="X24" s="353">
        <f t="shared" si="34"/>
        <v>0</v>
      </c>
      <c r="Y24" s="206"/>
      <c r="Z24" s="296" t="str">
        <f>"30"&amp;TEXT(ROWS(L$2:L20),"00")&amp;"D"</f>
        <v>3019D</v>
      </c>
      <c r="AA24" s="297"/>
      <c r="AB24" s="353">
        <f t="shared" si="35"/>
        <v>0</v>
      </c>
      <c r="AC24" s="206"/>
      <c r="AD24" s="296" t="str">
        <f>"40"&amp;TEXT(ROWS(O$2:O20),"00")&amp;"D"</f>
        <v>4019D</v>
      </c>
      <c r="AE24" s="297"/>
      <c r="AF24" s="353">
        <f t="shared" si="36"/>
        <v>0</v>
      </c>
      <c r="AG24" s="206"/>
      <c r="AH24" s="188">
        <f t="shared" si="0"/>
        <v>0</v>
      </c>
      <c r="AI24" s="188">
        <f t="shared" si="37"/>
        <v>0</v>
      </c>
      <c r="AJ24" s="188">
        <f t="shared" si="38"/>
        <v>0</v>
      </c>
      <c r="AK24" s="188">
        <f t="shared" si="39"/>
        <v>0</v>
      </c>
      <c r="AL24" s="188">
        <f t="shared" si="40"/>
        <v>0</v>
      </c>
      <c r="AM24" s="189"/>
      <c r="AN24" s="188">
        <f t="shared" si="5"/>
        <v>0</v>
      </c>
      <c r="AO24" s="188">
        <f t="shared" si="6"/>
        <v>0</v>
      </c>
      <c r="AP24" s="188">
        <f t="shared" si="7"/>
        <v>0</v>
      </c>
      <c r="AQ24" s="188">
        <f t="shared" si="8"/>
        <v>0</v>
      </c>
      <c r="AR24" s="188">
        <f t="shared" si="9"/>
        <v>0</v>
      </c>
      <c r="AS24" s="188">
        <f t="shared" si="10"/>
        <v>0</v>
      </c>
      <c r="AT24" s="188">
        <f t="shared" si="11"/>
        <v>0</v>
      </c>
      <c r="AU24" s="188">
        <f t="shared" si="12"/>
        <v>0</v>
      </c>
      <c r="AV24" s="188">
        <f t="shared" si="13"/>
        <v>0</v>
      </c>
      <c r="AW24" s="188">
        <f t="shared" si="14"/>
        <v>0</v>
      </c>
      <c r="AX24" s="188">
        <f t="shared" si="15"/>
        <v>0</v>
      </c>
      <c r="AY24" s="188">
        <f t="shared" si="16"/>
        <v>0</v>
      </c>
      <c r="AZ24" s="188">
        <f t="shared" si="17"/>
        <v>0</v>
      </c>
      <c r="BA24" s="188">
        <f t="shared" si="18"/>
        <v>0</v>
      </c>
      <c r="BB24" s="188">
        <f t="shared" si="19"/>
        <v>0</v>
      </c>
      <c r="BC24" s="188">
        <f t="shared" si="20"/>
        <v>0</v>
      </c>
      <c r="BD24" s="188">
        <f t="shared" si="21"/>
        <v>0</v>
      </c>
      <c r="BE24" s="188">
        <f t="shared" si="22"/>
        <v>0</v>
      </c>
      <c r="BF24" s="188">
        <f t="shared" si="23"/>
        <v>0</v>
      </c>
      <c r="BG24" s="188">
        <f t="shared" si="24"/>
        <v>0</v>
      </c>
      <c r="BH24" s="188">
        <f t="shared" si="25"/>
        <v>0</v>
      </c>
      <c r="BI24" s="188">
        <f t="shared" si="26"/>
        <v>0</v>
      </c>
      <c r="BJ24" s="188">
        <f t="shared" si="27"/>
        <v>0</v>
      </c>
      <c r="BK24" s="188">
        <f t="shared" si="28"/>
        <v>0</v>
      </c>
      <c r="BL24" s="188">
        <f t="shared" si="29"/>
        <v>0</v>
      </c>
      <c r="BM24" s="188">
        <f t="shared" si="30"/>
        <v>0</v>
      </c>
    </row>
    <row r="25" spans="1:65" s="187" customFormat="1">
      <c r="A25" s="182"/>
      <c r="B25" s="182"/>
      <c r="C25" s="183" t="s">
        <v>2210</v>
      </c>
      <c r="D25" s="184">
        <v>7</v>
      </c>
      <c r="E25" s="185" t="s">
        <v>1113</v>
      </c>
      <c r="F25" s="186" t="s">
        <v>1202</v>
      </c>
      <c r="G25" s="186" t="s">
        <v>2352</v>
      </c>
      <c r="H25" s="256"/>
      <c r="I25" s="256">
        <v>287</v>
      </c>
      <c r="J25" s="256">
        <v>1307</v>
      </c>
      <c r="K25" s="256"/>
      <c r="L25" s="270">
        <f t="shared" si="31"/>
        <v>1594</v>
      </c>
      <c r="M25" s="213"/>
      <c r="N25" s="296" t="str">
        <f>"00"&amp;TEXT(ROWS(C$2:C21),"00")&amp;"D"</f>
        <v>0020D</v>
      </c>
      <c r="O25" s="297"/>
      <c r="P25" s="353">
        <f t="shared" si="32"/>
        <v>0</v>
      </c>
      <c r="Q25" s="206"/>
      <c r="R25" s="296" t="str">
        <f>"10"&amp;TEXT(ROWS(F$2:F21),"00")&amp;"D"</f>
        <v>1020D</v>
      </c>
      <c r="S25" s="297"/>
      <c r="T25" s="353">
        <f t="shared" si="33"/>
        <v>0</v>
      </c>
      <c r="U25" s="206"/>
      <c r="V25" s="296" t="str">
        <f>"20"&amp;TEXT(ROWS(I$2:I21),"00")&amp;"D"</f>
        <v>2020D</v>
      </c>
      <c r="W25" s="297"/>
      <c r="X25" s="353">
        <f t="shared" si="34"/>
        <v>0</v>
      </c>
      <c r="Y25" s="206"/>
      <c r="Z25" s="296" t="str">
        <f>"30"&amp;TEXT(ROWS(L$2:L21),"00")&amp;"D"</f>
        <v>3020D</v>
      </c>
      <c r="AA25" s="297"/>
      <c r="AB25" s="353">
        <f t="shared" si="35"/>
        <v>0</v>
      </c>
      <c r="AC25" s="206"/>
      <c r="AD25" s="296" t="str">
        <f>"40"&amp;TEXT(ROWS(O$2:O21),"00")&amp;"D"</f>
        <v>4020D</v>
      </c>
      <c r="AE25" s="297"/>
      <c r="AF25" s="353">
        <f t="shared" si="36"/>
        <v>0</v>
      </c>
      <c r="AG25" s="206"/>
      <c r="AH25" s="188">
        <f t="shared" si="0"/>
        <v>0</v>
      </c>
      <c r="AI25" s="188">
        <f t="shared" si="37"/>
        <v>0</v>
      </c>
      <c r="AJ25" s="188">
        <f t="shared" si="38"/>
        <v>0</v>
      </c>
      <c r="AK25" s="188">
        <f t="shared" si="39"/>
        <v>0</v>
      </c>
      <c r="AL25" s="188">
        <f t="shared" si="40"/>
        <v>0</v>
      </c>
      <c r="AM25" s="189"/>
      <c r="AN25" s="188">
        <f t="shared" si="5"/>
        <v>0</v>
      </c>
      <c r="AO25" s="188">
        <f t="shared" si="6"/>
        <v>0</v>
      </c>
      <c r="AP25" s="188">
        <f t="shared" si="7"/>
        <v>0</v>
      </c>
      <c r="AQ25" s="188">
        <f t="shared" si="8"/>
        <v>0</v>
      </c>
      <c r="AR25" s="188">
        <f t="shared" si="9"/>
        <v>0</v>
      </c>
      <c r="AS25" s="188">
        <f t="shared" si="10"/>
        <v>0</v>
      </c>
      <c r="AT25" s="188">
        <f t="shared" si="11"/>
        <v>0</v>
      </c>
      <c r="AU25" s="188">
        <f t="shared" si="12"/>
        <v>0</v>
      </c>
      <c r="AV25" s="188">
        <f t="shared" si="13"/>
        <v>0</v>
      </c>
      <c r="AW25" s="188">
        <f t="shared" si="14"/>
        <v>0</v>
      </c>
      <c r="AX25" s="188">
        <f t="shared" si="15"/>
        <v>0</v>
      </c>
      <c r="AY25" s="188">
        <f t="shared" si="16"/>
        <v>0</v>
      </c>
      <c r="AZ25" s="188">
        <f t="shared" si="17"/>
        <v>0</v>
      </c>
      <c r="BA25" s="188">
        <f t="shared" si="18"/>
        <v>0</v>
      </c>
      <c r="BB25" s="188">
        <f t="shared" si="19"/>
        <v>0</v>
      </c>
      <c r="BC25" s="188">
        <f t="shared" si="20"/>
        <v>0</v>
      </c>
      <c r="BD25" s="188">
        <f t="shared" si="21"/>
        <v>0</v>
      </c>
      <c r="BE25" s="188">
        <f t="shared" si="22"/>
        <v>0</v>
      </c>
      <c r="BF25" s="188">
        <f t="shared" si="23"/>
        <v>0</v>
      </c>
      <c r="BG25" s="188">
        <f t="shared" si="24"/>
        <v>0</v>
      </c>
      <c r="BH25" s="188">
        <f t="shared" si="25"/>
        <v>0</v>
      </c>
      <c r="BI25" s="188">
        <f t="shared" si="26"/>
        <v>0</v>
      </c>
      <c r="BJ25" s="188">
        <f t="shared" si="27"/>
        <v>0</v>
      </c>
      <c r="BK25" s="188">
        <f t="shared" si="28"/>
        <v>0</v>
      </c>
      <c r="BL25" s="188">
        <f t="shared" si="29"/>
        <v>0</v>
      </c>
      <c r="BM25" s="188">
        <f t="shared" si="30"/>
        <v>0</v>
      </c>
    </row>
    <row r="26" spans="1:65" s="187" customFormat="1">
      <c r="A26" s="182"/>
      <c r="B26" s="182"/>
      <c r="C26" s="183" t="s">
        <v>2211</v>
      </c>
      <c r="D26" s="184">
        <v>7</v>
      </c>
      <c r="E26" s="185" t="s">
        <v>1272</v>
      </c>
      <c r="F26" s="186" t="s">
        <v>2353</v>
      </c>
      <c r="G26" s="186" t="s">
        <v>2354</v>
      </c>
      <c r="H26" s="256"/>
      <c r="I26" s="256">
        <v>49</v>
      </c>
      <c r="J26" s="256">
        <v>1365</v>
      </c>
      <c r="K26" s="256"/>
      <c r="L26" s="270">
        <f t="shared" si="31"/>
        <v>1414</v>
      </c>
      <c r="M26" s="213"/>
      <c r="N26" s="296" t="str">
        <f>"00"&amp;TEXT(ROWS(C$2:C22),"00")&amp;"D"</f>
        <v>0021D</v>
      </c>
      <c r="O26" s="297"/>
      <c r="P26" s="353">
        <f t="shared" si="32"/>
        <v>0</v>
      </c>
      <c r="Q26" s="206"/>
      <c r="R26" s="296" t="str">
        <f>"10"&amp;TEXT(ROWS(F$2:F22),"00")&amp;"D"</f>
        <v>1021D</v>
      </c>
      <c r="S26" s="297"/>
      <c r="T26" s="353">
        <f t="shared" si="33"/>
        <v>0</v>
      </c>
      <c r="U26" s="206"/>
      <c r="V26" s="296" t="str">
        <f>"20"&amp;TEXT(ROWS(I$2:I22),"00")&amp;"D"</f>
        <v>2021D</v>
      </c>
      <c r="W26" s="297"/>
      <c r="X26" s="353">
        <f t="shared" si="34"/>
        <v>0</v>
      </c>
      <c r="Y26" s="206"/>
      <c r="Z26" s="296" t="str">
        <f>"30"&amp;TEXT(ROWS(L$2:L22),"00")&amp;"D"</f>
        <v>3021D</v>
      </c>
      <c r="AA26" s="297"/>
      <c r="AB26" s="353">
        <f t="shared" si="35"/>
        <v>0</v>
      </c>
      <c r="AC26" s="206"/>
      <c r="AD26" s="296" t="str">
        <f>"40"&amp;TEXT(ROWS(O$2:O22),"00")&amp;"D"</f>
        <v>4021D</v>
      </c>
      <c r="AE26" s="297"/>
      <c r="AF26" s="353">
        <f t="shared" si="36"/>
        <v>0</v>
      </c>
      <c r="AG26" s="206"/>
      <c r="AH26" s="188">
        <f t="shared" si="0"/>
        <v>0</v>
      </c>
      <c r="AI26" s="188">
        <f t="shared" si="37"/>
        <v>0</v>
      </c>
      <c r="AJ26" s="188">
        <f t="shared" si="38"/>
        <v>0</v>
      </c>
      <c r="AK26" s="188">
        <f t="shared" si="39"/>
        <v>0</v>
      </c>
      <c r="AL26" s="188">
        <f t="shared" si="40"/>
        <v>0</v>
      </c>
      <c r="AM26" s="189"/>
      <c r="AN26" s="188">
        <f t="shared" si="5"/>
        <v>0</v>
      </c>
      <c r="AO26" s="188">
        <f t="shared" si="6"/>
        <v>0</v>
      </c>
      <c r="AP26" s="188">
        <f t="shared" si="7"/>
        <v>0</v>
      </c>
      <c r="AQ26" s="188">
        <f t="shared" si="8"/>
        <v>0</v>
      </c>
      <c r="AR26" s="188">
        <f t="shared" si="9"/>
        <v>0</v>
      </c>
      <c r="AS26" s="188">
        <f t="shared" si="10"/>
        <v>0</v>
      </c>
      <c r="AT26" s="188">
        <f t="shared" si="11"/>
        <v>0</v>
      </c>
      <c r="AU26" s="188">
        <f t="shared" si="12"/>
        <v>0</v>
      </c>
      <c r="AV26" s="188">
        <f t="shared" si="13"/>
        <v>0</v>
      </c>
      <c r="AW26" s="188">
        <f t="shared" si="14"/>
        <v>0</v>
      </c>
      <c r="AX26" s="188">
        <f t="shared" si="15"/>
        <v>0</v>
      </c>
      <c r="AY26" s="188">
        <f t="shared" si="16"/>
        <v>0</v>
      </c>
      <c r="AZ26" s="188">
        <f t="shared" si="17"/>
        <v>0</v>
      </c>
      <c r="BA26" s="188">
        <f t="shared" si="18"/>
        <v>0</v>
      </c>
      <c r="BB26" s="188">
        <f t="shared" si="19"/>
        <v>0</v>
      </c>
      <c r="BC26" s="188">
        <f t="shared" si="20"/>
        <v>0</v>
      </c>
      <c r="BD26" s="188">
        <f t="shared" si="21"/>
        <v>0</v>
      </c>
      <c r="BE26" s="188">
        <f t="shared" si="22"/>
        <v>0</v>
      </c>
      <c r="BF26" s="188">
        <f t="shared" si="23"/>
        <v>0</v>
      </c>
      <c r="BG26" s="188">
        <f t="shared" si="24"/>
        <v>0</v>
      </c>
      <c r="BH26" s="188">
        <f t="shared" si="25"/>
        <v>0</v>
      </c>
      <c r="BI26" s="188">
        <f t="shared" si="26"/>
        <v>0</v>
      </c>
      <c r="BJ26" s="188">
        <f t="shared" si="27"/>
        <v>0</v>
      </c>
      <c r="BK26" s="188">
        <f t="shared" si="28"/>
        <v>0</v>
      </c>
      <c r="BL26" s="188">
        <f t="shared" si="29"/>
        <v>0</v>
      </c>
      <c r="BM26" s="188">
        <f t="shared" si="30"/>
        <v>0</v>
      </c>
    </row>
    <row r="27" spans="1:65" s="187" customFormat="1">
      <c r="A27" s="182"/>
      <c r="B27" s="182"/>
      <c r="C27" s="183" t="s">
        <v>2212</v>
      </c>
      <c r="D27" s="184">
        <v>7</v>
      </c>
      <c r="E27" s="185" t="s">
        <v>1113</v>
      </c>
      <c r="F27" s="186" t="s">
        <v>1202</v>
      </c>
      <c r="G27" s="186" t="s">
        <v>2355</v>
      </c>
      <c r="H27" s="256"/>
      <c r="I27" s="256">
        <v>43</v>
      </c>
      <c r="J27" s="256">
        <v>2112</v>
      </c>
      <c r="K27" s="256"/>
      <c r="L27" s="270">
        <f t="shared" si="31"/>
        <v>2155</v>
      </c>
      <c r="M27" s="213"/>
      <c r="N27" s="296" t="str">
        <f>"00"&amp;TEXT(ROWS(C$2:C23),"00")&amp;"D"</f>
        <v>0022D</v>
      </c>
      <c r="O27" s="297"/>
      <c r="P27" s="353">
        <f t="shared" si="32"/>
        <v>0</v>
      </c>
      <c r="Q27" s="206"/>
      <c r="R27" s="296" t="str">
        <f>"10"&amp;TEXT(ROWS(F$2:F23),"00")&amp;"D"</f>
        <v>1022D</v>
      </c>
      <c r="S27" s="297"/>
      <c r="T27" s="353">
        <f t="shared" si="33"/>
        <v>0</v>
      </c>
      <c r="U27" s="206"/>
      <c r="V27" s="296" t="str">
        <f>"20"&amp;TEXT(ROWS(I$2:I23),"00")&amp;"D"</f>
        <v>2022D</v>
      </c>
      <c r="W27" s="297"/>
      <c r="X27" s="353">
        <f t="shared" si="34"/>
        <v>0</v>
      </c>
      <c r="Y27" s="206"/>
      <c r="Z27" s="296" t="str">
        <f>"30"&amp;TEXT(ROWS(L$2:L23),"00")&amp;"D"</f>
        <v>3022D</v>
      </c>
      <c r="AA27" s="297"/>
      <c r="AB27" s="353">
        <f t="shared" si="35"/>
        <v>0</v>
      </c>
      <c r="AC27" s="206"/>
      <c r="AD27" s="296" t="str">
        <f>"40"&amp;TEXT(ROWS(O$2:O23),"00")&amp;"D"</f>
        <v>4022D</v>
      </c>
      <c r="AE27" s="297"/>
      <c r="AF27" s="353">
        <f t="shared" si="36"/>
        <v>0</v>
      </c>
      <c r="AG27" s="206"/>
      <c r="AH27" s="188">
        <f t="shared" si="0"/>
        <v>0</v>
      </c>
      <c r="AI27" s="188">
        <f t="shared" si="37"/>
        <v>0</v>
      </c>
      <c r="AJ27" s="188">
        <f t="shared" si="38"/>
        <v>0</v>
      </c>
      <c r="AK27" s="188">
        <f t="shared" si="39"/>
        <v>0</v>
      </c>
      <c r="AL27" s="188">
        <f t="shared" si="40"/>
        <v>0</v>
      </c>
      <c r="AM27" s="189"/>
      <c r="AN27" s="188">
        <f t="shared" si="5"/>
        <v>0</v>
      </c>
      <c r="AO27" s="188">
        <f t="shared" si="6"/>
        <v>0</v>
      </c>
      <c r="AP27" s="188">
        <f t="shared" si="7"/>
        <v>0</v>
      </c>
      <c r="AQ27" s="188">
        <f t="shared" si="8"/>
        <v>0</v>
      </c>
      <c r="AR27" s="188">
        <f t="shared" si="9"/>
        <v>0</v>
      </c>
      <c r="AS27" s="188">
        <f t="shared" si="10"/>
        <v>0</v>
      </c>
      <c r="AT27" s="188">
        <f t="shared" si="11"/>
        <v>0</v>
      </c>
      <c r="AU27" s="188">
        <f t="shared" si="12"/>
        <v>0</v>
      </c>
      <c r="AV27" s="188">
        <f t="shared" si="13"/>
        <v>0</v>
      </c>
      <c r="AW27" s="188">
        <f t="shared" si="14"/>
        <v>0</v>
      </c>
      <c r="AX27" s="188">
        <f t="shared" si="15"/>
        <v>0</v>
      </c>
      <c r="AY27" s="188">
        <f t="shared" si="16"/>
        <v>0</v>
      </c>
      <c r="AZ27" s="188">
        <f t="shared" si="17"/>
        <v>0</v>
      </c>
      <c r="BA27" s="188">
        <f t="shared" si="18"/>
        <v>0</v>
      </c>
      <c r="BB27" s="188">
        <f t="shared" si="19"/>
        <v>0</v>
      </c>
      <c r="BC27" s="188">
        <f t="shared" si="20"/>
        <v>0</v>
      </c>
      <c r="BD27" s="188">
        <f t="shared" si="21"/>
        <v>0</v>
      </c>
      <c r="BE27" s="188">
        <f t="shared" si="22"/>
        <v>0</v>
      </c>
      <c r="BF27" s="188">
        <f t="shared" si="23"/>
        <v>0</v>
      </c>
      <c r="BG27" s="188">
        <f t="shared" si="24"/>
        <v>0</v>
      </c>
      <c r="BH27" s="188">
        <f t="shared" si="25"/>
        <v>0</v>
      </c>
      <c r="BI27" s="188">
        <f t="shared" si="26"/>
        <v>0</v>
      </c>
      <c r="BJ27" s="188">
        <f t="shared" si="27"/>
        <v>0</v>
      </c>
      <c r="BK27" s="188">
        <f t="shared" si="28"/>
        <v>0</v>
      </c>
      <c r="BL27" s="188">
        <f t="shared" si="29"/>
        <v>0</v>
      </c>
      <c r="BM27" s="188">
        <f t="shared" si="30"/>
        <v>0</v>
      </c>
    </row>
    <row r="28" spans="1:65" s="187" customFormat="1">
      <c r="A28" s="182"/>
      <c r="B28" s="182"/>
      <c r="C28" s="183" t="s">
        <v>2213</v>
      </c>
      <c r="D28" s="184">
        <v>7</v>
      </c>
      <c r="E28" s="185" t="s">
        <v>1113</v>
      </c>
      <c r="F28" s="186" t="s">
        <v>1202</v>
      </c>
      <c r="G28" s="186" t="s">
        <v>2356</v>
      </c>
      <c r="H28" s="256"/>
      <c r="I28" s="256">
        <v>70</v>
      </c>
      <c r="J28" s="256">
        <v>2133</v>
      </c>
      <c r="K28" s="256"/>
      <c r="L28" s="270">
        <f t="shared" si="31"/>
        <v>2203</v>
      </c>
      <c r="M28" s="213"/>
      <c r="N28" s="296" t="str">
        <f>"00"&amp;TEXT(ROWS(C$2:C24),"00")&amp;"D"</f>
        <v>0023D</v>
      </c>
      <c r="O28" s="297"/>
      <c r="P28" s="353">
        <f t="shared" si="32"/>
        <v>0</v>
      </c>
      <c r="Q28" s="206"/>
      <c r="R28" s="296" t="str">
        <f>"10"&amp;TEXT(ROWS(F$2:F24),"00")&amp;"D"</f>
        <v>1023D</v>
      </c>
      <c r="S28" s="297"/>
      <c r="T28" s="353">
        <f t="shared" si="33"/>
        <v>0</v>
      </c>
      <c r="U28" s="206"/>
      <c r="V28" s="296" t="str">
        <f>"20"&amp;TEXT(ROWS(I$2:I24),"00")&amp;"D"</f>
        <v>2023D</v>
      </c>
      <c r="W28" s="297"/>
      <c r="X28" s="353">
        <f t="shared" si="34"/>
        <v>0</v>
      </c>
      <c r="Y28" s="206"/>
      <c r="Z28" s="296" t="str">
        <f>"30"&amp;TEXT(ROWS(L$2:L24),"00")&amp;"D"</f>
        <v>3023D</v>
      </c>
      <c r="AA28" s="297"/>
      <c r="AB28" s="353">
        <f t="shared" si="35"/>
        <v>0</v>
      </c>
      <c r="AC28" s="206"/>
      <c r="AD28" s="296" t="str">
        <f>"40"&amp;TEXT(ROWS(O$2:O24),"00")&amp;"D"</f>
        <v>4023D</v>
      </c>
      <c r="AE28" s="297"/>
      <c r="AF28" s="353">
        <f t="shared" si="36"/>
        <v>0</v>
      </c>
      <c r="AG28" s="206"/>
      <c r="AH28" s="188">
        <f t="shared" si="0"/>
        <v>0</v>
      </c>
      <c r="AI28" s="188">
        <f t="shared" si="37"/>
        <v>0</v>
      </c>
      <c r="AJ28" s="188">
        <f t="shared" si="38"/>
        <v>0</v>
      </c>
      <c r="AK28" s="188">
        <f t="shared" si="39"/>
        <v>0</v>
      </c>
      <c r="AL28" s="188">
        <f t="shared" si="40"/>
        <v>0</v>
      </c>
      <c r="AM28" s="189"/>
      <c r="AN28" s="188">
        <f t="shared" si="5"/>
        <v>0</v>
      </c>
      <c r="AO28" s="188">
        <f t="shared" si="6"/>
        <v>0</v>
      </c>
      <c r="AP28" s="188">
        <f t="shared" si="7"/>
        <v>0</v>
      </c>
      <c r="AQ28" s="188">
        <f t="shared" si="8"/>
        <v>0</v>
      </c>
      <c r="AR28" s="188">
        <f t="shared" si="9"/>
        <v>0</v>
      </c>
      <c r="AS28" s="188">
        <f t="shared" si="10"/>
        <v>0</v>
      </c>
      <c r="AT28" s="188">
        <f t="shared" si="11"/>
        <v>0</v>
      </c>
      <c r="AU28" s="188">
        <f t="shared" si="12"/>
        <v>0</v>
      </c>
      <c r="AV28" s="188">
        <f t="shared" si="13"/>
        <v>0</v>
      </c>
      <c r="AW28" s="188">
        <f t="shared" si="14"/>
        <v>0</v>
      </c>
      <c r="AX28" s="188">
        <f t="shared" si="15"/>
        <v>0</v>
      </c>
      <c r="AY28" s="188">
        <f t="shared" si="16"/>
        <v>0</v>
      </c>
      <c r="AZ28" s="188">
        <f t="shared" si="17"/>
        <v>0</v>
      </c>
      <c r="BA28" s="188">
        <f t="shared" si="18"/>
        <v>0</v>
      </c>
      <c r="BB28" s="188">
        <f t="shared" si="19"/>
        <v>0</v>
      </c>
      <c r="BC28" s="188">
        <f t="shared" si="20"/>
        <v>0</v>
      </c>
      <c r="BD28" s="188">
        <f t="shared" si="21"/>
        <v>0</v>
      </c>
      <c r="BE28" s="188">
        <f t="shared" si="22"/>
        <v>0</v>
      </c>
      <c r="BF28" s="188">
        <f t="shared" si="23"/>
        <v>0</v>
      </c>
      <c r="BG28" s="188">
        <f t="shared" si="24"/>
        <v>0</v>
      </c>
      <c r="BH28" s="188">
        <f t="shared" si="25"/>
        <v>0</v>
      </c>
      <c r="BI28" s="188">
        <f t="shared" si="26"/>
        <v>0</v>
      </c>
      <c r="BJ28" s="188">
        <f t="shared" si="27"/>
        <v>0</v>
      </c>
      <c r="BK28" s="188">
        <f t="shared" si="28"/>
        <v>0</v>
      </c>
      <c r="BL28" s="188">
        <f t="shared" si="29"/>
        <v>0</v>
      </c>
      <c r="BM28" s="188">
        <f t="shared" si="30"/>
        <v>0</v>
      </c>
    </row>
    <row r="29" spans="1:65" s="187" customFormat="1">
      <c r="A29" s="182"/>
      <c r="B29" s="182"/>
      <c r="C29" s="183" t="s">
        <v>2214</v>
      </c>
      <c r="D29" s="184">
        <v>7</v>
      </c>
      <c r="E29" s="185" t="s">
        <v>1102</v>
      </c>
      <c r="F29" s="186" t="s">
        <v>2357</v>
      </c>
      <c r="G29" s="186" t="s">
        <v>2358</v>
      </c>
      <c r="H29" s="256"/>
      <c r="I29" s="256">
        <v>3921</v>
      </c>
      <c r="J29" s="256">
        <v>2290</v>
      </c>
      <c r="K29" s="256">
        <v>5516</v>
      </c>
      <c r="L29" s="270">
        <f t="shared" si="31"/>
        <v>11727</v>
      </c>
      <c r="M29" s="213"/>
      <c r="N29" s="296" t="str">
        <f>"00"&amp;TEXT(ROWS(C$2:C25),"00")&amp;"D"</f>
        <v>0024D</v>
      </c>
      <c r="O29" s="297"/>
      <c r="P29" s="353">
        <f t="shared" si="32"/>
        <v>0</v>
      </c>
      <c r="Q29" s="206"/>
      <c r="R29" s="296" t="str">
        <f>"10"&amp;TEXT(ROWS(F$2:F25),"00")&amp;"D"</f>
        <v>1024D</v>
      </c>
      <c r="S29" s="297"/>
      <c r="T29" s="353">
        <f t="shared" si="33"/>
        <v>0</v>
      </c>
      <c r="U29" s="206"/>
      <c r="V29" s="296" t="str">
        <f>"20"&amp;TEXT(ROWS(I$2:I25),"00")&amp;"D"</f>
        <v>2024D</v>
      </c>
      <c r="W29" s="297"/>
      <c r="X29" s="353">
        <f t="shared" si="34"/>
        <v>0</v>
      </c>
      <c r="Y29" s="206"/>
      <c r="Z29" s="296" t="str">
        <f>"30"&amp;TEXT(ROWS(L$2:L25),"00")&amp;"D"</f>
        <v>3024D</v>
      </c>
      <c r="AA29" s="297"/>
      <c r="AB29" s="353">
        <f t="shared" si="35"/>
        <v>0</v>
      </c>
      <c r="AC29" s="206"/>
      <c r="AD29" s="296" t="str">
        <f>"40"&amp;TEXT(ROWS(O$2:O25),"00")&amp;"D"</f>
        <v>4024D</v>
      </c>
      <c r="AE29" s="297"/>
      <c r="AF29" s="353">
        <f t="shared" si="36"/>
        <v>0</v>
      </c>
      <c r="AG29" s="206"/>
      <c r="AH29" s="188">
        <f t="shared" si="0"/>
        <v>0</v>
      </c>
      <c r="AI29" s="188">
        <f t="shared" si="37"/>
        <v>0</v>
      </c>
      <c r="AJ29" s="188">
        <f t="shared" si="38"/>
        <v>0</v>
      </c>
      <c r="AK29" s="188">
        <f t="shared" si="39"/>
        <v>0</v>
      </c>
      <c r="AL29" s="188">
        <f t="shared" si="40"/>
        <v>0</v>
      </c>
      <c r="AM29" s="189"/>
      <c r="AN29" s="188">
        <f t="shared" si="5"/>
        <v>0</v>
      </c>
      <c r="AO29" s="188">
        <f t="shared" si="6"/>
        <v>0</v>
      </c>
      <c r="AP29" s="188">
        <f t="shared" si="7"/>
        <v>0</v>
      </c>
      <c r="AQ29" s="188">
        <f t="shared" si="8"/>
        <v>0</v>
      </c>
      <c r="AR29" s="188">
        <f t="shared" si="9"/>
        <v>0</v>
      </c>
      <c r="AS29" s="188">
        <f t="shared" si="10"/>
        <v>0</v>
      </c>
      <c r="AT29" s="188">
        <f t="shared" si="11"/>
        <v>0</v>
      </c>
      <c r="AU29" s="188">
        <f t="shared" si="12"/>
        <v>0</v>
      </c>
      <c r="AV29" s="188">
        <f t="shared" si="13"/>
        <v>0</v>
      </c>
      <c r="AW29" s="188">
        <f t="shared" si="14"/>
        <v>0</v>
      </c>
      <c r="AX29" s="188">
        <f t="shared" si="15"/>
        <v>0</v>
      </c>
      <c r="AY29" s="188">
        <f t="shared" si="16"/>
        <v>0</v>
      </c>
      <c r="AZ29" s="188">
        <f t="shared" si="17"/>
        <v>0</v>
      </c>
      <c r="BA29" s="188">
        <f t="shared" si="18"/>
        <v>0</v>
      </c>
      <c r="BB29" s="188">
        <f t="shared" si="19"/>
        <v>0</v>
      </c>
      <c r="BC29" s="188">
        <f t="shared" si="20"/>
        <v>0</v>
      </c>
      <c r="BD29" s="188">
        <f t="shared" si="21"/>
        <v>0</v>
      </c>
      <c r="BE29" s="188">
        <f t="shared" si="22"/>
        <v>0</v>
      </c>
      <c r="BF29" s="188">
        <f t="shared" si="23"/>
        <v>0</v>
      </c>
      <c r="BG29" s="188">
        <f t="shared" si="24"/>
        <v>0</v>
      </c>
      <c r="BH29" s="188">
        <f t="shared" si="25"/>
        <v>0</v>
      </c>
      <c r="BI29" s="188">
        <f t="shared" si="26"/>
        <v>0</v>
      </c>
      <c r="BJ29" s="188">
        <f t="shared" si="27"/>
        <v>0</v>
      </c>
      <c r="BK29" s="188">
        <f t="shared" si="28"/>
        <v>0</v>
      </c>
      <c r="BL29" s="188">
        <f t="shared" si="29"/>
        <v>0</v>
      </c>
      <c r="BM29" s="188">
        <f t="shared" si="30"/>
        <v>0</v>
      </c>
    </row>
    <row r="30" spans="1:65" s="187" customFormat="1">
      <c r="A30" s="182"/>
      <c r="B30" s="182"/>
      <c r="C30" s="190" t="s">
        <v>2215</v>
      </c>
      <c r="D30" s="191">
        <v>7</v>
      </c>
      <c r="E30" s="185" t="s">
        <v>1113</v>
      </c>
      <c r="F30" s="190" t="s">
        <v>1202</v>
      </c>
      <c r="G30" s="190" t="s">
        <v>2359</v>
      </c>
      <c r="H30" s="262"/>
      <c r="I30" s="259">
        <v>456</v>
      </c>
      <c r="J30" s="262">
        <v>2614</v>
      </c>
      <c r="K30" s="259"/>
      <c r="L30" s="270">
        <f t="shared" si="31"/>
        <v>3070</v>
      </c>
      <c r="M30" s="213"/>
      <c r="N30" s="296" t="str">
        <f>"00"&amp;TEXT(ROWS(C$2:C26),"00")&amp;"D"</f>
        <v>0025D</v>
      </c>
      <c r="O30" s="297"/>
      <c r="P30" s="353">
        <f t="shared" si="32"/>
        <v>0</v>
      </c>
      <c r="Q30" s="206"/>
      <c r="R30" s="296" t="str">
        <f>"10"&amp;TEXT(ROWS(F$2:F26),"00")&amp;"D"</f>
        <v>1025D</v>
      </c>
      <c r="S30" s="297"/>
      <c r="T30" s="353">
        <f t="shared" si="33"/>
        <v>0</v>
      </c>
      <c r="U30" s="206"/>
      <c r="V30" s="296" t="str">
        <f>"20"&amp;TEXT(ROWS(I$2:I26),"00")&amp;"D"</f>
        <v>2025D</v>
      </c>
      <c r="W30" s="297"/>
      <c r="X30" s="353">
        <f t="shared" si="34"/>
        <v>0</v>
      </c>
      <c r="Y30" s="206"/>
      <c r="Z30" s="296" t="str">
        <f>"30"&amp;TEXT(ROWS(L$2:L26),"00")&amp;"D"</f>
        <v>3025D</v>
      </c>
      <c r="AA30" s="297"/>
      <c r="AB30" s="353">
        <f t="shared" si="35"/>
        <v>0</v>
      </c>
      <c r="AC30" s="206"/>
      <c r="AD30" s="296" t="str">
        <f>"40"&amp;TEXT(ROWS(O$2:O26),"00")&amp;"D"</f>
        <v>4025D</v>
      </c>
      <c r="AE30" s="297"/>
      <c r="AF30" s="353">
        <f t="shared" si="36"/>
        <v>0</v>
      </c>
      <c r="AG30" s="206"/>
      <c r="AH30" s="188">
        <f t="shared" si="0"/>
        <v>0</v>
      </c>
      <c r="AI30" s="188">
        <f t="shared" si="37"/>
        <v>0</v>
      </c>
      <c r="AJ30" s="188">
        <f t="shared" si="38"/>
        <v>0</v>
      </c>
      <c r="AK30" s="188">
        <f t="shared" si="39"/>
        <v>0</v>
      </c>
      <c r="AL30" s="188">
        <f t="shared" si="40"/>
        <v>0</v>
      </c>
      <c r="AM30" s="189"/>
      <c r="AN30" s="188">
        <f t="shared" si="5"/>
        <v>0</v>
      </c>
      <c r="AO30" s="188">
        <f t="shared" si="6"/>
        <v>0</v>
      </c>
      <c r="AP30" s="188">
        <f t="shared" si="7"/>
        <v>0</v>
      </c>
      <c r="AQ30" s="188">
        <f t="shared" si="8"/>
        <v>0</v>
      </c>
      <c r="AR30" s="188">
        <f t="shared" si="9"/>
        <v>0</v>
      </c>
      <c r="AS30" s="188">
        <f t="shared" si="10"/>
        <v>0</v>
      </c>
      <c r="AT30" s="188">
        <f t="shared" si="11"/>
        <v>0</v>
      </c>
      <c r="AU30" s="188">
        <f t="shared" si="12"/>
        <v>0</v>
      </c>
      <c r="AV30" s="188">
        <f t="shared" si="13"/>
        <v>0</v>
      </c>
      <c r="AW30" s="188">
        <f t="shared" si="14"/>
        <v>0</v>
      </c>
      <c r="AX30" s="188">
        <f t="shared" si="15"/>
        <v>0</v>
      </c>
      <c r="AY30" s="188">
        <f t="shared" si="16"/>
        <v>0</v>
      </c>
      <c r="AZ30" s="188">
        <f t="shared" si="17"/>
        <v>0</v>
      </c>
      <c r="BA30" s="188">
        <f t="shared" si="18"/>
        <v>0</v>
      </c>
      <c r="BB30" s="188">
        <f t="shared" si="19"/>
        <v>0</v>
      </c>
      <c r="BC30" s="188">
        <f t="shared" si="20"/>
        <v>0</v>
      </c>
      <c r="BD30" s="188">
        <f t="shared" si="21"/>
        <v>0</v>
      </c>
      <c r="BE30" s="188">
        <f t="shared" si="22"/>
        <v>0</v>
      </c>
      <c r="BF30" s="188">
        <f t="shared" si="23"/>
        <v>0</v>
      </c>
      <c r="BG30" s="188">
        <f t="shared" si="24"/>
        <v>0</v>
      </c>
      <c r="BH30" s="188">
        <f t="shared" si="25"/>
        <v>0</v>
      </c>
      <c r="BI30" s="188">
        <f t="shared" si="26"/>
        <v>0</v>
      </c>
      <c r="BJ30" s="188">
        <f t="shared" si="27"/>
        <v>0</v>
      </c>
      <c r="BK30" s="188">
        <f t="shared" si="28"/>
        <v>0</v>
      </c>
      <c r="BL30" s="188">
        <f t="shared" si="29"/>
        <v>0</v>
      </c>
      <c r="BM30" s="188">
        <f t="shared" si="30"/>
        <v>0</v>
      </c>
    </row>
    <row r="31" spans="1:65" s="187" customFormat="1">
      <c r="A31" s="182"/>
      <c r="B31" s="182"/>
      <c r="C31" s="183" t="s">
        <v>2216</v>
      </c>
      <c r="D31" s="184">
        <v>7</v>
      </c>
      <c r="E31" s="185" t="s">
        <v>1113</v>
      </c>
      <c r="F31" s="186" t="s">
        <v>1202</v>
      </c>
      <c r="G31" s="186" t="s">
        <v>2360</v>
      </c>
      <c r="H31" s="256"/>
      <c r="I31" s="256">
        <v>316</v>
      </c>
      <c r="J31" s="256">
        <v>2935</v>
      </c>
      <c r="K31" s="256"/>
      <c r="L31" s="270">
        <f t="shared" si="31"/>
        <v>3251</v>
      </c>
      <c r="M31" s="213"/>
      <c r="N31" s="296" t="str">
        <f>"00"&amp;TEXT(ROWS(C$2:C27),"00")&amp;"D"</f>
        <v>0026D</v>
      </c>
      <c r="O31" s="297"/>
      <c r="P31" s="353">
        <f t="shared" si="32"/>
        <v>0</v>
      </c>
      <c r="Q31" s="206"/>
      <c r="R31" s="296" t="str">
        <f>"10"&amp;TEXT(ROWS(F$2:F27),"00")&amp;"D"</f>
        <v>1026D</v>
      </c>
      <c r="S31" s="297"/>
      <c r="T31" s="353">
        <f t="shared" si="33"/>
        <v>0</v>
      </c>
      <c r="U31" s="206"/>
      <c r="V31" s="296" t="str">
        <f>"20"&amp;TEXT(ROWS(I$2:I27),"00")&amp;"D"</f>
        <v>2026D</v>
      </c>
      <c r="W31" s="297"/>
      <c r="X31" s="353">
        <f t="shared" si="34"/>
        <v>0</v>
      </c>
      <c r="Y31" s="206"/>
      <c r="Z31" s="296" t="str">
        <f>"30"&amp;TEXT(ROWS(L$2:L27),"00")&amp;"D"</f>
        <v>3026D</v>
      </c>
      <c r="AA31" s="297"/>
      <c r="AB31" s="353">
        <f t="shared" si="35"/>
        <v>0</v>
      </c>
      <c r="AC31" s="206"/>
      <c r="AD31" s="296" t="str">
        <f>"40"&amp;TEXT(ROWS(O$2:O27),"00")&amp;"D"</f>
        <v>4026D</v>
      </c>
      <c r="AE31" s="297"/>
      <c r="AF31" s="353">
        <f t="shared" si="36"/>
        <v>0</v>
      </c>
      <c r="AG31" s="206"/>
      <c r="AH31" s="188">
        <f t="shared" si="0"/>
        <v>0</v>
      </c>
      <c r="AI31" s="188">
        <f t="shared" si="37"/>
        <v>0</v>
      </c>
      <c r="AJ31" s="188">
        <f t="shared" si="38"/>
        <v>0</v>
      </c>
      <c r="AK31" s="188">
        <f t="shared" si="39"/>
        <v>0</v>
      </c>
      <c r="AL31" s="188">
        <f t="shared" si="40"/>
        <v>0</v>
      </c>
      <c r="AM31" s="189"/>
      <c r="AN31" s="188">
        <f t="shared" si="5"/>
        <v>0</v>
      </c>
      <c r="AO31" s="188">
        <f t="shared" si="6"/>
        <v>0</v>
      </c>
      <c r="AP31" s="188">
        <f t="shared" si="7"/>
        <v>0</v>
      </c>
      <c r="AQ31" s="188">
        <f t="shared" si="8"/>
        <v>0</v>
      </c>
      <c r="AR31" s="188">
        <f t="shared" si="9"/>
        <v>0</v>
      </c>
      <c r="AS31" s="188">
        <f t="shared" si="10"/>
        <v>0</v>
      </c>
      <c r="AT31" s="188">
        <f t="shared" si="11"/>
        <v>0</v>
      </c>
      <c r="AU31" s="188">
        <f t="shared" si="12"/>
        <v>0</v>
      </c>
      <c r="AV31" s="188">
        <f t="shared" si="13"/>
        <v>0</v>
      </c>
      <c r="AW31" s="188">
        <f t="shared" si="14"/>
        <v>0</v>
      </c>
      <c r="AX31" s="188">
        <f t="shared" si="15"/>
        <v>0</v>
      </c>
      <c r="AY31" s="188">
        <f t="shared" si="16"/>
        <v>0</v>
      </c>
      <c r="AZ31" s="188">
        <f t="shared" si="17"/>
        <v>0</v>
      </c>
      <c r="BA31" s="188">
        <f t="shared" si="18"/>
        <v>0</v>
      </c>
      <c r="BB31" s="188">
        <f t="shared" si="19"/>
        <v>0</v>
      </c>
      <c r="BC31" s="188">
        <f t="shared" si="20"/>
        <v>0</v>
      </c>
      <c r="BD31" s="188">
        <f t="shared" si="21"/>
        <v>0</v>
      </c>
      <c r="BE31" s="188">
        <f t="shared" si="22"/>
        <v>0</v>
      </c>
      <c r="BF31" s="188">
        <f t="shared" si="23"/>
        <v>0</v>
      </c>
      <c r="BG31" s="188">
        <f t="shared" si="24"/>
        <v>0</v>
      </c>
      <c r="BH31" s="188">
        <f t="shared" si="25"/>
        <v>0</v>
      </c>
      <c r="BI31" s="188">
        <f t="shared" si="26"/>
        <v>0</v>
      </c>
      <c r="BJ31" s="188">
        <f t="shared" si="27"/>
        <v>0</v>
      </c>
      <c r="BK31" s="188">
        <f t="shared" si="28"/>
        <v>0</v>
      </c>
      <c r="BL31" s="188">
        <f t="shared" si="29"/>
        <v>0</v>
      </c>
      <c r="BM31" s="188">
        <f t="shared" si="30"/>
        <v>0</v>
      </c>
    </row>
    <row r="32" spans="1:65" s="187" customFormat="1">
      <c r="A32" s="182"/>
      <c r="B32" s="182"/>
      <c r="C32" s="183" t="s">
        <v>2217</v>
      </c>
      <c r="D32" s="184">
        <v>7</v>
      </c>
      <c r="E32" s="185" t="s">
        <v>1113</v>
      </c>
      <c r="F32" s="186" t="s">
        <v>1202</v>
      </c>
      <c r="G32" s="186" t="s">
        <v>2361</v>
      </c>
      <c r="H32" s="256"/>
      <c r="I32" s="256">
        <v>165</v>
      </c>
      <c r="J32" s="256">
        <v>3448</v>
      </c>
      <c r="K32" s="256"/>
      <c r="L32" s="270">
        <f t="shared" si="31"/>
        <v>3613</v>
      </c>
      <c r="M32" s="213"/>
      <c r="N32" s="296" t="str">
        <f>"00"&amp;TEXT(ROWS(C$2:C28),"00")&amp;"D"</f>
        <v>0027D</v>
      </c>
      <c r="O32" s="297"/>
      <c r="P32" s="353">
        <f t="shared" si="32"/>
        <v>0</v>
      </c>
      <c r="Q32" s="206"/>
      <c r="R32" s="296" t="str">
        <f>"10"&amp;TEXT(ROWS(F$2:F28),"00")&amp;"D"</f>
        <v>1027D</v>
      </c>
      <c r="S32" s="297"/>
      <c r="T32" s="353">
        <f t="shared" si="33"/>
        <v>0</v>
      </c>
      <c r="U32" s="206"/>
      <c r="V32" s="296" t="str">
        <f>"20"&amp;TEXT(ROWS(I$2:I28),"00")&amp;"D"</f>
        <v>2027D</v>
      </c>
      <c r="W32" s="297"/>
      <c r="X32" s="353">
        <f t="shared" si="34"/>
        <v>0</v>
      </c>
      <c r="Y32" s="206"/>
      <c r="Z32" s="296" t="str">
        <f>"30"&amp;TEXT(ROWS(L$2:L28),"00")&amp;"D"</f>
        <v>3027D</v>
      </c>
      <c r="AA32" s="297"/>
      <c r="AB32" s="353">
        <f t="shared" si="35"/>
        <v>0</v>
      </c>
      <c r="AC32" s="206"/>
      <c r="AD32" s="296" t="str">
        <f>"40"&amp;TEXT(ROWS(O$2:O28),"00")&amp;"D"</f>
        <v>4027D</v>
      </c>
      <c r="AE32" s="297"/>
      <c r="AF32" s="353">
        <f t="shared" si="36"/>
        <v>0</v>
      </c>
      <c r="AG32" s="206"/>
      <c r="AH32" s="188">
        <f t="shared" si="0"/>
        <v>0</v>
      </c>
      <c r="AI32" s="188">
        <f t="shared" si="37"/>
        <v>0</v>
      </c>
      <c r="AJ32" s="188">
        <f t="shared" si="38"/>
        <v>0</v>
      </c>
      <c r="AK32" s="188">
        <f t="shared" si="39"/>
        <v>0</v>
      </c>
      <c r="AL32" s="188">
        <f t="shared" si="40"/>
        <v>0</v>
      </c>
      <c r="AM32" s="189"/>
      <c r="AN32" s="188">
        <f t="shared" si="5"/>
        <v>0</v>
      </c>
      <c r="AO32" s="188">
        <f t="shared" si="6"/>
        <v>0</v>
      </c>
      <c r="AP32" s="188">
        <f t="shared" si="7"/>
        <v>0</v>
      </c>
      <c r="AQ32" s="188">
        <f t="shared" si="8"/>
        <v>0</v>
      </c>
      <c r="AR32" s="188">
        <f t="shared" si="9"/>
        <v>0</v>
      </c>
      <c r="AS32" s="188">
        <f t="shared" si="10"/>
        <v>0</v>
      </c>
      <c r="AT32" s="188">
        <f t="shared" si="11"/>
        <v>0</v>
      </c>
      <c r="AU32" s="188">
        <f t="shared" si="12"/>
        <v>0</v>
      </c>
      <c r="AV32" s="188">
        <f t="shared" si="13"/>
        <v>0</v>
      </c>
      <c r="AW32" s="188">
        <f t="shared" si="14"/>
        <v>0</v>
      </c>
      <c r="AX32" s="188">
        <f t="shared" si="15"/>
        <v>0</v>
      </c>
      <c r="AY32" s="188">
        <f t="shared" si="16"/>
        <v>0</v>
      </c>
      <c r="AZ32" s="188">
        <f t="shared" si="17"/>
        <v>0</v>
      </c>
      <c r="BA32" s="188">
        <f t="shared" si="18"/>
        <v>0</v>
      </c>
      <c r="BB32" s="188">
        <f t="shared" si="19"/>
        <v>0</v>
      </c>
      <c r="BC32" s="188">
        <f t="shared" si="20"/>
        <v>0</v>
      </c>
      <c r="BD32" s="188">
        <f t="shared" si="21"/>
        <v>0</v>
      </c>
      <c r="BE32" s="188">
        <f t="shared" si="22"/>
        <v>0</v>
      </c>
      <c r="BF32" s="188">
        <f t="shared" si="23"/>
        <v>0</v>
      </c>
      <c r="BG32" s="188">
        <f t="shared" si="24"/>
        <v>0</v>
      </c>
      <c r="BH32" s="188">
        <f t="shared" si="25"/>
        <v>0</v>
      </c>
      <c r="BI32" s="188">
        <f t="shared" si="26"/>
        <v>0</v>
      </c>
      <c r="BJ32" s="188">
        <f t="shared" si="27"/>
        <v>0</v>
      </c>
      <c r="BK32" s="188">
        <f t="shared" si="28"/>
        <v>0</v>
      </c>
      <c r="BL32" s="188">
        <f t="shared" si="29"/>
        <v>0</v>
      </c>
      <c r="BM32" s="188">
        <f t="shared" si="30"/>
        <v>0</v>
      </c>
    </row>
    <row r="33" spans="1:65" s="187" customFormat="1">
      <c r="A33" s="182"/>
      <c r="B33" s="182"/>
      <c r="C33" s="183" t="s">
        <v>2218</v>
      </c>
      <c r="D33" s="184">
        <v>7</v>
      </c>
      <c r="E33" s="185" t="s">
        <v>1113</v>
      </c>
      <c r="F33" s="186" t="s">
        <v>1202</v>
      </c>
      <c r="G33" s="186" t="s">
        <v>2362</v>
      </c>
      <c r="H33" s="256"/>
      <c r="I33" s="256">
        <v>40</v>
      </c>
      <c r="J33" s="256">
        <v>3798</v>
      </c>
      <c r="K33" s="256"/>
      <c r="L33" s="270">
        <f t="shared" si="31"/>
        <v>3838</v>
      </c>
      <c r="M33" s="213"/>
      <c r="N33" s="296" t="str">
        <f>"00"&amp;TEXT(ROWS(C$2:C29),"00")&amp;"D"</f>
        <v>0028D</v>
      </c>
      <c r="O33" s="297"/>
      <c r="P33" s="353">
        <f t="shared" si="32"/>
        <v>0</v>
      </c>
      <c r="Q33" s="206"/>
      <c r="R33" s="296" t="str">
        <f>"10"&amp;TEXT(ROWS(F$2:F29),"00")&amp;"D"</f>
        <v>1028D</v>
      </c>
      <c r="S33" s="297"/>
      <c r="T33" s="353">
        <f t="shared" si="33"/>
        <v>0</v>
      </c>
      <c r="U33" s="206"/>
      <c r="V33" s="296" t="str">
        <f>"20"&amp;TEXT(ROWS(I$2:I29),"00")&amp;"D"</f>
        <v>2028D</v>
      </c>
      <c r="W33" s="297"/>
      <c r="X33" s="353">
        <f t="shared" si="34"/>
        <v>0</v>
      </c>
      <c r="Y33" s="206"/>
      <c r="Z33" s="296" t="str">
        <f>"30"&amp;TEXT(ROWS(L$2:L29),"00")&amp;"D"</f>
        <v>3028D</v>
      </c>
      <c r="AA33" s="297"/>
      <c r="AB33" s="353">
        <f t="shared" si="35"/>
        <v>0</v>
      </c>
      <c r="AC33" s="206"/>
      <c r="AD33" s="296" t="str">
        <f>"40"&amp;TEXT(ROWS(O$2:O29),"00")&amp;"D"</f>
        <v>4028D</v>
      </c>
      <c r="AE33" s="297"/>
      <c r="AF33" s="353">
        <f t="shared" si="36"/>
        <v>0</v>
      </c>
      <c r="AG33" s="206"/>
      <c r="AH33" s="188">
        <f t="shared" si="0"/>
        <v>0</v>
      </c>
      <c r="AI33" s="188">
        <f t="shared" si="37"/>
        <v>0</v>
      </c>
      <c r="AJ33" s="188">
        <f t="shared" si="38"/>
        <v>0</v>
      </c>
      <c r="AK33" s="188">
        <f t="shared" si="39"/>
        <v>0</v>
      </c>
      <c r="AL33" s="188">
        <f t="shared" si="40"/>
        <v>0</v>
      </c>
      <c r="AM33" s="189"/>
      <c r="AN33" s="188">
        <f t="shared" si="5"/>
        <v>0</v>
      </c>
      <c r="AO33" s="188">
        <f t="shared" si="6"/>
        <v>0</v>
      </c>
      <c r="AP33" s="188">
        <f t="shared" si="7"/>
        <v>0</v>
      </c>
      <c r="AQ33" s="188">
        <f t="shared" si="8"/>
        <v>0</v>
      </c>
      <c r="AR33" s="188">
        <f t="shared" si="9"/>
        <v>0</v>
      </c>
      <c r="AS33" s="188">
        <f t="shared" si="10"/>
        <v>0</v>
      </c>
      <c r="AT33" s="188">
        <f t="shared" si="11"/>
        <v>0</v>
      </c>
      <c r="AU33" s="188">
        <f t="shared" si="12"/>
        <v>0</v>
      </c>
      <c r="AV33" s="188">
        <f t="shared" si="13"/>
        <v>0</v>
      </c>
      <c r="AW33" s="188">
        <f t="shared" si="14"/>
        <v>0</v>
      </c>
      <c r="AX33" s="188">
        <f t="shared" si="15"/>
        <v>0</v>
      </c>
      <c r="AY33" s="188">
        <f t="shared" si="16"/>
        <v>0</v>
      </c>
      <c r="AZ33" s="188">
        <f t="shared" si="17"/>
        <v>0</v>
      </c>
      <c r="BA33" s="188">
        <f t="shared" si="18"/>
        <v>0</v>
      </c>
      <c r="BB33" s="188">
        <f t="shared" si="19"/>
        <v>0</v>
      </c>
      <c r="BC33" s="188">
        <f t="shared" si="20"/>
        <v>0</v>
      </c>
      <c r="BD33" s="188">
        <f t="shared" si="21"/>
        <v>0</v>
      </c>
      <c r="BE33" s="188">
        <f t="shared" si="22"/>
        <v>0</v>
      </c>
      <c r="BF33" s="188">
        <f t="shared" si="23"/>
        <v>0</v>
      </c>
      <c r="BG33" s="188">
        <f t="shared" si="24"/>
        <v>0</v>
      </c>
      <c r="BH33" s="188">
        <f t="shared" si="25"/>
        <v>0</v>
      </c>
      <c r="BI33" s="188">
        <f t="shared" si="26"/>
        <v>0</v>
      </c>
      <c r="BJ33" s="188">
        <f t="shared" si="27"/>
        <v>0</v>
      </c>
      <c r="BK33" s="188">
        <f t="shared" si="28"/>
        <v>0</v>
      </c>
      <c r="BL33" s="188">
        <f t="shared" si="29"/>
        <v>0</v>
      </c>
      <c r="BM33" s="188">
        <f t="shared" si="30"/>
        <v>0</v>
      </c>
    </row>
    <row r="34" spans="1:65" s="187" customFormat="1">
      <c r="A34" s="182"/>
      <c r="B34" s="182"/>
      <c r="C34" s="183" t="s">
        <v>2219</v>
      </c>
      <c r="D34" s="184">
        <v>7</v>
      </c>
      <c r="E34" s="185" t="s">
        <v>1113</v>
      </c>
      <c r="F34" s="186" t="s">
        <v>1202</v>
      </c>
      <c r="G34" s="186" t="s">
        <v>2363</v>
      </c>
      <c r="H34" s="256"/>
      <c r="I34" s="256">
        <v>220</v>
      </c>
      <c r="J34" s="256">
        <v>3920</v>
      </c>
      <c r="K34" s="256"/>
      <c r="L34" s="270">
        <f t="shared" si="31"/>
        <v>4140</v>
      </c>
      <c r="M34" s="213"/>
      <c r="N34" s="296" t="str">
        <f>"00"&amp;TEXT(ROWS(C$2:C30),"00")&amp;"D"</f>
        <v>0029D</v>
      </c>
      <c r="O34" s="297"/>
      <c r="P34" s="353">
        <f t="shared" si="32"/>
        <v>0</v>
      </c>
      <c r="Q34" s="206"/>
      <c r="R34" s="296" t="str">
        <f>"10"&amp;TEXT(ROWS(F$2:F30),"00")&amp;"D"</f>
        <v>1029D</v>
      </c>
      <c r="S34" s="297"/>
      <c r="T34" s="353">
        <f t="shared" si="33"/>
        <v>0</v>
      </c>
      <c r="U34" s="206"/>
      <c r="V34" s="296" t="str">
        <f>"20"&amp;TEXT(ROWS(I$2:I30),"00")&amp;"D"</f>
        <v>2029D</v>
      </c>
      <c r="W34" s="297"/>
      <c r="X34" s="353">
        <f t="shared" si="34"/>
        <v>0</v>
      </c>
      <c r="Y34" s="206"/>
      <c r="Z34" s="296" t="str">
        <f>"30"&amp;TEXT(ROWS(L$2:L30),"00")&amp;"D"</f>
        <v>3029D</v>
      </c>
      <c r="AA34" s="297"/>
      <c r="AB34" s="353">
        <f t="shared" si="35"/>
        <v>0</v>
      </c>
      <c r="AC34" s="206"/>
      <c r="AD34" s="296" t="str">
        <f>"40"&amp;TEXT(ROWS(O$2:O30),"00")&amp;"D"</f>
        <v>4029D</v>
      </c>
      <c r="AE34" s="297"/>
      <c r="AF34" s="353">
        <f t="shared" si="36"/>
        <v>0</v>
      </c>
      <c r="AG34" s="206"/>
      <c r="AH34" s="188">
        <f t="shared" si="0"/>
        <v>0</v>
      </c>
      <c r="AI34" s="188">
        <f t="shared" si="37"/>
        <v>0</v>
      </c>
      <c r="AJ34" s="188">
        <f t="shared" si="38"/>
        <v>0</v>
      </c>
      <c r="AK34" s="188">
        <f t="shared" si="39"/>
        <v>0</v>
      </c>
      <c r="AL34" s="188">
        <f t="shared" si="40"/>
        <v>0</v>
      </c>
      <c r="AM34" s="189"/>
      <c r="AN34" s="188">
        <f t="shared" si="5"/>
        <v>0</v>
      </c>
      <c r="AO34" s="188">
        <f t="shared" si="6"/>
        <v>0</v>
      </c>
      <c r="AP34" s="188">
        <f t="shared" si="7"/>
        <v>0</v>
      </c>
      <c r="AQ34" s="188">
        <f t="shared" si="8"/>
        <v>0</v>
      </c>
      <c r="AR34" s="188">
        <f t="shared" si="9"/>
        <v>0</v>
      </c>
      <c r="AS34" s="188">
        <f t="shared" si="10"/>
        <v>0</v>
      </c>
      <c r="AT34" s="188">
        <f t="shared" si="11"/>
        <v>0</v>
      </c>
      <c r="AU34" s="188">
        <f t="shared" si="12"/>
        <v>0</v>
      </c>
      <c r="AV34" s="188">
        <f t="shared" si="13"/>
        <v>0</v>
      </c>
      <c r="AW34" s="188">
        <f t="shared" si="14"/>
        <v>0</v>
      </c>
      <c r="AX34" s="188">
        <f t="shared" si="15"/>
        <v>0</v>
      </c>
      <c r="AY34" s="188">
        <f t="shared" si="16"/>
        <v>0</v>
      </c>
      <c r="AZ34" s="188">
        <f t="shared" si="17"/>
        <v>0</v>
      </c>
      <c r="BA34" s="188">
        <f t="shared" si="18"/>
        <v>0</v>
      </c>
      <c r="BB34" s="188">
        <f t="shared" si="19"/>
        <v>0</v>
      </c>
      <c r="BC34" s="188">
        <f t="shared" si="20"/>
        <v>0</v>
      </c>
      <c r="BD34" s="188">
        <f t="shared" si="21"/>
        <v>0</v>
      </c>
      <c r="BE34" s="188">
        <f t="shared" si="22"/>
        <v>0</v>
      </c>
      <c r="BF34" s="188">
        <f t="shared" si="23"/>
        <v>0</v>
      </c>
      <c r="BG34" s="188">
        <f t="shared" si="24"/>
        <v>0</v>
      </c>
      <c r="BH34" s="188">
        <f t="shared" si="25"/>
        <v>0</v>
      </c>
      <c r="BI34" s="188">
        <f t="shared" si="26"/>
        <v>0</v>
      </c>
      <c r="BJ34" s="188">
        <f t="shared" si="27"/>
        <v>0</v>
      </c>
      <c r="BK34" s="188">
        <f t="shared" si="28"/>
        <v>0</v>
      </c>
      <c r="BL34" s="188">
        <f t="shared" si="29"/>
        <v>0</v>
      </c>
      <c r="BM34" s="188">
        <f t="shared" si="30"/>
        <v>0</v>
      </c>
    </row>
    <row r="35" spans="1:65" s="187" customFormat="1">
      <c r="A35" s="182"/>
      <c r="B35" s="182"/>
      <c r="C35" s="183" t="s">
        <v>2220</v>
      </c>
      <c r="D35" s="184">
        <v>7</v>
      </c>
      <c r="E35" s="185" t="s">
        <v>1113</v>
      </c>
      <c r="F35" s="186" t="s">
        <v>2364</v>
      </c>
      <c r="G35" s="186" t="s">
        <v>2365</v>
      </c>
      <c r="H35" s="256"/>
      <c r="I35" s="256">
        <v>482</v>
      </c>
      <c r="J35" s="256">
        <v>4460</v>
      </c>
      <c r="K35" s="256"/>
      <c r="L35" s="270">
        <f t="shared" si="31"/>
        <v>4942</v>
      </c>
      <c r="M35" s="213"/>
      <c r="N35" s="296" t="str">
        <f>"00"&amp;TEXT(ROWS(C$2:C31),"00")&amp;"D"</f>
        <v>0030D</v>
      </c>
      <c r="O35" s="297"/>
      <c r="P35" s="353">
        <f t="shared" si="32"/>
        <v>0</v>
      </c>
      <c r="Q35" s="206"/>
      <c r="R35" s="296" t="str">
        <f>"10"&amp;TEXT(ROWS(F$2:F31),"00")&amp;"D"</f>
        <v>1030D</v>
      </c>
      <c r="S35" s="297"/>
      <c r="T35" s="353">
        <f t="shared" si="33"/>
        <v>0</v>
      </c>
      <c r="U35" s="206"/>
      <c r="V35" s="296" t="str">
        <f>"20"&amp;TEXT(ROWS(I$2:I31),"00")&amp;"D"</f>
        <v>2030D</v>
      </c>
      <c r="W35" s="297"/>
      <c r="X35" s="353">
        <f t="shared" si="34"/>
        <v>0</v>
      </c>
      <c r="Y35" s="206"/>
      <c r="Z35" s="296" t="str">
        <f>"30"&amp;TEXT(ROWS(L$2:L31),"00")&amp;"D"</f>
        <v>3030D</v>
      </c>
      <c r="AA35" s="297"/>
      <c r="AB35" s="353">
        <f t="shared" si="35"/>
        <v>0</v>
      </c>
      <c r="AC35" s="206"/>
      <c r="AD35" s="296" t="str">
        <f>"40"&amp;TEXT(ROWS(O$2:O31),"00")&amp;"D"</f>
        <v>4030D</v>
      </c>
      <c r="AE35" s="297"/>
      <c r="AF35" s="353">
        <f t="shared" si="36"/>
        <v>0</v>
      </c>
      <c r="AG35" s="206"/>
      <c r="AH35" s="188">
        <f t="shared" si="0"/>
        <v>0</v>
      </c>
      <c r="AI35" s="188">
        <f t="shared" si="37"/>
        <v>0</v>
      </c>
      <c r="AJ35" s="188">
        <f t="shared" si="38"/>
        <v>0</v>
      </c>
      <c r="AK35" s="188">
        <f t="shared" si="39"/>
        <v>0</v>
      </c>
      <c r="AL35" s="188">
        <f t="shared" si="40"/>
        <v>0</v>
      </c>
      <c r="AM35" s="189"/>
      <c r="AN35" s="188">
        <f t="shared" si="5"/>
        <v>0</v>
      </c>
      <c r="AO35" s="188">
        <f t="shared" si="6"/>
        <v>0</v>
      </c>
      <c r="AP35" s="188">
        <f t="shared" si="7"/>
        <v>0</v>
      </c>
      <c r="AQ35" s="188">
        <f t="shared" si="8"/>
        <v>0</v>
      </c>
      <c r="AR35" s="188">
        <f t="shared" si="9"/>
        <v>0</v>
      </c>
      <c r="AS35" s="188">
        <f t="shared" si="10"/>
        <v>0</v>
      </c>
      <c r="AT35" s="188">
        <f t="shared" si="11"/>
        <v>0</v>
      </c>
      <c r="AU35" s="188">
        <f t="shared" si="12"/>
        <v>0</v>
      </c>
      <c r="AV35" s="188">
        <f t="shared" si="13"/>
        <v>0</v>
      </c>
      <c r="AW35" s="188">
        <f t="shared" si="14"/>
        <v>0</v>
      </c>
      <c r="AX35" s="188">
        <f t="shared" si="15"/>
        <v>0</v>
      </c>
      <c r="AY35" s="188">
        <f t="shared" si="16"/>
        <v>0</v>
      </c>
      <c r="AZ35" s="188">
        <f t="shared" si="17"/>
        <v>0</v>
      </c>
      <c r="BA35" s="188">
        <f t="shared" si="18"/>
        <v>0</v>
      </c>
      <c r="BB35" s="188">
        <f t="shared" si="19"/>
        <v>0</v>
      </c>
      <c r="BC35" s="188">
        <f t="shared" si="20"/>
        <v>0</v>
      </c>
      <c r="BD35" s="188">
        <f t="shared" si="21"/>
        <v>0</v>
      </c>
      <c r="BE35" s="188">
        <f t="shared" si="22"/>
        <v>0</v>
      </c>
      <c r="BF35" s="188">
        <f t="shared" si="23"/>
        <v>0</v>
      </c>
      <c r="BG35" s="188">
        <f t="shared" si="24"/>
        <v>0</v>
      </c>
      <c r="BH35" s="188">
        <f t="shared" si="25"/>
        <v>0</v>
      </c>
      <c r="BI35" s="188">
        <f t="shared" si="26"/>
        <v>0</v>
      </c>
      <c r="BJ35" s="188">
        <f t="shared" si="27"/>
        <v>0</v>
      </c>
      <c r="BK35" s="188">
        <f t="shared" si="28"/>
        <v>0</v>
      </c>
      <c r="BL35" s="188">
        <f t="shared" si="29"/>
        <v>0</v>
      </c>
      <c r="BM35" s="188">
        <f t="shared" si="30"/>
        <v>0</v>
      </c>
    </row>
    <row r="36" spans="1:65" s="187" customFormat="1">
      <c r="A36" s="182"/>
      <c r="B36" s="182"/>
      <c r="C36" s="183" t="s">
        <v>2221</v>
      </c>
      <c r="D36" s="184">
        <v>7</v>
      </c>
      <c r="E36" s="185" t="s">
        <v>2605</v>
      </c>
      <c r="F36" s="186" t="s">
        <v>2366</v>
      </c>
      <c r="G36" s="186" t="s">
        <v>2367</v>
      </c>
      <c r="H36" s="256"/>
      <c r="I36" s="256">
        <v>5577</v>
      </c>
      <c r="J36" s="256">
        <v>4909</v>
      </c>
      <c r="K36" s="256">
        <v>31698</v>
      </c>
      <c r="L36" s="270">
        <f t="shared" si="31"/>
        <v>42184</v>
      </c>
      <c r="M36" s="213"/>
      <c r="N36" s="296" t="str">
        <f>"00"&amp;TEXT(ROWS(C$2:C32),"00")&amp;"D"</f>
        <v>0031D</v>
      </c>
      <c r="O36" s="297"/>
      <c r="P36" s="353">
        <f t="shared" si="32"/>
        <v>0</v>
      </c>
      <c r="Q36" s="206"/>
      <c r="R36" s="296" t="str">
        <f>"10"&amp;TEXT(ROWS(F$2:F32),"00")&amp;"D"</f>
        <v>1031D</v>
      </c>
      <c r="S36" s="297"/>
      <c r="T36" s="353">
        <f t="shared" si="33"/>
        <v>0</v>
      </c>
      <c r="U36" s="206"/>
      <c r="V36" s="296" t="str">
        <f>"20"&amp;TEXT(ROWS(I$2:I32),"00")&amp;"D"</f>
        <v>2031D</v>
      </c>
      <c r="W36" s="297"/>
      <c r="X36" s="353">
        <f t="shared" si="34"/>
        <v>0</v>
      </c>
      <c r="Y36" s="206"/>
      <c r="Z36" s="296" t="str">
        <f>"30"&amp;TEXT(ROWS(L$2:L32),"00")&amp;"D"</f>
        <v>3031D</v>
      </c>
      <c r="AA36" s="297"/>
      <c r="AB36" s="353">
        <f t="shared" si="35"/>
        <v>0</v>
      </c>
      <c r="AC36" s="206"/>
      <c r="AD36" s="296" t="str">
        <f>"40"&amp;TEXT(ROWS(O$2:O32),"00")&amp;"D"</f>
        <v>4031D</v>
      </c>
      <c r="AE36" s="297"/>
      <c r="AF36" s="353">
        <f t="shared" si="36"/>
        <v>0</v>
      </c>
      <c r="AG36" s="206"/>
      <c r="AH36" s="188">
        <f t="shared" si="0"/>
        <v>0</v>
      </c>
      <c r="AI36" s="188">
        <f t="shared" si="37"/>
        <v>0</v>
      </c>
      <c r="AJ36" s="188">
        <f t="shared" si="38"/>
        <v>0</v>
      </c>
      <c r="AK36" s="188">
        <f t="shared" si="39"/>
        <v>0</v>
      </c>
      <c r="AL36" s="188">
        <f t="shared" si="40"/>
        <v>0</v>
      </c>
      <c r="AM36" s="189"/>
      <c r="AN36" s="188">
        <f t="shared" si="5"/>
        <v>0</v>
      </c>
      <c r="AO36" s="188">
        <f t="shared" si="6"/>
        <v>0</v>
      </c>
      <c r="AP36" s="188">
        <f t="shared" si="7"/>
        <v>0</v>
      </c>
      <c r="AQ36" s="188">
        <f t="shared" si="8"/>
        <v>0</v>
      </c>
      <c r="AR36" s="188">
        <f t="shared" si="9"/>
        <v>0</v>
      </c>
      <c r="AS36" s="188">
        <f t="shared" si="10"/>
        <v>0</v>
      </c>
      <c r="AT36" s="188">
        <f t="shared" si="11"/>
        <v>0</v>
      </c>
      <c r="AU36" s="188">
        <f t="shared" si="12"/>
        <v>0</v>
      </c>
      <c r="AV36" s="188">
        <f t="shared" si="13"/>
        <v>0</v>
      </c>
      <c r="AW36" s="188">
        <f t="shared" si="14"/>
        <v>0</v>
      </c>
      <c r="AX36" s="188">
        <f t="shared" si="15"/>
        <v>0</v>
      </c>
      <c r="AY36" s="188">
        <f t="shared" si="16"/>
        <v>0</v>
      </c>
      <c r="AZ36" s="188">
        <f t="shared" si="17"/>
        <v>0</v>
      </c>
      <c r="BA36" s="188">
        <f t="shared" si="18"/>
        <v>0</v>
      </c>
      <c r="BB36" s="188">
        <f t="shared" si="19"/>
        <v>0</v>
      </c>
      <c r="BC36" s="188">
        <f t="shared" si="20"/>
        <v>0</v>
      </c>
      <c r="BD36" s="188">
        <f t="shared" si="21"/>
        <v>0</v>
      </c>
      <c r="BE36" s="188">
        <f t="shared" si="22"/>
        <v>0</v>
      </c>
      <c r="BF36" s="188">
        <f t="shared" si="23"/>
        <v>0</v>
      </c>
      <c r="BG36" s="188">
        <f t="shared" si="24"/>
        <v>0</v>
      </c>
      <c r="BH36" s="188">
        <f t="shared" si="25"/>
        <v>0</v>
      </c>
      <c r="BI36" s="188">
        <f t="shared" si="26"/>
        <v>0</v>
      </c>
      <c r="BJ36" s="188">
        <f t="shared" si="27"/>
        <v>0</v>
      </c>
      <c r="BK36" s="188">
        <f t="shared" si="28"/>
        <v>0</v>
      </c>
      <c r="BL36" s="188">
        <f t="shared" si="29"/>
        <v>0</v>
      </c>
      <c r="BM36" s="188">
        <f t="shared" si="30"/>
        <v>0</v>
      </c>
    </row>
    <row r="37" spans="1:65" s="187" customFormat="1">
      <c r="A37" s="182"/>
      <c r="B37" s="182"/>
      <c r="C37" s="183" t="s">
        <v>2222</v>
      </c>
      <c r="D37" s="184">
        <v>7</v>
      </c>
      <c r="E37" s="185" t="s">
        <v>1113</v>
      </c>
      <c r="F37" s="186" t="s">
        <v>1202</v>
      </c>
      <c r="G37" s="186" t="s">
        <v>2368</v>
      </c>
      <c r="H37" s="256"/>
      <c r="I37" s="256"/>
      <c r="J37" s="256">
        <v>5707</v>
      </c>
      <c r="K37" s="256">
        <v>5674</v>
      </c>
      <c r="L37" s="270">
        <f t="shared" si="31"/>
        <v>11381</v>
      </c>
      <c r="M37" s="213"/>
      <c r="N37" s="296" t="str">
        <f>"00"&amp;TEXT(ROWS(C$2:C33),"00")&amp;"D"</f>
        <v>0032D</v>
      </c>
      <c r="O37" s="297"/>
      <c r="P37" s="353">
        <f t="shared" si="32"/>
        <v>0</v>
      </c>
      <c r="Q37" s="206"/>
      <c r="R37" s="296" t="str">
        <f>"10"&amp;TEXT(ROWS(F$2:F33),"00")&amp;"D"</f>
        <v>1032D</v>
      </c>
      <c r="S37" s="297"/>
      <c r="T37" s="353">
        <f t="shared" si="33"/>
        <v>0</v>
      </c>
      <c r="U37" s="206"/>
      <c r="V37" s="296" t="str">
        <f>"20"&amp;TEXT(ROWS(I$2:I33),"00")&amp;"D"</f>
        <v>2032D</v>
      </c>
      <c r="W37" s="297"/>
      <c r="X37" s="353">
        <f t="shared" si="34"/>
        <v>0</v>
      </c>
      <c r="Y37" s="206"/>
      <c r="Z37" s="296" t="str">
        <f>"30"&amp;TEXT(ROWS(L$2:L33),"00")&amp;"D"</f>
        <v>3032D</v>
      </c>
      <c r="AA37" s="297"/>
      <c r="AB37" s="353">
        <f t="shared" si="35"/>
        <v>0</v>
      </c>
      <c r="AC37" s="206"/>
      <c r="AD37" s="296" t="str">
        <f>"40"&amp;TEXT(ROWS(O$2:O33),"00")&amp;"D"</f>
        <v>4032D</v>
      </c>
      <c r="AE37" s="297"/>
      <c r="AF37" s="353">
        <f t="shared" si="36"/>
        <v>0</v>
      </c>
      <c r="AG37" s="206"/>
      <c r="AH37" s="188">
        <f t="shared" si="0"/>
        <v>0</v>
      </c>
      <c r="AI37" s="188">
        <f t="shared" si="37"/>
        <v>0</v>
      </c>
      <c r="AJ37" s="188">
        <f t="shared" si="38"/>
        <v>0</v>
      </c>
      <c r="AK37" s="188">
        <f t="shared" si="39"/>
        <v>0</v>
      </c>
      <c r="AL37" s="188">
        <f t="shared" si="40"/>
        <v>0</v>
      </c>
      <c r="AM37" s="189"/>
      <c r="AN37" s="188">
        <f t="shared" si="5"/>
        <v>0</v>
      </c>
      <c r="AO37" s="188">
        <f t="shared" si="6"/>
        <v>0</v>
      </c>
      <c r="AP37" s="188">
        <f t="shared" si="7"/>
        <v>0</v>
      </c>
      <c r="AQ37" s="188">
        <f t="shared" si="8"/>
        <v>0</v>
      </c>
      <c r="AR37" s="188">
        <f t="shared" si="9"/>
        <v>0</v>
      </c>
      <c r="AS37" s="188">
        <f t="shared" si="10"/>
        <v>0</v>
      </c>
      <c r="AT37" s="188">
        <f t="shared" si="11"/>
        <v>0</v>
      </c>
      <c r="AU37" s="188">
        <f t="shared" si="12"/>
        <v>0</v>
      </c>
      <c r="AV37" s="188">
        <f t="shared" si="13"/>
        <v>0</v>
      </c>
      <c r="AW37" s="188">
        <f t="shared" si="14"/>
        <v>0</v>
      </c>
      <c r="AX37" s="188">
        <f t="shared" si="15"/>
        <v>0</v>
      </c>
      <c r="AY37" s="188">
        <f t="shared" si="16"/>
        <v>0</v>
      </c>
      <c r="AZ37" s="188">
        <f t="shared" si="17"/>
        <v>0</v>
      </c>
      <c r="BA37" s="188">
        <f t="shared" si="18"/>
        <v>0</v>
      </c>
      <c r="BB37" s="188">
        <f t="shared" si="19"/>
        <v>0</v>
      </c>
      <c r="BC37" s="188">
        <f t="shared" si="20"/>
        <v>0</v>
      </c>
      <c r="BD37" s="188">
        <f t="shared" si="21"/>
        <v>0</v>
      </c>
      <c r="BE37" s="188">
        <f t="shared" si="22"/>
        <v>0</v>
      </c>
      <c r="BF37" s="188">
        <f t="shared" si="23"/>
        <v>0</v>
      </c>
      <c r="BG37" s="188">
        <f t="shared" si="24"/>
        <v>0</v>
      </c>
      <c r="BH37" s="188">
        <f t="shared" si="25"/>
        <v>0</v>
      </c>
      <c r="BI37" s="188">
        <f t="shared" si="26"/>
        <v>0</v>
      </c>
      <c r="BJ37" s="188">
        <f t="shared" si="27"/>
        <v>0</v>
      </c>
      <c r="BK37" s="188">
        <f t="shared" si="28"/>
        <v>0</v>
      </c>
      <c r="BL37" s="188">
        <f t="shared" si="29"/>
        <v>0</v>
      </c>
      <c r="BM37" s="188">
        <f t="shared" si="30"/>
        <v>0</v>
      </c>
    </row>
    <row r="38" spans="1:65" s="187" customFormat="1">
      <c r="A38" s="182"/>
      <c r="B38" s="182"/>
      <c r="C38" s="183" t="s">
        <v>2223</v>
      </c>
      <c r="D38" s="184">
        <v>7</v>
      </c>
      <c r="E38" s="185" t="s">
        <v>1113</v>
      </c>
      <c r="F38" s="186" t="s">
        <v>1202</v>
      </c>
      <c r="G38" s="186" t="s">
        <v>2369</v>
      </c>
      <c r="H38" s="256"/>
      <c r="I38" s="256"/>
      <c r="J38" s="256">
        <v>7841</v>
      </c>
      <c r="K38" s="256">
        <v>7134</v>
      </c>
      <c r="L38" s="270">
        <f t="shared" si="31"/>
        <v>14975</v>
      </c>
      <c r="M38" s="213"/>
      <c r="N38" s="296" t="str">
        <f>"00"&amp;TEXT(ROWS(C$2:C34),"00")&amp;"D"</f>
        <v>0033D</v>
      </c>
      <c r="O38" s="297"/>
      <c r="P38" s="353">
        <f t="shared" si="32"/>
        <v>0</v>
      </c>
      <c r="Q38" s="206"/>
      <c r="R38" s="296" t="str">
        <f>"10"&amp;TEXT(ROWS(F$2:F34),"00")&amp;"D"</f>
        <v>1033D</v>
      </c>
      <c r="S38" s="297"/>
      <c r="T38" s="353">
        <f t="shared" si="33"/>
        <v>0</v>
      </c>
      <c r="U38" s="206"/>
      <c r="V38" s="296" t="str">
        <f>"20"&amp;TEXT(ROWS(I$2:I34),"00")&amp;"D"</f>
        <v>2033D</v>
      </c>
      <c r="W38" s="297"/>
      <c r="X38" s="353">
        <f t="shared" si="34"/>
        <v>0</v>
      </c>
      <c r="Y38" s="206"/>
      <c r="Z38" s="296" t="str">
        <f>"30"&amp;TEXT(ROWS(L$2:L34),"00")&amp;"D"</f>
        <v>3033D</v>
      </c>
      <c r="AA38" s="297"/>
      <c r="AB38" s="353">
        <f t="shared" si="35"/>
        <v>0</v>
      </c>
      <c r="AC38" s="206"/>
      <c r="AD38" s="296" t="str">
        <f>"40"&amp;TEXT(ROWS(O$2:O34),"00")&amp;"D"</f>
        <v>4033D</v>
      </c>
      <c r="AE38" s="297"/>
      <c r="AF38" s="353">
        <f t="shared" si="36"/>
        <v>0</v>
      </c>
      <c r="AG38" s="206"/>
      <c r="AH38" s="188">
        <f t="shared" si="0"/>
        <v>0</v>
      </c>
      <c r="AI38" s="188">
        <f t="shared" si="37"/>
        <v>0</v>
      </c>
      <c r="AJ38" s="188">
        <f t="shared" si="38"/>
        <v>0</v>
      </c>
      <c r="AK38" s="188">
        <f t="shared" si="39"/>
        <v>0</v>
      </c>
      <c r="AL38" s="188">
        <f t="shared" si="40"/>
        <v>0</v>
      </c>
      <c r="AM38" s="189"/>
      <c r="AN38" s="188">
        <f t="shared" si="5"/>
        <v>0</v>
      </c>
      <c r="AO38" s="188">
        <f t="shared" si="6"/>
        <v>0</v>
      </c>
      <c r="AP38" s="188">
        <f t="shared" si="7"/>
        <v>0</v>
      </c>
      <c r="AQ38" s="188">
        <f t="shared" si="8"/>
        <v>0</v>
      </c>
      <c r="AR38" s="188">
        <f t="shared" si="9"/>
        <v>0</v>
      </c>
      <c r="AS38" s="188">
        <f t="shared" si="10"/>
        <v>0</v>
      </c>
      <c r="AT38" s="188">
        <f t="shared" si="11"/>
        <v>0</v>
      </c>
      <c r="AU38" s="188">
        <f t="shared" si="12"/>
        <v>0</v>
      </c>
      <c r="AV38" s="188">
        <f t="shared" si="13"/>
        <v>0</v>
      </c>
      <c r="AW38" s="188">
        <f t="shared" si="14"/>
        <v>0</v>
      </c>
      <c r="AX38" s="188">
        <f t="shared" si="15"/>
        <v>0</v>
      </c>
      <c r="AY38" s="188">
        <f t="shared" si="16"/>
        <v>0</v>
      </c>
      <c r="AZ38" s="188">
        <f t="shared" si="17"/>
        <v>0</v>
      </c>
      <c r="BA38" s="188">
        <f t="shared" si="18"/>
        <v>0</v>
      </c>
      <c r="BB38" s="188">
        <f t="shared" si="19"/>
        <v>0</v>
      </c>
      <c r="BC38" s="188">
        <f t="shared" si="20"/>
        <v>0</v>
      </c>
      <c r="BD38" s="188">
        <f t="shared" si="21"/>
        <v>0</v>
      </c>
      <c r="BE38" s="188">
        <f t="shared" si="22"/>
        <v>0</v>
      </c>
      <c r="BF38" s="188">
        <f t="shared" si="23"/>
        <v>0</v>
      </c>
      <c r="BG38" s="188">
        <f t="shared" si="24"/>
        <v>0</v>
      </c>
      <c r="BH38" s="188">
        <f t="shared" si="25"/>
        <v>0</v>
      </c>
      <c r="BI38" s="188">
        <f t="shared" si="26"/>
        <v>0</v>
      </c>
      <c r="BJ38" s="188">
        <f t="shared" si="27"/>
        <v>0</v>
      </c>
      <c r="BK38" s="188">
        <f t="shared" si="28"/>
        <v>0</v>
      </c>
      <c r="BL38" s="188">
        <f t="shared" si="29"/>
        <v>0</v>
      </c>
      <c r="BM38" s="188">
        <f t="shared" si="30"/>
        <v>0</v>
      </c>
    </row>
    <row r="39" spans="1:65" s="187" customFormat="1">
      <c r="A39" s="182"/>
      <c r="B39" s="182"/>
      <c r="C39" s="183" t="s">
        <v>2224</v>
      </c>
      <c r="D39" s="184">
        <v>7</v>
      </c>
      <c r="E39" s="185" t="s">
        <v>1113</v>
      </c>
      <c r="F39" s="186" t="s">
        <v>1202</v>
      </c>
      <c r="G39" s="186" t="s">
        <v>2370</v>
      </c>
      <c r="H39" s="256"/>
      <c r="I39" s="256">
        <v>192</v>
      </c>
      <c r="J39" s="256">
        <v>9032</v>
      </c>
      <c r="K39" s="256"/>
      <c r="L39" s="270">
        <f t="shared" si="31"/>
        <v>9224</v>
      </c>
      <c r="M39" s="213"/>
      <c r="N39" s="296" t="str">
        <f>"00"&amp;TEXT(ROWS(C$2:C35),"00")&amp;"D"</f>
        <v>0034D</v>
      </c>
      <c r="O39" s="297"/>
      <c r="P39" s="353">
        <f t="shared" si="32"/>
        <v>0</v>
      </c>
      <c r="Q39" s="206"/>
      <c r="R39" s="296" t="str">
        <f>"10"&amp;TEXT(ROWS(F$2:F35),"00")&amp;"D"</f>
        <v>1034D</v>
      </c>
      <c r="S39" s="297"/>
      <c r="T39" s="353">
        <f t="shared" si="33"/>
        <v>0</v>
      </c>
      <c r="U39" s="206"/>
      <c r="V39" s="296" t="str">
        <f>"20"&amp;TEXT(ROWS(I$2:I35),"00")&amp;"D"</f>
        <v>2034D</v>
      </c>
      <c r="W39" s="297"/>
      <c r="X39" s="353">
        <f t="shared" si="34"/>
        <v>0</v>
      </c>
      <c r="Y39" s="206"/>
      <c r="Z39" s="296" t="str">
        <f>"30"&amp;TEXT(ROWS(L$2:L35),"00")&amp;"D"</f>
        <v>3034D</v>
      </c>
      <c r="AA39" s="297"/>
      <c r="AB39" s="353">
        <f t="shared" si="35"/>
        <v>0</v>
      </c>
      <c r="AC39" s="206"/>
      <c r="AD39" s="296" t="str">
        <f>"40"&amp;TEXT(ROWS(O$2:O35),"00")&amp;"D"</f>
        <v>4034D</v>
      </c>
      <c r="AE39" s="297"/>
      <c r="AF39" s="353">
        <f t="shared" si="36"/>
        <v>0</v>
      </c>
      <c r="AG39" s="206"/>
      <c r="AH39" s="188">
        <f t="shared" si="0"/>
        <v>0</v>
      </c>
      <c r="AI39" s="188">
        <f t="shared" si="37"/>
        <v>0</v>
      </c>
      <c r="AJ39" s="188">
        <f t="shared" si="38"/>
        <v>0</v>
      </c>
      <c r="AK39" s="188">
        <f t="shared" si="39"/>
        <v>0</v>
      </c>
      <c r="AL39" s="188">
        <f t="shared" si="40"/>
        <v>0</v>
      </c>
      <c r="AM39" s="189"/>
      <c r="AN39" s="188">
        <f t="shared" si="5"/>
        <v>0</v>
      </c>
      <c r="AO39" s="188">
        <f t="shared" si="6"/>
        <v>0</v>
      </c>
      <c r="AP39" s="188">
        <f t="shared" si="7"/>
        <v>0</v>
      </c>
      <c r="AQ39" s="188">
        <f t="shared" si="8"/>
        <v>0</v>
      </c>
      <c r="AR39" s="188">
        <f t="shared" si="9"/>
        <v>0</v>
      </c>
      <c r="AS39" s="188">
        <f t="shared" si="10"/>
        <v>0</v>
      </c>
      <c r="AT39" s="188">
        <f t="shared" si="11"/>
        <v>0</v>
      </c>
      <c r="AU39" s="188">
        <f t="shared" si="12"/>
        <v>0</v>
      </c>
      <c r="AV39" s="188">
        <f t="shared" si="13"/>
        <v>0</v>
      </c>
      <c r="AW39" s="188">
        <f t="shared" si="14"/>
        <v>0</v>
      </c>
      <c r="AX39" s="188">
        <f t="shared" si="15"/>
        <v>0</v>
      </c>
      <c r="AY39" s="188">
        <f t="shared" si="16"/>
        <v>0</v>
      </c>
      <c r="AZ39" s="188">
        <f t="shared" si="17"/>
        <v>0</v>
      </c>
      <c r="BA39" s="188">
        <f t="shared" si="18"/>
        <v>0</v>
      </c>
      <c r="BB39" s="188">
        <f t="shared" si="19"/>
        <v>0</v>
      </c>
      <c r="BC39" s="188">
        <f t="shared" si="20"/>
        <v>0</v>
      </c>
      <c r="BD39" s="188">
        <f t="shared" si="21"/>
        <v>0</v>
      </c>
      <c r="BE39" s="188">
        <f t="shared" si="22"/>
        <v>0</v>
      </c>
      <c r="BF39" s="188">
        <f t="shared" si="23"/>
        <v>0</v>
      </c>
      <c r="BG39" s="188">
        <f t="shared" si="24"/>
        <v>0</v>
      </c>
      <c r="BH39" s="188">
        <f t="shared" si="25"/>
        <v>0</v>
      </c>
      <c r="BI39" s="188">
        <f t="shared" si="26"/>
        <v>0</v>
      </c>
      <c r="BJ39" s="188">
        <f t="shared" si="27"/>
        <v>0</v>
      </c>
      <c r="BK39" s="188">
        <f t="shared" si="28"/>
        <v>0</v>
      </c>
      <c r="BL39" s="188">
        <f t="shared" si="29"/>
        <v>0</v>
      </c>
      <c r="BM39" s="188">
        <f t="shared" si="30"/>
        <v>0</v>
      </c>
    </row>
    <row r="40" spans="1:65" s="187" customFormat="1">
      <c r="A40" s="182"/>
      <c r="B40" s="182"/>
      <c r="C40" s="183" t="s">
        <v>2225</v>
      </c>
      <c r="D40" s="184">
        <v>7</v>
      </c>
      <c r="E40" s="185" t="s">
        <v>1113</v>
      </c>
      <c r="F40" s="186" t="s">
        <v>2371</v>
      </c>
      <c r="G40" s="186" t="s">
        <v>2372</v>
      </c>
      <c r="H40" s="256"/>
      <c r="I40" s="256"/>
      <c r="J40" s="256">
        <v>9384</v>
      </c>
      <c r="K40" s="256">
        <v>0</v>
      </c>
      <c r="L40" s="270">
        <f t="shared" si="31"/>
        <v>9384</v>
      </c>
      <c r="M40" s="213"/>
      <c r="N40" s="296" t="str">
        <f>"00"&amp;TEXT(ROWS(C$2:C36),"00")&amp;"D"</f>
        <v>0035D</v>
      </c>
      <c r="O40" s="297"/>
      <c r="P40" s="353">
        <f t="shared" si="32"/>
        <v>0</v>
      </c>
      <c r="Q40" s="206"/>
      <c r="R40" s="296" t="str">
        <f>"10"&amp;TEXT(ROWS(F$2:F36),"00")&amp;"D"</f>
        <v>1035D</v>
      </c>
      <c r="S40" s="297"/>
      <c r="T40" s="353">
        <f t="shared" si="33"/>
        <v>0</v>
      </c>
      <c r="U40" s="206"/>
      <c r="V40" s="296" t="str">
        <f>"20"&amp;TEXT(ROWS(I$2:I36),"00")&amp;"D"</f>
        <v>2035D</v>
      </c>
      <c r="W40" s="297"/>
      <c r="X40" s="353">
        <f t="shared" si="34"/>
        <v>0</v>
      </c>
      <c r="Y40" s="206"/>
      <c r="Z40" s="296" t="str">
        <f>"30"&amp;TEXT(ROWS(L$2:L36),"00")&amp;"D"</f>
        <v>3035D</v>
      </c>
      <c r="AA40" s="297"/>
      <c r="AB40" s="353">
        <f t="shared" si="35"/>
        <v>0</v>
      </c>
      <c r="AC40" s="206"/>
      <c r="AD40" s="296" t="str">
        <f>"40"&amp;TEXT(ROWS(O$2:O36),"00")&amp;"D"</f>
        <v>4035D</v>
      </c>
      <c r="AE40" s="297"/>
      <c r="AF40" s="353">
        <f t="shared" si="36"/>
        <v>0</v>
      </c>
      <c r="AG40" s="206"/>
      <c r="AH40" s="188">
        <f t="shared" si="0"/>
        <v>0</v>
      </c>
      <c r="AI40" s="188">
        <f t="shared" si="37"/>
        <v>0</v>
      </c>
      <c r="AJ40" s="188">
        <f t="shared" si="38"/>
        <v>0</v>
      </c>
      <c r="AK40" s="188">
        <f t="shared" si="39"/>
        <v>0</v>
      </c>
      <c r="AL40" s="188">
        <f t="shared" si="40"/>
        <v>0</v>
      </c>
      <c r="AM40" s="189"/>
      <c r="AN40" s="188">
        <f t="shared" si="5"/>
        <v>0</v>
      </c>
      <c r="AO40" s="188">
        <f t="shared" si="6"/>
        <v>0</v>
      </c>
      <c r="AP40" s="188">
        <f t="shared" si="7"/>
        <v>0</v>
      </c>
      <c r="AQ40" s="188">
        <f t="shared" si="8"/>
        <v>0</v>
      </c>
      <c r="AR40" s="188">
        <f t="shared" si="9"/>
        <v>0</v>
      </c>
      <c r="AS40" s="188">
        <f t="shared" si="10"/>
        <v>0</v>
      </c>
      <c r="AT40" s="188">
        <f t="shared" si="11"/>
        <v>0</v>
      </c>
      <c r="AU40" s="188">
        <f t="shared" si="12"/>
        <v>0</v>
      </c>
      <c r="AV40" s="188">
        <f t="shared" si="13"/>
        <v>0</v>
      </c>
      <c r="AW40" s="188">
        <f t="shared" si="14"/>
        <v>0</v>
      </c>
      <c r="AX40" s="188">
        <f t="shared" si="15"/>
        <v>0</v>
      </c>
      <c r="AY40" s="188">
        <f t="shared" si="16"/>
        <v>0</v>
      </c>
      <c r="AZ40" s="188">
        <f t="shared" si="17"/>
        <v>0</v>
      </c>
      <c r="BA40" s="188">
        <f t="shared" si="18"/>
        <v>0</v>
      </c>
      <c r="BB40" s="188">
        <f t="shared" si="19"/>
        <v>0</v>
      </c>
      <c r="BC40" s="188">
        <f t="shared" si="20"/>
        <v>0</v>
      </c>
      <c r="BD40" s="188">
        <f t="shared" si="21"/>
        <v>0</v>
      </c>
      <c r="BE40" s="188">
        <f t="shared" si="22"/>
        <v>0</v>
      </c>
      <c r="BF40" s="188">
        <f t="shared" si="23"/>
        <v>0</v>
      </c>
      <c r="BG40" s="188">
        <f t="shared" si="24"/>
        <v>0</v>
      </c>
      <c r="BH40" s="188">
        <f t="shared" si="25"/>
        <v>0</v>
      </c>
      <c r="BI40" s="188">
        <f t="shared" si="26"/>
        <v>0</v>
      </c>
      <c r="BJ40" s="188">
        <f t="shared" si="27"/>
        <v>0</v>
      </c>
      <c r="BK40" s="188">
        <f t="shared" si="28"/>
        <v>0</v>
      </c>
      <c r="BL40" s="188">
        <f t="shared" si="29"/>
        <v>0</v>
      </c>
      <c r="BM40" s="188">
        <f t="shared" si="30"/>
        <v>0</v>
      </c>
    </row>
    <row r="41" spans="1:65" s="187" customFormat="1">
      <c r="A41" s="182"/>
      <c r="B41" s="182"/>
      <c r="C41" s="183" t="s">
        <v>2226</v>
      </c>
      <c r="D41" s="184">
        <v>7</v>
      </c>
      <c r="E41" s="185" t="s">
        <v>1113</v>
      </c>
      <c r="F41" s="186" t="s">
        <v>1202</v>
      </c>
      <c r="G41" s="186" t="s">
        <v>2373</v>
      </c>
      <c r="H41" s="256"/>
      <c r="I41" s="256">
        <v>51</v>
      </c>
      <c r="J41" s="256">
        <v>10890</v>
      </c>
      <c r="K41" s="256"/>
      <c r="L41" s="270">
        <f t="shared" si="31"/>
        <v>10941</v>
      </c>
      <c r="M41" s="213"/>
      <c r="N41" s="296" t="str">
        <f>"00"&amp;TEXT(ROWS(C$2:C37),"00")&amp;"D"</f>
        <v>0036D</v>
      </c>
      <c r="O41" s="297"/>
      <c r="P41" s="353">
        <f t="shared" si="32"/>
        <v>0</v>
      </c>
      <c r="Q41" s="206"/>
      <c r="R41" s="296" t="str">
        <f>"10"&amp;TEXT(ROWS(F$2:F37),"00")&amp;"D"</f>
        <v>1036D</v>
      </c>
      <c r="S41" s="297"/>
      <c r="T41" s="353">
        <f t="shared" si="33"/>
        <v>0</v>
      </c>
      <c r="U41" s="206"/>
      <c r="V41" s="296" t="str">
        <f>"20"&amp;TEXT(ROWS(I$2:I37),"00")&amp;"D"</f>
        <v>2036D</v>
      </c>
      <c r="W41" s="297"/>
      <c r="X41" s="353">
        <f t="shared" si="34"/>
        <v>0</v>
      </c>
      <c r="Y41" s="206"/>
      <c r="Z41" s="296" t="str">
        <f>"30"&amp;TEXT(ROWS(L$2:L37),"00")&amp;"D"</f>
        <v>3036D</v>
      </c>
      <c r="AA41" s="297"/>
      <c r="AB41" s="353">
        <f t="shared" si="35"/>
        <v>0</v>
      </c>
      <c r="AC41" s="206"/>
      <c r="AD41" s="296" t="str">
        <f>"40"&amp;TEXT(ROWS(O$2:O37),"00")&amp;"D"</f>
        <v>4036D</v>
      </c>
      <c r="AE41" s="297"/>
      <c r="AF41" s="353">
        <f t="shared" si="36"/>
        <v>0</v>
      </c>
      <c r="AG41" s="206"/>
      <c r="AH41" s="188">
        <f t="shared" si="0"/>
        <v>0</v>
      </c>
      <c r="AI41" s="188">
        <f t="shared" si="37"/>
        <v>0</v>
      </c>
      <c r="AJ41" s="188">
        <f t="shared" si="38"/>
        <v>0</v>
      </c>
      <c r="AK41" s="188">
        <f t="shared" si="39"/>
        <v>0</v>
      </c>
      <c r="AL41" s="188">
        <f t="shared" si="40"/>
        <v>0</v>
      </c>
      <c r="AM41" s="189"/>
      <c r="AN41" s="188">
        <f t="shared" si="5"/>
        <v>0</v>
      </c>
      <c r="AO41" s="188">
        <f t="shared" si="6"/>
        <v>0</v>
      </c>
      <c r="AP41" s="188">
        <f t="shared" si="7"/>
        <v>0</v>
      </c>
      <c r="AQ41" s="188">
        <f t="shared" si="8"/>
        <v>0</v>
      </c>
      <c r="AR41" s="188">
        <f t="shared" si="9"/>
        <v>0</v>
      </c>
      <c r="AS41" s="188">
        <f t="shared" si="10"/>
        <v>0</v>
      </c>
      <c r="AT41" s="188">
        <f t="shared" si="11"/>
        <v>0</v>
      </c>
      <c r="AU41" s="188">
        <f t="shared" si="12"/>
        <v>0</v>
      </c>
      <c r="AV41" s="188">
        <f t="shared" si="13"/>
        <v>0</v>
      </c>
      <c r="AW41" s="188">
        <f t="shared" si="14"/>
        <v>0</v>
      </c>
      <c r="AX41" s="188">
        <f t="shared" si="15"/>
        <v>0</v>
      </c>
      <c r="AY41" s="188">
        <f t="shared" si="16"/>
        <v>0</v>
      </c>
      <c r="AZ41" s="188">
        <f t="shared" si="17"/>
        <v>0</v>
      </c>
      <c r="BA41" s="188">
        <f t="shared" si="18"/>
        <v>0</v>
      </c>
      <c r="BB41" s="188">
        <f t="shared" si="19"/>
        <v>0</v>
      </c>
      <c r="BC41" s="188">
        <f t="shared" si="20"/>
        <v>0</v>
      </c>
      <c r="BD41" s="188">
        <f t="shared" si="21"/>
        <v>0</v>
      </c>
      <c r="BE41" s="188">
        <f t="shared" si="22"/>
        <v>0</v>
      </c>
      <c r="BF41" s="188">
        <f t="shared" si="23"/>
        <v>0</v>
      </c>
      <c r="BG41" s="188">
        <f t="shared" si="24"/>
        <v>0</v>
      </c>
      <c r="BH41" s="188">
        <f t="shared" si="25"/>
        <v>0</v>
      </c>
      <c r="BI41" s="188">
        <f t="shared" si="26"/>
        <v>0</v>
      </c>
      <c r="BJ41" s="188">
        <f t="shared" si="27"/>
        <v>0</v>
      </c>
      <c r="BK41" s="188">
        <f t="shared" si="28"/>
        <v>0</v>
      </c>
      <c r="BL41" s="188">
        <f t="shared" si="29"/>
        <v>0</v>
      </c>
      <c r="BM41" s="188">
        <f t="shared" si="30"/>
        <v>0</v>
      </c>
    </row>
    <row r="42" spans="1:65" s="187" customFormat="1">
      <c r="A42" s="182"/>
      <c r="B42" s="182"/>
      <c r="C42" s="183" t="s">
        <v>2227</v>
      </c>
      <c r="D42" s="184">
        <v>7</v>
      </c>
      <c r="E42" s="185" t="s">
        <v>1113</v>
      </c>
      <c r="F42" s="186" t="s">
        <v>1202</v>
      </c>
      <c r="G42" s="186" t="s">
        <v>2374</v>
      </c>
      <c r="H42" s="256"/>
      <c r="I42" s="256">
        <v>438</v>
      </c>
      <c r="J42" s="256">
        <v>11761</v>
      </c>
      <c r="K42" s="256"/>
      <c r="L42" s="270">
        <f t="shared" si="31"/>
        <v>12199</v>
      </c>
      <c r="M42" s="213"/>
      <c r="N42" s="296" t="str">
        <f>"00"&amp;TEXT(ROWS(C$2:C38),"00")&amp;"D"</f>
        <v>0037D</v>
      </c>
      <c r="O42" s="297"/>
      <c r="P42" s="353">
        <f t="shared" si="32"/>
        <v>0</v>
      </c>
      <c r="Q42" s="206"/>
      <c r="R42" s="296" t="str">
        <f>"10"&amp;TEXT(ROWS(F$2:F38),"00")&amp;"D"</f>
        <v>1037D</v>
      </c>
      <c r="S42" s="297"/>
      <c r="T42" s="353">
        <f t="shared" si="33"/>
        <v>0</v>
      </c>
      <c r="U42" s="206"/>
      <c r="V42" s="296" t="str">
        <f>"20"&amp;TEXT(ROWS(I$2:I38),"00")&amp;"D"</f>
        <v>2037D</v>
      </c>
      <c r="W42" s="297"/>
      <c r="X42" s="353">
        <f t="shared" si="34"/>
        <v>0</v>
      </c>
      <c r="Y42" s="206"/>
      <c r="Z42" s="296" t="str">
        <f>"30"&amp;TEXT(ROWS(L$2:L38),"00")&amp;"D"</f>
        <v>3037D</v>
      </c>
      <c r="AA42" s="297"/>
      <c r="AB42" s="353">
        <f t="shared" si="35"/>
        <v>0</v>
      </c>
      <c r="AC42" s="206"/>
      <c r="AD42" s="296" t="str">
        <f>"40"&amp;TEXT(ROWS(O$2:O38),"00")&amp;"D"</f>
        <v>4037D</v>
      </c>
      <c r="AE42" s="297"/>
      <c r="AF42" s="353">
        <f t="shared" si="36"/>
        <v>0</v>
      </c>
      <c r="AG42" s="206"/>
      <c r="AH42" s="188">
        <f t="shared" si="0"/>
        <v>0</v>
      </c>
      <c r="AI42" s="188">
        <f t="shared" si="37"/>
        <v>0</v>
      </c>
      <c r="AJ42" s="188">
        <f t="shared" si="38"/>
        <v>0</v>
      </c>
      <c r="AK42" s="188">
        <f t="shared" si="39"/>
        <v>0</v>
      </c>
      <c r="AL42" s="188">
        <f t="shared" si="40"/>
        <v>0</v>
      </c>
      <c r="AM42" s="189"/>
      <c r="AN42" s="188">
        <f t="shared" si="5"/>
        <v>0</v>
      </c>
      <c r="AO42" s="188">
        <f t="shared" si="6"/>
        <v>0</v>
      </c>
      <c r="AP42" s="188">
        <f t="shared" si="7"/>
        <v>0</v>
      </c>
      <c r="AQ42" s="188">
        <f t="shared" si="8"/>
        <v>0</v>
      </c>
      <c r="AR42" s="188">
        <f t="shared" si="9"/>
        <v>0</v>
      </c>
      <c r="AS42" s="188">
        <f t="shared" si="10"/>
        <v>0</v>
      </c>
      <c r="AT42" s="188">
        <f t="shared" si="11"/>
        <v>0</v>
      </c>
      <c r="AU42" s="188">
        <f t="shared" si="12"/>
        <v>0</v>
      </c>
      <c r="AV42" s="188">
        <f t="shared" si="13"/>
        <v>0</v>
      </c>
      <c r="AW42" s="188">
        <f t="shared" si="14"/>
        <v>0</v>
      </c>
      <c r="AX42" s="188">
        <f t="shared" si="15"/>
        <v>0</v>
      </c>
      <c r="AY42" s="188">
        <f t="shared" si="16"/>
        <v>0</v>
      </c>
      <c r="AZ42" s="188">
        <f t="shared" si="17"/>
        <v>0</v>
      </c>
      <c r="BA42" s="188">
        <f t="shared" si="18"/>
        <v>0</v>
      </c>
      <c r="BB42" s="188">
        <f t="shared" si="19"/>
        <v>0</v>
      </c>
      <c r="BC42" s="188">
        <f t="shared" si="20"/>
        <v>0</v>
      </c>
      <c r="BD42" s="188">
        <f t="shared" si="21"/>
        <v>0</v>
      </c>
      <c r="BE42" s="188">
        <f t="shared" si="22"/>
        <v>0</v>
      </c>
      <c r="BF42" s="188">
        <f t="shared" si="23"/>
        <v>0</v>
      </c>
      <c r="BG42" s="188">
        <f t="shared" si="24"/>
        <v>0</v>
      </c>
      <c r="BH42" s="188">
        <f t="shared" si="25"/>
        <v>0</v>
      </c>
      <c r="BI42" s="188">
        <f t="shared" si="26"/>
        <v>0</v>
      </c>
      <c r="BJ42" s="188">
        <f t="shared" si="27"/>
        <v>0</v>
      </c>
      <c r="BK42" s="188">
        <f t="shared" si="28"/>
        <v>0</v>
      </c>
      <c r="BL42" s="188">
        <f t="shared" si="29"/>
        <v>0</v>
      </c>
      <c r="BM42" s="188">
        <f t="shared" si="30"/>
        <v>0</v>
      </c>
    </row>
    <row r="43" spans="1:65" s="187" customFormat="1">
      <c r="A43" s="182"/>
      <c r="B43" s="182"/>
      <c r="C43" s="183" t="s">
        <v>2228</v>
      </c>
      <c r="D43" s="184">
        <v>7</v>
      </c>
      <c r="E43" s="185" t="s">
        <v>1113</v>
      </c>
      <c r="F43" s="186" t="s">
        <v>1202</v>
      </c>
      <c r="G43" s="186" t="s">
        <v>2375</v>
      </c>
      <c r="H43" s="256"/>
      <c r="I43" s="256"/>
      <c r="J43" s="256">
        <v>12632</v>
      </c>
      <c r="K43" s="256"/>
      <c r="L43" s="270">
        <f t="shared" si="31"/>
        <v>12632</v>
      </c>
      <c r="M43" s="213"/>
      <c r="N43" s="296" t="str">
        <f>"00"&amp;TEXT(ROWS(C$2:C39),"00")&amp;"D"</f>
        <v>0038D</v>
      </c>
      <c r="O43" s="297"/>
      <c r="P43" s="353">
        <f t="shared" si="32"/>
        <v>0</v>
      </c>
      <c r="Q43" s="206"/>
      <c r="R43" s="296" t="str">
        <f>"10"&amp;TEXT(ROWS(F$2:F39),"00")&amp;"D"</f>
        <v>1038D</v>
      </c>
      <c r="S43" s="297"/>
      <c r="T43" s="353">
        <f t="shared" si="33"/>
        <v>0</v>
      </c>
      <c r="U43" s="206"/>
      <c r="V43" s="296" t="str">
        <f>"20"&amp;TEXT(ROWS(I$2:I39),"00")&amp;"D"</f>
        <v>2038D</v>
      </c>
      <c r="W43" s="297"/>
      <c r="X43" s="353">
        <f t="shared" si="34"/>
        <v>0</v>
      </c>
      <c r="Y43" s="206"/>
      <c r="Z43" s="296" t="str">
        <f>"30"&amp;TEXT(ROWS(L$2:L39),"00")&amp;"D"</f>
        <v>3038D</v>
      </c>
      <c r="AA43" s="297"/>
      <c r="AB43" s="353">
        <f t="shared" si="35"/>
        <v>0</v>
      </c>
      <c r="AC43" s="206"/>
      <c r="AD43" s="296" t="str">
        <f>"40"&amp;TEXT(ROWS(O$2:O39),"00")&amp;"D"</f>
        <v>4038D</v>
      </c>
      <c r="AE43" s="297"/>
      <c r="AF43" s="353">
        <f t="shared" si="36"/>
        <v>0</v>
      </c>
      <c r="AG43" s="206"/>
      <c r="AH43" s="188">
        <f t="shared" si="0"/>
        <v>0</v>
      </c>
      <c r="AI43" s="188">
        <f t="shared" si="37"/>
        <v>0</v>
      </c>
      <c r="AJ43" s="188">
        <f t="shared" si="38"/>
        <v>0</v>
      </c>
      <c r="AK43" s="188">
        <f t="shared" si="39"/>
        <v>0</v>
      </c>
      <c r="AL43" s="188">
        <f t="shared" si="40"/>
        <v>0</v>
      </c>
      <c r="AM43" s="189"/>
      <c r="AN43" s="188">
        <f t="shared" si="5"/>
        <v>0</v>
      </c>
      <c r="AO43" s="188">
        <f t="shared" si="6"/>
        <v>0</v>
      </c>
      <c r="AP43" s="188">
        <f t="shared" si="7"/>
        <v>0</v>
      </c>
      <c r="AQ43" s="188">
        <f t="shared" si="8"/>
        <v>0</v>
      </c>
      <c r="AR43" s="188">
        <f t="shared" si="9"/>
        <v>0</v>
      </c>
      <c r="AS43" s="188">
        <f t="shared" si="10"/>
        <v>0</v>
      </c>
      <c r="AT43" s="188">
        <f t="shared" si="11"/>
        <v>0</v>
      </c>
      <c r="AU43" s="188">
        <f t="shared" si="12"/>
        <v>0</v>
      </c>
      <c r="AV43" s="188">
        <f t="shared" si="13"/>
        <v>0</v>
      </c>
      <c r="AW43" s="188">
        <f t="shared" si="14"/>
        <v>0</v>
      </c>
      <c r="AX43" s="188">
        <f t="shared" si="15"/>
        <v>0</v>
      </c>
      <c r="AY43" s="188">
        <f t="shared" si="16"/>
        <v>0</v>
      </c>
      <c r="AZ43" s="188">
        <f t="shared" si="17"/>
        <v>0</v>
      </c>
      <c r="BA43" s="188">
        <f t="shared" si="18"/>
        <v>0</v>
      </c>
      <c r="BB43" s="188">
        <f t="shared" si="19"/>
        <v>0</v>
      </c>
      <c r="BC43" s="188">
        <f t="shared" si="20"/>
        <v>0</v>
      </c>
      <c r="BD43" s="188">
        <f t="shared" si="21"/>
        <v>0</v>
      </c>
      <c r="BE43" s="188">
        <f t="shared" si="22"/>
        <v>0</v>
      </c>
      <c r="BF43" s="188">
        <f t="shared" si="23"/>
        <v>0</v>
      </c>
      <c r="BG43" s="188">
        <f t="shared" si="24"/>
        <v>0</v>
      </c>
      <c r="BH43" s="188">
        <f t="shared" si="25"/>
        <v>0</v>
      </c>
      <c r="BI43" s="188">
        <f t="shared" si="26"/>
        <v>0</v>
      </c>
      <c r="BJ43" s="188">
        <f t="shared" si="27"/>
        <v>0</v>
      </c>
      <c r="BK43" s="188">
        <f t="shared" si="28"/>
        <v>0</v>
      </c>
      <c r="BL43" s="188">
        <f t="shared" si="29"/>
        <v>0</v>
      </c>
      <c r="BM43" s="188">
        <f t="shared" si="30"/>
        <v>0</v>
      </c>
    </row>
    <row r="44" spans="1:65" s="187" customFormat="1">
      <c r="A44" s="182"/>
      <c r="B44" s="182"/>
      <c r="C44" s="183" t="s">
        <v>2229</v>
      </c>
      <c r="D44" s="184">
        <v>7</v>
      </c>
      <c r="E44" s="185" t="s">
        <v>1113</v>
      </c>
      <c r="F44" s="186" t="s">
        <v>2376</v>
      </c>
      <c r="G44" s="186" t="s">
        <v>2377</v>
      </c>
      <c r="H44" s="256"/>
      <c r="I44" s="256"/>
      <c r="J44" s="256">
        <v>15414</v>
      </c>
      <c r="K44" s="256">
        <v>0</v>
      </c>
      <c r="L44" s="270">
        <f t="shared" si="31"/>
        <v>15414</v>
      </c>
      <c r="M44" s="213"/>
      <c r="N44" s="296" t="str">
        <f>"00"&amp;TEXT(ROWS(C$2:C40),"00")&amp;"D"</f>
        <v>0039D</v>
      </c>
      <c r="O44" s="297"/>
      <c r="P44" s="353">
        <f t="shared" si="32"/>
        <v>0</v>
      </c>
      <c r="Q44" s="206"/>
      <c r="R44" s="296" t="str">
        <f>"10"&amp;TEXT(ROWS(F$2:F40),"00")&amp;"D"</f>
        <v>1039D</v>
      </c>
      <c r="S44" s="297"/>
      <c r="T44" s="353">
        <f t="shared" si="33"/>
        <v>0</v>
      </c>
      <c r="U44" s="206"/>
      <c r="V44" s="296" t="str">
        <f>"20"&amp;TEXT(ROWS(I$2:I40),"00")&amp;"D"</f>
        <v>2039D</v>
      </c>
      <c r="W44" s="297"/>
      <c r="X44" s="353">
        <f t="shared" si="34"/>
        <v>0</v>
      </c>
      <c r="Y44" s="206"/>
      <c r="Z44" s="296" t="str">
        <f>"30"&amp;TEXT(ROWS(L$2:L40),"00")&amp;"D"</f>
        <v>3039D</v>
      </c>
      <c r="AA44" s="297"/>
      <c r="AB44" s="353">
        <f t="shared" si="35"/>
        <v>0</v>
      </c>
      <c r="AC44" s="206"/>
      <c r="AD44" s="296" t="str">
        <f>"40"&amp;TEXT(ROWS(O$2:O40),"00")&amp;"D"</f>
        <v>4039D</v>
      </c>
      <c r="AE44" s="297"/>
      <c r="AF44" s="353">
        <f t="shared" si="36"/>
        <v>0</v>
      </c>
      <c r="AG44" s="206"/>
      <c r="AH44" s="188">
        <f t="shared" si="0"/>
        <v>0</v>
      </c>
      <c r="AI44" s="188">
        <f t="shared" si="37"/>
        <v>0</v>
      </c>
      <c r="AJ44" s="188">
        <f t="shared" si="38"/>
        <v>0</v>
      </c>
      <c r="AK44" s="188">
        <f t="shared" si="39"/>
        <v>0</v>
      </c>
      <c r="AL44" s="188">
        <f t="shared" si="40"/>
        <v>0</v>
      </c>
      <c r="AM44" s="189"/>
      <c r="AN44" s="188">
        <f t="shared" si="5"/>
        <v>0</v>
      </c>
      <c r="AO44" s="188">
        <f t="shared" si="6"/>
        <v>0</v>
      </c>
      <c r="AP44" s="188">
        <f t="shared" si="7"/>
        <v>0</v>
      </c>
      <c r="AQ44" s="188">
        <f t="shared" si="8"/>
        <v>0</v>
      </c>
      <c r="AR44" s="188">
        <f t="shared" si="9"/>
        <v>0</v>
      </c>
      <c r="AS44" s="188">
        <f t="shared" si="10"/>
        <v>0</v>
      </c>
      <c r="AT44" s="188">
        <f t="shared" si="11"/>
        <v>0</v>
      </c>
      <c r="AU44" s="188">
        <f t="shared" si="12"/>
        <v>0</v>
      </c>
      <c r="AV44" s="188">
        <f t="shared" si="13"/>
        <v>0</v>
      </c>
      <c r="AW44" s="188">
        <f t="shared" si="14"/>
        <v>0</v>
      </c>
      <c r="AX44" s="188">
        <f t="shared" si="15"/>
        <v>0</v>
      </c>
      <c r="AY44" s="188">
        <f t="shared" si="16"/>
        <v>0</v>
      </c>
      <c r="AZ44" s="188">
        <f t="shared" si="17"/>
        <v>0</v>
      </c>
      <c r="BA44" s="188">
        <f t="shared" si="18"/>
        <v>0</v>
      </c>
      <c r="BB44" s="188">
        <f t="shared" si="19"/>
        <v>0</v>
      </c>
      <c r="BC44" s="188">
        <f t="shared" si="20"/>
        <v>0</v>
      </c>
      <c r="BD44" s="188">
        <f t="shared" si="21"/>
        <v>0</v>
      </c>
      <c r="BE44" s="188">
        <f t="shared" si="22"/>
        <v>0</v>
      </c>
      <c r="BF44" s="188">
        <f t="shared" si="23"/>
        <v>0</v>
      </c>
      <c r="BG44" s="188">
        <f t="shared" si="24"/>
        <v>0</v>
      </c>
      <c r="BH44" s="188">
        <f t="shared" si="25"/>
        <v>0</v>
      </c>
      <c r="BI44" s="188">
        <f t="shared" si="26"/>
        <v>0</v>
      </c>
      <c r="BJ44" s="188">
        <f t="shared" si="27"/>
        <v>0</v>
      </c>
      <c r="BK44" s="188">
        <f t="shared" si="28"/>
        <v>0</v>
      </c>
      <c r="BL44" s="188">
        <f t="shared" si="29"/>
        <v>0</v>
      </c>
      <c r="BM44" s="188">
        <f t="shared" si="30"/>
        <v>0</v>
      </c>
    </row>
    <row r="45" spans="1:65" s="187" customFormat="1">
      <c r="A45" s="182"/>
      <c r="B45" s="182"/>
      <c r="C45" s="183" t="s">
        <v>2230</v>
      </c>
      <c r="D45" s="184">
        <v>7</v>
      </c>
      <c r="E45" s="185" t="s">
        <v>1125</v>
      </c>
      <c r="F45" s="186" t="s">
        <v>2378</v>
      </c>
      <c r="G45" s="186" t="s">
        <v>2379</v>
      </c>
      <c r="H45" s="256"/>
      <c r="I45" s="256">
        <v>11885</v>
      </c>
      <c r="J45" s="256">
        <v>20605</v>
      </c>
      <c r="K45" s="256">
        <v>14889</v>
      </c>
      <c r="L45" s="270">
        <f t="shared" si="31"/>
        <v>47379</v>
      </c>
      <c r="M45" s="213"/>
      <c r="N45" s="296" t="str">
        <f>"00"&amp;TEXT(ROWS(C$2:C41),"00")&amp;"D"</f>
        <v>0040D</v>
      </c>
      <c r="O45" s="297"/>
      <c r="P45" s="353">
        <f t="shared" si="32"/>
        <v>0</v>
      </c>
      <c r="Q45" s="206"/>
      <c r="R45" s="296" t="str">
        <f>"10"&amp;TEXT(ROWS(F$2:F41),"00")&amp;"D"</f>
        <v>1040D</v>
      </c>
      <c r="S45" s="297"/>
      <c r="T45" s="353">
        <f t="shared" si="33"/>
        <v>0</v>
      </c>
      <c r="U45" s="206"/>
      <c r="V45" s="296" t="str">
        <f>"20"&amp;TEXT(ROWS(I$2:I41),"00")&amp;"D"</f>
        <v>2040D</v>
      </c>
      <c r="W45" s="297"/>
      <c r="X45" s="353">
        <f t="shared" si="34"/>
        <v>0</v>
      </c>
      <c r="Y45" s="206"/>
      <c r="Z45" s="296" t="str">
        <f>"30"&amp;TEXT(ROWS(L$2:L41),"00")&amp;"D"</f>
        <v>3040D</v>
      </c>
      <c r="AA45" s="297"/>
      <c r="AB45" s="353">
        <f t="shared" si="35"/>
        <v>0</v>
      </c>
      <c r="AC45" s="206"/>
      <c r="AD45" s="296" t="str">
        <f>"40"&amp;TEXT(ROWS(O$2:O41),"00")&amp;"D"</f>
        <v>4040D</v>
      </c>
      <c r="AE45" s="297"/>
      <c r="AF45" s="353">
        <f t="shared" si="36"/>
        <v>0</v>
      </c>
      <c r="AG45" s="206"/>
      <c r="AH45" s="188">
        <f t="shared" si="0"/>
        <v>0</v>
      </c>
      <c r="AI45" s="188">
        <f t="shared" si="37"/>
        <v>0</v>
      </c>
      <c r="AJ45" s="188">
        <f t="shared" si="38"/>
        <v>0</v>
      </c>
      <c r="AK45" s="188">
        <f t="shared" si="39"/>
        <v>0</v>
      </c>
      <c r="AL45" s="188">
        <f t="shared" si="40"/>
        <v>0</v>
      </c>
      <c r="AM45" s="189"/>
      <c r="AN45" s="188">
        <f t="shared" si="5"/>
        <v>0</v>
      </c>
      <c r="AO45" s="188">
        <f t="shared" si="6"/>
        <v>0</v>
      </c>
      <c r="AP45" s="188">
        <f t="shared" si="7"/>
        <v>0</v>
      </c>
      <c r="AQ45" s="188">
        <f t="shared" si="8"/>
        <v>0</v>
      </c>
      <c r="AR45" s="188">
        <f t="shared" si="9"/>
        <v>0</v>
      </c>
      <c r="AS45" s="188">
        <f t="shared" si="10"/>
        <v>0</v>
      </c>
      <c r="AT45" s="188">
        <f t="shared" si="11"/>
        <v>0</v>
      </c>
      <c r="AU45" s="188">
        <f t="shared" si="12"/>
        <v>0</v>
      </c>
      <c r="AV45" s="188">
        <f t="shared" si="13"/>
        <v>0</v>
      </c>
      <c r="AW45" s="188">
        <f t="shared" si="14"/>
        <v>0</v>
      </c>
      <c r="AX45" s="188">
        <f t="shared" si="15"/>
        <v>0</v>
      </c>
      <c r="AY45" s="188">
        <f t="shared" si="16"/>
        <v>0</v>
      </c>
      <c r="AZ45" s="188">
        <f t="shared" si="17"/>
        <v>0</v>
      </c>
      <c r="BA45" s="188">
        <f t="shared" si="18"/>
        <v>0</v>
      </c>
      <c r="BB45" s="188">
        <f t="shared" si="19"/>
        <v>0</v>
      </c>
      <c r="BC45" s="188">
        <f t="shared" si="20"/>
        <v>0</v>
      </c>
      <c r="BD45" s="188">
        <f t="shared" si="21"/>
        <v>0</v>
      </c>
      <c r="BE45" s="188">
        <f t="shared" si="22"/>
        <v>0</v>
      </c>
      <c r="BF45" s="188">
        <f t="shared" si="23"/>
        <v>0</v>
      </c>
      <c r="BG45" s="188">
        <f t="shared" si="24"/>
        <v>0</v>
      </c>
      <c r="BH45" s="188">
        <f t="shared" si="25"/>
        <v>0</v>
      </c>
      <c r="BI45" s="188">
        <f t="shared" si="26"/>
        <v>0</v>
      </c>
      <c r="BJ45" s="188">
        <f t="shared" si="27"/>
        <v>0</v>
      </c>
      <c r="BK45" s="188">
        <f t="shared" si="28"/>
        <v>0</v>
      </c>
      <c r="BL45" s="188">
        <f t="shared" si="29"/>
        <v>0</v>
      </c>
      <c r="BM45" s="188">
        <f t="shared" si="30"/>
        <v>0</v>
      </c>
    </row>
    <row r="46" spans="1:65" s="187" customFormat="1">
      <c r="A46" s="182"/>
      <c r="B46" s="182"/>
      <c r="C46" s="183" t="s">
        <v>2231</v>
      </c>
      <c r="D46" s="184">
        <v>7</v>
      </c>
      <c r="E46" s="185" t="s">
        <v>1135</v>
      </c>
      <c r="F46" s="186" t="s">
        <v>2380</v>
      </c>
      <c r="G46" s="186" t="s">
        <v>2381</v>
      </c>
      <c r="H46" s="256"/>
      <c r="I46" s="256"/>
      <c r="J46" s="256">
        <v>25564</v>
      </c>
      <c r="K46" s="256"/>
      <c r="L46" s="270">
        <f t="shared" si="31"/>
        <v>25564</v>
      </c>
      <c r="M46" s="213"/>
      <c r="N46" s="296" t="str">
        <f>"00"&amp;TEXT(ROWS(C$2:C42),"00")&amp;"D"</f>
        <v>0041D</v>
      </c>
      <c r="O46" s="297"/>
      <c r="P46" s="353">
        <f t="shared" si="32"/>
        <v>0</v>
      </c>
      <c r="Q46" s="206"/>
      <c r="R46" s="296" t="str">
        <f>"10"&amp;TEXT(ROWS(F$2:F42),"00")&amp;"D"</f>
        <v>1041D</v>
      </c>
      <c r="S46" s="297"/>
      <c r="T46" s="353">
        <f t="shared" si="33"/>
        <v>0</v>
      </c>
      <c r="U46" s="206"/>
      <c r="V46" s="296" t="str">
        <f>"20"&amp;TEXT(ROWS(I$2:I42),"00")&amp;"D"</f>
        <v>2041D</v>
      </c>
      <c r="W46" s="297"/>
      <c r="X46" s="353">
        <f t="shared" si="34"/>
        <v>0</v>
      </c>
      <c r="Y46" s="206"/>
      <c r="Z46" s="296" t="str">
        <f>"30"&amp;TEXT(ROWS(L$2:L42),"00")&amp;"D"</f>
        <v>3041D</v>
      </c>
      <c r="AA46" s="297"/>
      <c r="AB46" s="353">
        <f t="shared" si="35"/>
        <v>0</v>
      </c>
      <c r="AC46" s="206"/>
      <c r="AD46" s="296" t="str">
        <f>"40"&amp;TEXT(ROWS(O$2:O42),"00")&amp;"D"</f>
        <v>4041D</v>
      </c>
      <c r="AE46" s="297"/>
      <c r="AF46" s="353">
        <f t="shared" si="36"/>
        <v>0</v>
      </c>
      <c r="AG46" s="206"/>
      <c r="AH46" s="188">
        <f t="shared" si="0"/>
        <v>0</v>
      </c>
      <c r="AI46" s="188">
        <f t="shared" si="37"/>
        <v>0</v>
      </c>
      <c r="AJ46" s="188">
        <f t="shared" si="38"/>
        <v>0</v>
      </c>
      <c r="AK46" s="188">
        <f t="shared" si="39"/>
        <v>0</v>
      </c>
      <c r="AL46" s="188">
        <f t="shared" si="40"/>
        <v>0</v>
      </c>
      <c r="AM46" s="189"/>
      <c r="AN46" s="188">
        <f t="shared" si="5"/>
        <v>0</v>
      </c>
      <c r="AO46" s="188">
        <f t="shared" si="6"/>
        <v>0</v>
      </c>
      <c r="AP46" s="188">
        <f t="shared" si="7"/>
        <v>0</v>
      </c>
      <c r="AQ46" s="188">
        <f t="shared" si="8"/>
        <v>0</v>
      </c>
      <c r="AR46" s="188">
        <f t="shared" si="9"/>
        <v>0</v>
      </c>
      <c r="AS46" s="188">
        <f t="shared" si="10"/>
        <v>0</v>
      </c>
      <c r="AT46" s="188">
        <f t="shared" si="11"/>
        <v>0</v>
      </c>
      <c r="AU46" s="188">
        <f t="shared" si="12"/>
        <v>0</v>
      </c>
      <c r="AV46" s="188">
        <f t="shared" si="13"/>
        <v>0</v>
      </c>
      <c r="AW46" s="188">
        <f t="shared" si="14"/>
        <v>0</v>
      </c>
      <c r="AX46" s="188">
        <f t="shared" si="15"/>
        <v>0</v>
      </c>
      <c r="AY46" s="188">
        <f t="shared" si="16"/>
        <v>0</v>
      </c>
      <c r="AZ46" s="188">
        <f t="shared" si="17"/>
        <v>0</v>
      </c>
      <c r="BA46" s="188">
        <f t="shared" si="18"/>
        <v>0</v>
      </c>
      <c r="BB46" s="188">
        <f t="shared" si="19"/>
        <v>0</v>
      </c>
      <c r="BC46" s="188">
        <f t="shared" si="20"/>
        <v>0</v>
      </c>
      <c r="BD46" s="188">
        <f t="shared" si="21"/>
        <v>0</v>
      </c>
      <c r="BE46" s="188">
        <f t="shared" si="22"/>
        <v>0</v>
      </c>
      <c r="BF46" s="188">
        <f t="shared" si="23"/>
        <v>0</v>
      </c>
      <c r="BG46" s="188">
        <f t="shared" si="24"/>
        <v>0</v>
      </c>
      <c r="BH46" s="188">
        <f t="shared" si="25"/>
        <v>0</v>
      </c>
      <c r="BI46" s="188">
        <f t="shared" si="26"/>
        <v>0</v>
      </c>
      <c r="BJ46" s="188">
        <f t="shared" si="27"/>
        <v>0</v>
      </c>
      <c r="BK46" s="188">
        <f t="shared" si="28"/>
        <v>0</v>
      </c>
      <c r="BL46" s="188">
        <f t="shared" si="29"/>
        <v>0</v>
      </c>
      <c r="BM46" s="188">
        <f t="shared" si="30"/>
        <v>0</v>
      </c>
    </row>
    <row r="47" spans="1:65" s="187" customFormat="1">
      <c r="A47" s="182"/>
      <c r="B47" s="182"/>
      <c r="C47" s="183" t="s">
        <v>2232</v>
      </c>
      <c r="D47" s="184">
        <v>7</v>
      </c>
      <c r="E47" s="185" t="s">
        <v>1113</v>
      </c>
      <c r="F47" s="186" t="s">
        <v>1202</v>
      </c>
      <c r="G47" s="186" t="s">
        <v>2382</v>
      </c>
      <c r="H47" s="256"/>
      <c r="I47" s="256">
        <v>670</v>
      </c>
      <c r="J47" s="256">
        <v>32370</v>
      </c>
      <c r="K47" s="256"/>
      <c r="L47" s="270">
        <f t="shared" si="31"/>
        <v>33040</v>
      </c>
      <c r="M47" s="213"/>
      <c r="N47" s="296" t="str">
        <f>"00"&amp;TEXT(ROWS(C$2:C43),"00")&amp;"D"</f>
        <v>0042D</v>
      </c>
      <c r="O47" s="297"/>
      <c r="P47" s="353">
        <f t="shared" si="32"/>
        <v>0</v>
      </c>
      <c r="Q47" s="206"/>
      <c r="R47" s="296" t="str">
        <f>"10"&amp;TEXT(ROWS(F$2:F43),"00")&amp;"D"</f>
        <v>1042D</v>
      </c>
      <c r="S47" s="297"/>
      <c r="T47" s="353">
        <f t="shared" si="33"/>
        <v>0</v>
      </c>
      <c r="U47" s="206"/>
      <c r="V47" s="296" t="str">
        <f>"20"&amp;TEXT(ROWS(I$2:I43),"00")&amp;"D"</f>
        <v>2042D</v>
      </c>
      <c r="W47" s="297"/>
      <c r="X47" s="353">
        <f t="shared" si="34"/>
        <v>0</v>
      </c>
      <c r="Y47" s="206"/>
      <c r="Z47" s="296" t="str">
        <f>"30"&amp;TEXT(ROWS(L$2:L43),"00")&amp;"D"</f>
        <v>3042D</v>
      </c>
      <c r="AA47" s="297"/>
      <c r="AB47" s="353">
        <f t="shared" si="35"/>
        <v>0</v>
      </c>
      <c r="AC47" s="206"/>
      <c r="AD47" s="296" t="str">
        <f>"40"&amp;TEXT(ROWS(O$2:O43),"00")&amp;"D"</f>
        <v>4042D</v>
      </c>
      <c r="AE47" s="297"/>
      <c r="AF47" s="353">
        <f t="shared" si="36"/>
        <v>0</v>
      </c>
      <c r="AG47" s="206"/>
      <c r="AH47" s="188">
        <f t="shared" si="0"/>
        <v>0</v>
      </c>
      <c r="AI47" s="188">
        <f t="shared" si="37"/>
        <v>0</v>
      </c>
      <c r="AJ47" s="188">
        <f t="shared" si="38"/>
        <v>0</v>
      </c>
      <c r="AK47" s="188">
        <f t="shared" si="39"/>
        <v>0</v>
      </c>
      <c r="AL47" s="188">
        <f t="shared" si="40"/>
        <v>0</v>
      </c>
      <c r="AM47" s="189"/>
      <c r="AN47" s="188">
        <f t="shared" si="5"/>
        <v>0</v>
      </c>
      <c r="AO47" s="188">
        <f t="shared" si="6"/>
        <v>0</v>
      </c>
      <c r="AP47" s="188">
        <f t="shared" si="7"/>
        <v>0</v>
      </c>
      <c r="AQ47" s="188">
        <f t="shared" si="8"/>
        <v>0</v>
      </c>
      <c r="AR47" s="188">
        <f t="shared" si="9"/>
        <v>0</v>
      </c>
      <c r="AS47" s="188">
        <f t="shared" si="10"/>
        <v>0</v>
      </c>
      <c r="AT47" s="188">
        <f t="shared" si="11"/>
        <v>0</v>
      </c>
      <c r="AU47" s="188">
        <f t="shared" si="12"/>
        <v>0</v>
      </c>
      <c r="AV47" s="188">
        <f t="shared" si="13"/>
        <v>0</v>
      </c>
      <c r="AW47" s="188">
        <f t="shared" si="14"/>
        <v>0</v>
      </c>
      <c r="AX47" s="188">
        <f t="shared" si="15"/>
        <v>0</v>
      </c>
      <c r="AY47" s="188">
        <f t="shared" si="16"/>
        <v>0</v>
      </c>
      <c r="AZ47" s="188">
        <f t="shared" si="17"/>
        <v>0</v>
      </c>
      <c r="BA47" s="188">
        <f t="shared" si="18"/>
        <v>0</v>
      </c>
      <c r="BB47" s="188">
        <f t="shared" si="19"/>
        <v>0</v>
      </c>
      <c r="BC47" s="188">
        <f t="shared" si="20"/>
        <v>0</v>
      </c>
      <c r="BD47" s="188">
        <f t="shared" si="21"/>
        <v>0</v>
      </c>
      <c r="BE47" s="188">
        <f t="shared" si="22"/>
        <v>0</v>
      </c>
      <c r="BF47" s="188">
        <f t="shared" si="23"/>
        <v>0</v>
      </c>
      <c r="BG47" s="188">
        <f t="shared" si="24"/>
        <v>0</v>
      </c>
      <c r="BH47" s="188">
        <f t="shared" si="25"/>
        <v>0</v>
      </c>
      <c r="BI47" s="188">
        <f t="shared" si="26"/>
        <v>0</v>
      </c>
      <c r="BJ47" s="188">
        <f t="shared" si="27"/>
        <v>0</v>
      </c>
      <c r="BK47" s="188">
        <f t="shared" si="28"/>
        <v>0</v>
      </c>
      <c r="BL47" s="188">
        <f t="shared" si="29"/>
        <v>0</v>
      </c>
      <c r="BM47" s="188">
        <f t="shared" si="30"/>
        <v>0</v>
      </c>
    </row>
    <row r="48" spans="1:65" s="187" customFormat="1">
      <c r="A48" s="182"/>
      <c r="B48" s="182"/>
      <c r="C48" s="183" t="s">
        <v>2233</v>
      </c>
      <c r="D48" s="184">
        <v>7</v>
      </c>
      <c r="E48" s="185" t="s">
        <v>1125</v>
      </c>
      <c r="F48" s="186" t="s">
        <v>2383</v>
      </c>
      <c r="G48" s="186" t="s">
        <v>2384</v>
      </c>
      <c r="H48" s="256"/>
      <c r="I48" s="256">
        <v>14981</v>
      </c>
      <c r="J48" s="256">
        <v>35361</v>
      </c>
      <c r="K48" s="256">
        <v>34985</v>
      </c>
      <c r="L48" s="270">
        <f t="shared" si="31"/>
        <v>85327</v>
      </c>
      <c r="M48" s="213"/>
      <c r="N48" s="296" t="str">
        <f>"00"&amp;TEXT(ROWS(C$2:C44),"00")&amp;"D"</f>
        <v>0043D</v>
      </c>
      <c r="O48" s="297"/>
      <c r="P48" s="353">
        <f t="shared" si="32"/>
        <v>0</v>
      </c>
      <c r="Q48" s="206"/>
      <c r="R48" s="296" t="str">
        <f>"10"&amp;TEXT(ROWS(F$2:F44),"00")&amp;"D"</f>
        <v>1043D</v>
      </c>
      <c r="S48" s="297"/>
      <c r="T48" s="353">
        <f t="shared" si="33"/>
        <v>0</v>
      </c>
      <c r="U48" s="206"/>
      <c r="V48" s="296" t="str">
        <f>"20"&amp;TEXT(ROWS(I$2:I44),"00")&amp;"D"</f>
        <v>2043D</v>
      </c>
      <c r="W48" s="297"/>
      <c r="X48" s="353">
        <f t="shared" si="34"/>
        <v>0</v>
      </c>
      <c r="Y48" s="206"/>
      <c r="Z48" s="296" t="str">
        <f>"30"&amp;TEXT(ROWS(L$2:L44),"00")&amp;"D"</f>
        <v>3043D</v>
      </c>
      <c r="AA48" s="297"/>
      <c r="AB48" s="353">
        <f t="shared" si="35"/>
        <v>0</v>
      </c>
      <c r="AC48" s="206"/>
      <c r="AD48" s="296" t="str">
        <f>"40"&amp;TEXT(ROWS(O$2:O44),"00")&amp;"D"</f>
        <v>4043D</v>
      </c>
      <c r="AE48" s="297"/>
      <c r="AF48" s="353">
        <f t="shared" si="36"/>
        <v>0</v>
      </c>
      <c r="AG48" s="206"/>
      <c r="AH48" s="188">
        <f t="shared" si="0"/>
        <v>0</v>
      </c>
      <c r="AI48" s="188">
        <f t="shared" si="37"/>
        <v>0</v>
      </c>
      <c r="AJ48" s="188">
        <f t="shared" si="38"/>
        <v>0</v>
      </c>
      <c r="AK48" s="188">
        <f t="shared" si="39"/>
        <v>0</v>
      </c>
      <c r="AL48" s="188">
        <f t="shared" si="40"/>
        <v>0</v>
      </c>
      <c r="AM48" s="189"/>
      <c r="AN48" s="188">
        <f t="shared" si="5"/>
        <v>0</v>
      </c>
      <c r="AO48" s="188">
        <f t="shared" si="6"/>
        <v>0</v>
      </c>
      <c r="AP48" s="188">
        <f t="shared" si="7"/>
        <v>0</v>
      </c>
      <c r="AQ48" s="188">
        <f t="shared" si="8"/>
        <v>0</v>
      </c>
      <c r="AR48" s="188">
        <f t="shared" si="9"/>
        <v>0</v>
      </c>
      <c r="AS48" s="188">
        <f t="shared" si="10"/>
        <v>0</v>
      </c>
      <c r="AT48" s="188">
        <f t="shared" si="11"/>
        <v>0</v>
      </c>
      <c r="AU48" s="188">
        <f t="shared" si="12"/>
        <v>0</v>
      </c>
      <c r="AV48" s="188">
        <f t="shared" si="13"/>
        <v>0</v>
      </c>
      <c r="AW48" s="188">
        <f t="shared" si="14"/>
        <v>0</v>
      </c>
      <c r="AX48" s="188">
        <f t="shared" si="15"/>
        <v>0</v>
      </c>
      <c r="AY48" s="188">
        <f t="shared" si="16"/>
        <v>0</v>
      </c>
      <c r="AZ48" s="188">
        <f t="shared" si="17"/>
        <v>0</v>
      </c>
      <c r="BA48" s="188">
        <f t="shared" si="18"/>
        <v>0</v>
      </c>
      <c r="BB48" s="188">
        <f t="shared" si="19"/>
        <v>0</v>
      </c>
      <c r="BC48" s="188">
        <f t="shared" si="20"/>
        <v>0</v>
      </c>
      <c r="BD48" s="188">
        <f t="shared" si="21"/>
        <v>0</v>
      </c>
      <c r="BE48" s="188">
        <f t="shared" si="22"/>
        <v>0</v>
      </c>
      <c r="BF48" s="188">
        <f t="shared" si="23"/>
        <v>0</v>
      </c>
      <c r="BG48" s="188">
        <f t="shared" si="24"/>
        <v>0</v>
      </c>
      <c r="BH48" s="188">
        <f t="shared" si="25"/>
        <v>0</v>
      </c>
      <c r="BI48" s="188">
        <f t="shared" si="26"/>
        <v>0</v>
      </c>
      <c r="BJ48" s="188">
        <f t="shared" si="27"/>
        <v>0</v>
      </c>
      <c r="BK48" s="188">
        <f t="shared" si="28"/>
        <v>0</v>
      </c>
      <c r="BL48" s="188">
        <f t="shared" si="29"/>
        <v>0</v>
      </c>
      <c r="BM48" s="188">
        <f t="shared" si="30"/>
        <v>0</v>
      </c>
    </row>
    <row r="49" spans="1:65" s="187" customFormat="1">
      <c r="A49" s="182"/>
      <c r="B49" s="182"/>
      <c r="C49" s="183" t="s">
        <v>2234</v>
      </c>
      <c r="D49" s="184">
        <v>7</v>
      </c>
      <c r="E49" s="185" t="s">
        <v>1135</v>
      </c>
      <c r="F49" s="186" t="s">
        <v>2385</v>
      </c>
      <c r="G49" s="186" t="s">
        <v>1080</v>
      </c>
      <c r="H49" s="256"/>
      <c r="I49" s="256">
        <v>1773</v>
      </c>
      <c r="J49" s="256">
        <v>38173</v>
      </c>
      <c r="K49" s="256">
        <v>8368</v>
      </c>
      <c r="L49" s="270">
        <f t="shared" si="31"/>
        <v>48314</v>
      </c>
      <c r="M49" s="213"/>
      <c r="N49" s="296" t="str">
        <f>"00"&amp;TEXT(ROWS(C$2:C45),"00")&amp;"D"</f>
        <v>0044D</v>
      </c>
      <c r="O49" s="297"/>
      <c r="P49" s="353">
        <f t="shared" si="32"/>
        <v>0</v>
      </c>
      <c r="Q49" s="206"/>
      <c r="R49" s="296" t="str">
        <f>"10"&amp;TEXT(ROWS(F$2:F45),"00")&amp;"D"</f>
        <v>1044D</v>
      </c>
      <c r="S49" s="297"/>
      <c r="T49" s="353">
        <f t="shared" si="33"/>
        <v>0</v>
      </c>
      <c r="U49" s="206"/>
      <c r="V49" s="296" t="str">
        <f>"20"&amp;TEXT(ROWS(I$2:I45),"00")&amp;"D"</f>
        <v>2044D</v>
      </c>
      <c r="W49" s="297"/>
      <c r="X49" s="353">
        <f t="shared" si="34"/>
        <v>0</v>
      </c>
      <c r="Y49" s="206"/>
      <c r="Z49" s="296" t="str">
        <f>"30"&amp;TEXT(ROWS(L$2:L45),"00")&amp;"D"</f>
        <v>3044D</v>
      </c>
      <c r="AA49" s="297"/>
      <c r="AB49" s="353">
        <f t="shared" si="35"/>
        <v>0</v>
      </c>
      <c r="AC49" s="206"/>
      <c r="AD49" s="296" t="str">
        <f>"40"&amp;TEXT(ROWS(O$2:O45),"00")&amp;"D"</f>
        <v>4044D</v>
      </c>
      <c r="AE49" s="297"/>
      <c r="AF49" s="353">
        <f t="shared" si="36"/>
        <v>0</v>
      </c>
      <c r="AG49" s="206"/>
      <c r="AH49" s="188">
        <f t="shared" si="0"/>
        <v>0</v>
      </c>
      <c r="AI49" s="188">
        <f t="shared" si="37"/>
        <v>0</v>
      </c>
      <c r="AJ49" s="188">
        <f t="shared" si="38"/>
        <v>0</v>
      </c>
      <c r="AK49" s="188">
        <f t="shared" si="39"/>
        <v>0</v>
      </c>
      <c r="AL49" s="188">
        <f t="shared" si="40"/>
        <v>0</v>
      </c>
      <c r="AM49" s="189"/>
      <c r="AN49" s="188">
        <f t="shared" si="5"/>
        <v>0</v>
      </c>
      <c r="AO49" s="188">
        <f t="shared" si="6"/>
        <v>0</v>
      </c>
      <c r="AP49" s="188">
        <f t="shared" si="7"/>
        <v>0</v>
      </c>
      <c r="AQ49" s="188">
        <f t="shared" si="8"/>
        <v>0</v>
      </c>
      <c r="AR49" s="188">
        <f t="shared" si="9"/>
        <v>0</v>
      </c>
      <c r="AS49" s="188">
        <f t="shared" si="10"/>
        <v>0</v>
      </c>
      <c r="AT49" s="188">
        <f t="shared" si="11"/>
        <v>0</v>
      </c>
      <c r="AU49" s="188">
        <f t="shared" si="12"/>
        <v>0</v>
      </c>
      <c r="AV49" s="188">
        <f t="shared" si="13"/>
        <v>0</v>
      </c>
      <c r="AW49" s="188">
        <f t="shared" si="14"/>
        <v>0</v>
      </c>
      <c r="AX49" s="188">
        <f t="shared" si="15"/>
        <v>0</v>
      </c>
      <c r="AY49" s="188">
        <f t="shared" si="16"/>
        <v>0</v>
      </c>
      <c r="AZ49" s="188">
        <f t="shared" si="17"/>
        <v>0</v>
      </c>
      <c r="BA49" s="188">
        <f t="shared" si="18"/>
        <v>0</v>
      </c>
      <c r="BB49" s="188">
        <f t="shared" si="19"/>
        <v>0</v>
      </c>
      <c r="BC49" s="188">
        <f t="shared" si="20"/>
        <v>0</v>
      </c>
      <c r="BD49" s="188">
        <f t="shared" si="21"/>
        <v>0</v>
      </c>
      <c r="BE49" s="188">
        <f t="shared" si="22"/>
        <v>0</v>
      </c>
      <c r="BF49" s="188">
        <f t="shared" si="23"/>
        <v>0</v>
      </c>
      <c r="BG49" s="188">
        <f t="shared" si="24"/>
        <v>0</v>
      </c>
      <c r="BH49" s="188">
        <f t="shared" si="25"/>
        <v>0</v>
      </c>
      <c r="BI49" s="188">
        <f t="shared" si="26"/>
        <v>0</v>
      </c>
      <c r="BJ49" s="188">
        <f t="shared" si="27"/>
        <v>0</v>
      </c>
      <c r="BK49" s="188">
        <f t="shared" si="28"/>
        <v>0</v>
      </c>
      <c r="BL49" s="188">
        <f t="shared" si="29"/>
        <v>0</v>
      </c>
      <c r="BM49" s="188">
        <f t="shared" si="30"/>
        <v>0</v>
      </c>
    </row>
    <row r="50" spans="1:65" s="187" customFormat="1">
      <c r="A50" s="182"/>
      <c r="B50" s="182"/>
      <c r="C50" s="183" t="s">
        <v>2235</v>
      </c>
      <c r="D50" s="184">
        <v>7</v>
      </c>
      <c r="E50" s="185" t="s">
        <v>1125</v>
      </c>
      <c r="F50" s="186" t="s">
        <v>2386</v>
      </c>
      <c r="G50" s="186" t="s">
        <v>2387</v>
      </c>
      <c r="H50" s="256"/>
      <c r="I50" s="256">
        <v>14328</v>
      </c>
      <c r="J50" s="256">
        <v>38657</v>
      </c>
      <c r="K50" s="256">
        <v>6437</v>
      </c>
      <c r="L50" s="270">
        <f t="shared" si="31"/>
        <v>59422</v>
      </c>
      <c r="M50" s="213"/>
      <c r="N50" s="296" t="str">
        <f>"00"&amp;TEXT(ROWS(C$2:C46),"00")&amp;"D"</f>
        <v>0045D</v>
      </c>
      <c r="O50" s="297"/>
      <c r="P50" s="353">
        <f t="shared" si="32"/>
        <v>0</v>
      </c>
      <c r="Q50" s="206"/>
      <c r="R50" s="296" t="str">
        <f>"10"&amp;TEXT(ROWS(F$2:F46),"00")&amp;"D"</f>
        <v>1045D</v>
      </c>
      <c r="S50" s="297"/>
      <c r="T50" s="353">
        <f t="shared" si="33"/>
        <v>0</v>
      </c>
      <c r="U50" s="206"/>
      <c r="V50" s="296" t="str">
        <f>"20"&amp;TEXT(ROWS(I$2:I46),"00")&amp;"D"</f>
        <v>2045D</v>
      </c>
      <c r="W50" s="297"/>
      <c r="X50" s="353">
        <f t="shared" si="34"/>
        <v>0</v>
      </c>
      <c r="Y50" s="206"/>
      <c r="Z50" s="296" t="str">
        <f>"30"&amp;TEXT(ROWS(L$2:L46),"00")&amp;"D"</f>
        <v>3045D</v>
      </c>
      <c r="AA50" s="297"/>
      <c r="AB50" s="353">
        <f t="shared" si="35"/>
        <v>0</v>
      </c>
      <c r="AC50" s="206"/>
      <c r="AD50" s="296" t="str">
        <f>"40"&amp;TEXT(ROWS(O$2:O46),"00")&amp;"D"</f>
        <v>4045D</v>
      </c>
      <c r="AE50" s="297"/>
      <c r="AF50" s="353">
        <f t="shared" si="36"/>
        <v>0</v>
      </c>
      <c r="AG50" s="206"/>
      <c r="AH50" s="188">
        <f t="shared" si="0"/>
        <v>0</v>
      </c>
      <c r="AI50" s="188">
        <f t="shared" si="37"/>
        <v>0</v>
      </c>
      <c r="AJ50" s="188">
        <f t="shared" si="38"/>
        <v>0</v>
      </c>
      <c r="AK50" s="188">
        <f t="shared" si="39"/>
        <v>0</v>
      </c>
      <c r="AL50" s="188">
        <f t="shared" si="40"/>
        <v>0</v>
      </c>
      <c r="AM50" s="189"/>
      <c r="AN50" s="188">
        <f t="shared" si="5"/>
        <v>0</v>
      </c>
      <c r="AO50" s="188">
        <f t="shared" si="6"/>
        <v>0</v>
      </c>
      <c r="AP50" s="188">
        <f t="shared" si="7"/>
        <v>0</v>
      </c>
      <c r="AQ50" s="188">
        <f t="shared" si="8"/>
        <v>0</v>
      </c>
      <c r="AR50" s="188">
        <f t="shared" si="9"/>
        <v>0</v>
      </c>
      <c r="AS50" s="188">
        <f t="shared" si="10"/>
        <v>0</v>
      </c>
      <c r="AT50" s="188">
        <f t="shared" si="11"/>
        <v>0</v>
      </c>
      <c r="AU50" s="188">
        <f t="shared" si="12"/>
        <v>0</v>
      </c>
      <c r="AV50" s="188">
        <f t="shared" si="13"/>
        <v>0</v>
      </c>
      <c r="AW50" s="188">
        <f t="shared" si="14"/>
        <v>0</v>
      </c>
      <c r="AX50" s="188">
        <f t="shared" si="15"/>
        <v>0</v>
      </c>
      <c r="AY50" s="188">
        <f t="shared" si="16"/>
        <v>0</v>
      </c>
      <c r="AZ50" s="188">
        <f t="shared" si="17"/>
        <v>0</v>
      </c>
      <c r="BA50" s="188">
        <f t="shared" si="18"/>
        <v>0</v>
      </c>
      <c r="BB50" s="188">
        <f t="shared" si="19"/>
        <v>0</v>
      </c>
      <c r="BC50" s="188">
        <f t="shared" si="20"/>
        <v>0</v>
      </c>
      <c r="BD50" s="188">
        <f t="shared" si="21"/>
        <v>0</v>
      </c>
      <c r="BE50" s="188">
        <f t="shared" si="22"/>
        <v>0</v>
      </c>
      <c r="BF50" s="188">
        <f t="shared" si="23"/>
        <v>0</v>
      </c>
      <c r="BG50" s="188">
        <f t="shared" si="24"/>
        <v>0</v>
      </c>
      <c r="BH50" s="188">
        <f t="shared" si="25"/>
        <v>0</v>
      </c>
      <c r="BI50" s="188">
        <f t="shared" si="26"/>
        <v>0</v>
      </c>
      <c r="BJ50" s="188">
        <f t="shared" si="27"/>
        <v>0</v>
      </c>
      <c r="BK50" s="188">
        <f t="shared" si="28"/>
        <v>0</v>
      </c>
      <c r="BL50" s="188">
        <f t="shared" si="29"/>
        <v>0</v>
      </c>
      <c r="BM50" s="188">
        <f t="shared" si="30"/>
        <v>0</v>
      </c>
    </row>
    <row r="51" spans="1:65" s="187" customFormat="1">
      <c r="A51" s="182"/>
      <c r="B51" s="182"/>
      <c r="C51" s="183" t="s">
        <v>2236</v>
      </c>
      <c r="D51" s="184">
        <v>7</v>
      </c>
      <c r="E51" s="185" t="s">
        <v>1102</v>
      </c>
      <c r="F51" s="186" t="s">
        <v>2388</v>
      </c>
      <c r="G51" s="186" t="s">
        <v>2389</v>
      </c>
      <c r="H51" s="256"/>
      <c r="I51" s="256">
        <v>14740</v>
      </c>
      <c r="J51" s="256">
        <v>38811</v>
      </c>
      <c r="K51" s="256">
        <v>66999</v>
      </c>
      <c r="L51" s="270">
        <f t="shared" si="31"/>
        <v>120550</v>
      </c>
      <c r="M51" s="213"/>
      <c r="N51" s="296" t="str">
        <f>"00"&amp;TEXT(ROWS(C$2:C47),"00")&amp;"D"</f>
        <v>0046D</v>
      </c>
      <c r="O51" s="297"/>
      <c r="P51" s="353">
        <f t="shared" si="32"/>
        <v>0</v>
      </c>
      <c r="Q51" s="206"/>
      <c r="R51" s="296" t="str">
        <f>"10"&amp;TEXT(ROWS(F$2:F47),"00")&amp;"D"</f>
        <v>1046D</v>
      </c>
      <c r="S51" s="297"/>
      <c r="T51" s="353">
        <f t="shared" si="33"/>
        <v>0</v>
      </c>
      <c r="U51" s="206"/>
      <c r="V51" s="296" t="str">
        <f>"20"&amp;TEXT(ROWS(I$2:I47),"00")&amp;"D"</f>
        <v>2046D</v>
      </c>
      <c r="W51" s="297"/>
      <c r="X51" s="353">
        <f t="shared" si="34"/>
        <v>0</v>
      </c>
      <c r="Y51" s="206"/>
      <c r="Z51" s="296" t="str">
        <f>"30"&amp;TEXT(ROWS(L$2:L47),"00")&amp;"D"</f>
        <v>3046D</v>
      </c>
      <c r="AA51" s="297"/>
      <c r="AB51" s="353">
        <f t="shared" si="35"/>
        <v>0</v>
      </c>
      <c r="AC51" s="206"/>
      <c r="AD51" s="296" t="str">
        <f>"40"&amp;TEXT(ROWS(O$2:O47),"00")&amp;"D"</f>
        <v>4046D</v>
      </c>
      <c r="AE51" s="297"/>
      <c r="AF51" s="353">
        <f t="shared" si="36"/>
        <v>0</v>
      </c>
      <c r="AG51" s="206"/>
      <c r="AH51" s="188">
        <f t="shared" si="0"/>
        <v>0</v>
      </c>
      <c r="AI51" s="188">
        <f t="shared" si="37"/>
        <v>0</v>
      </c>
      <c r="AJ51" s="188">
        <f t="shared" si="38"/>
        <v>0</v>
      </c>
      <c r="AK51" s="188">
        <f t="shared" si="39"/>
        <v>0</v>
      </c>
      <c r="AL51" s="188">
        <f t="shared" si="40"/>
        <v>0</v>
      </c>
      <c r="AM51" s="189"/>
      <c r="AN51" s="188">
        <f t="shared" si="5"/>
        <v>0</v>
      </c>
      <c r="AO51" s="188">
        <f t="shared" si="6"/>
        <v>0</v>
      </c>
      <c r="AP51" s="188">
        <f t="shared" si="7"/>
        <v>0</v>
      </c>
      <c r="AQ51" s="188">
        <f t="shared" si="8"/>
        <v>0</v>
      </c>
      <c r="AR51" s="188">
        <f t="shared" si="9"/>
        <v>0</v>
      </c>
      <c r="AS51" s="188">
        <f t="shared" si="10"/>
        <v>0</v>
      </c>
      <c r="AT51" s="188">
        <f t="shared" si="11"/>
        <v>0</v>
      </c>
      <c r="AU51" s="188">
        <f t="shared" si="12"/>
        <v>0</v>
      </c>
      <c r="AV51" s="188">
        <f t="shared" si="13"/>
        <v>0</v>
      </c>
      <c r="AW51" s="188">
        <f t="shared" si="14"/>
        <v>0</v>
      </c>
      <c r="AX51" s="188">
        <f t="shared" si="15"/>
        <v>0</v>
      </c>
      <c r="AY51" s="188">
        <f t="shared" si="16"/>
        <v>0</v>
      </c>
      <c r="AZ51" s="188">
        <f t="shared" si="17"/>
        <v>0</v>
      </c>
      <c r="BA51" s="188">
        <f t="shared" si="18"/>
        <v>0</v>
      </c>
      <c r="BB51" s="188">
        <f t="shared" si="19"/>
        <v>0</v>
      </c>
      <c r="BC51" s="188">
        <f t="shared" si="20"/>
        <v>0</v>
      </c>
      <c r="BD51" s="188">
        <f t="shared" si="21"/>
        <v>0</v>
      </c>
      <c r="BE51" s="188">
        <f t="shared" si="22"/>
        <v>0</v>
      </c>
      <c r="BF51" s="188">
        <f t="shared" si="23"/>
        <v>0</v>
      </c>
      <c r="BG51" s="188">
        <f t="shared" si="24"/>
        <v>0</v>
      </c>
      <c r="BH51" s="188">
        <f t="shared" si="25"/>
        <v>0</v>
      </c>
      <c r="BI51" s="188">
        <f t="shared" si="26"/>
        <v>0</v>
      </c>
      <c r="BJ51" s="188">
        <f t="shared" si="27"/>
        <v>0</v>
      </c>
      <c r="BK51" s="188">
        <f t="shared" si="28"/>
        <v>0</v>
      </c>
      <c r="BL51" s="188">
        <f t="shared" si="29"/>
        <v>0</v>
      </c>
      <c r="BM51" s="188">
        <f t="shared" si="30"/>
        <v>0</v>
      </c>
    </row>
    <row r="52" spans="1:65" s="187" customFormat="1">
      <c r="A52" s="182"/>
      <c r="B52" s="182"/>
      <c r="C52" s="183" t="s">
        <v>2237</v>
      </c>
      <c r="D52" s="184">
        <v>7</v>
      </c>
      <c r="E52" s="185" t="s">
        <v>1125</v>
      </c>
      <c r="F52" s="186" t="s">
        <v>2390</v>
      </c>
      <c r="G52" s="186" t="s">
        <v>2391</v>
      </c>
      <c r="H52" s="256"/>
      <c r="I52" s="256">
        <v>25756</v>
      </c>
      <c r="J52" s="256">
        <v>39975</v>
      </c>
      <c r="K52" s="256">
        <v>12533</v>
      </c>
      <c r="L52" s="270">
        <f t="shared" si="31"/>
        <v>78264</v>
      </c>
      <c r="M52" s="213"/>
      <c r="N52" s="296" t="str">
        <f>"00"&amp;TEXT(ROWS(C$2:C48),"00")&amp;"D"</f>
        <v>0047D</v>
      </c>
      <c r="O52" s="297"/>
      <c r="P52" s="353">
        <f t="shared" si="32"/>
        <v>0</v>
      </c>
      <c r="Q52" s="206"/>
      <c r="R52" s="296" t="str">
        <f>"10"&amp;TEXT(ROWS(F$2:F48),"00")&amp;"D"</f>
        <v>1047D</v>
      </c>
      <c r="S52" s="297"/>
      <c r="T52" s="353">
        <f t="shared" si="33"/>
        <v>0</v>
      </c>
      <c r="U52" s="206"/>
      <c r="V52" s="296" t="str">
        <f>"20"&amp;TEXT(ROWS(I$2:I48),"00")&amp;"D"</f>
        <v>2047D</v>
      </c>
      <c r="W52" s="297"/>
      <c r="X52" s="353">
        <f t="shared" si="34"/>
        <v>0</v>
      </c>
      <c r="Y52" s="206"/>
      <c r="Z52" s="296" t="str">
        <f>"30"&amp;TEXT(ROWS(L$2:L48),"00")&amp;"D"</f>
        <v>3047D</v>
      </c>
      <c r="AA52" s="297"/>
      <c r="AB52" s="353">
        <f t="shared" si="35"/>
        <v>0</v>
      </c>
      <c r="AC52" s="206"/>
      <c r="AD52" s="296" t="str">
        <f>"40"&amp;TEXT(ROWS(O$2:O48),"00")&amp;"D"</f>
        <v>4047D</v>
      </c>
      <c r="AE52" s="297"/>
      <c r="AF52" s="353">
        <f t="shared" si="36"/>
        <v>0</v>
      </c>
      <c r="AG52" s="206"/>
      <c r="AH52" s="188">
        <f t="shared" si="0"/>
        <v>0</v>
      </c>
      <c r="AI52" s="188">
        <f t="shared" si="37"/>
        <v>0</v>
      </c>
      <c r="AJ52" s="188">
        <f t="shared" si="38"/>
        <v>0</v>
      </c>
      <c r="AK52" s="188">
        <f t="shared" si="39"/>
        <v>0</v>
      </c>
      <c r="AL52" s="188">
        <f t="shared" si="40"/>
        <v>0</v>
      </c>
      <c r="AM52" s="189"/>
      <c r="AN52" s="188">
        <f t="shared" si="5"/>
        <v>0</v>
      </c>
      <c r="AO52" s="188">
        <f t="shared" si="6"/>
        <v>0</v>
      </c>
      <c r="AP52" s="188">
        <f t="shared" si="7"/>
        <v>0</v>
      </c>
      <c r="AQ52" s="188">
        <f t="shared" si="8"/>
        <v>0</v>
      </c>
      <c r="AR52" s="188">
        <f t="shared" si="9"/>
        <v>0</v>
      </c>
      <c r="AS52" s="188">
        <f t="shared" si="10"/>
        <v>0</v>
      </c>
      <c r="AT52" s="188">
        <f t="shared" si="11"/>
        <v>0</v>
      </c>
      <c r="AU52" s="188">
        <f t="shared" si="12"/>
        <v>0</v>
      </c>
      <c r="AV52" s="188">
        <f t="shared" si="13"/>
        <v>0</v>
      </c>
      <c r="AW52" s="188">
        <f t="shared" si="14"/>
        <v>0</v>
      </c>
      <c r="AX52" s="188">
        <f t="shared" si="15"/>
        <v>0</v>
      </c>
      <c r="AY52" s="188">
        <f t="shared" si="16"/>
        <v>0</v>
      </c>
      <c r="AZ52" s="188">
        <f t="shared" si="17"/>
        <v>0</v>
      </c>
      <c r="BA52" s="188">
        <f t="shared" si="18"/>
        <v>0</v>
      </c>
      <c r="BB52" s="188">
        <f t="shared" si="19"/>
        <v>0</v>
      </c>
      <c r="BC52" s="188">
        <f t="shared" si="20"/>
        <v>0</v>
      </c>
      <c r="BD52" s="188">
        <f t="shared" si="21"/>
        <v>0</v>
      </c>
      <c r="BE52" s="188">
        <f t="shared" si="22"/>
        <v>0</v>
      </c>
      <c r="BF52" s="188">
        <f t="shared" si="23"/>
        <v>0</v>
      </c>
      <c r="BG52" s="188">
        <f t="shared" si="24"/>
        <v>0</v>
      </c>
      <c r="BH52" s="188">
        <f t="shared" si="25"/>
        <v>0</v>
      </c>
      <c r="BI52" s="188">
        <f t="shared" si="26"/>
        <v>0</v>
      </c>
      <c r="BJ52" s="188">
        <f t="shared" si="27"/>
        <v>0</v>
      </c>
      <c r="BK52" s="188">
        <f t="shared" si="28"/>
        <v>0</v>
      </c>
      <c r="BL52" s="188">
        <f t="shared" si="29"/>
        <v>0</v>
      </c>
      <c r="BM52" s="188">
        <f t="shared" si="30"/>
        <v>0</v>
      </c>
    </row>
    <row r="53" spans="1:65" s="187" customFormat="1">
      <c r="A53" s="182"/>
      <c r="B53" s="182"/>
      <c r="C53" s="183" t="s">
        <v>2238</v>
      </c>
      <c r="D53" s="184">
        <v>7</v>
      </c>
      <c r="E53" s="185" t="s">
        <v>1113</v>
      </c>
      <c r="F53" s="186" t="s">
        <v>2392</v>
      </c>
      <c r="G53" s="186" t="s">
        <v>2393</v>
      </c>
      <c r="H53" s="256"/>
      <c r="I53" s="256">
        <v>478</v>
      </c>
      <c r="J53" s="256">
        <v>40075</v>
      </c>
      <c r="K53" s="256"/>
      <c r="L53" s="270">
        <f t="shared" si="31"/>
        <v>40553</v>
      </c>
      <c r="M53" s="213"/>
      <c r="N53" s="296" t="str">
        <f>"00"&amp;TEXT(ROWS(C$2:C49),"00")&amp;"D"</f>
        <v>0048D</v>
      </c>
      <c r="O53" s="297"/>
      <c r="P53" s="353">
        <f t="shared" si="32"/>
        <v>0</v>
      </c>
      <c r="Q53" s="206"/>
      <c r="R53" s="296" t="str">
        <f>"10"&amp;TEXT(ROWS(F$2:F49),"00")&amp;"D"</f>
        <v>1048D</v>
      </c>
      <c r="S53" s="297"/>
      <c r="T53" s="353">
        <f t="shared" si="33"/>
        <v>0</v>
      </c>
      <c r="U53" s="206"/>
      <c r="V53" s="296" t="str">
        <f>"20"&amp;TEXT(ROWS(I$2:I49),"00")&amp;"D"</f>
        <v>2048D</v>
      </c>
      <c r="W53" s="297"/>
      <c r="X53" s="353">
        <f t="shared" si="34"/>
        <v>0</v>
      </c>
      <c r="Y53" s="206"/>
      <c r="Z53" s="296" t="str">
        <f>"30"&amp;TEXT(ROWS(L$2:L49),"00")&amp;"D"</f>
        <v>3048D</v>
      </c>
      <c r="AA53" s="297"/>
      <c r="AB53" s="353">
        <f t="shared" si="35"/>
        <v>0</v>
      </c>
      <c r="AC53" s="206"/>
      <c r="AD53" s="296" t="str">
        <f>"40"&amp;TEXT(ROWS(O$2:O49),"00")&amp;"D"</f>
        <v>4048D</v>
      </c>
      <c r="AE53" s="297"/>
      <c r="AF53" s="353">
        <f t="shared" si="36"/>
        <v>0</v>
      </c>
      <c r="AG53" s="206"/>
      <c r="AH53" s="188">
        <f t="shared" si="0"/>
        <v>0</v>
      </c>
      <c r="AI53" s="188">
        <f t="shared" si="37"/>
        <v>0</v>
      </c>
      <c r="AJ53" s="188">
        <f t="shared" si="38"/>
        <v>0</v>
      </c>
      <c r="AK53" s="188">
        <f t="shared" si="39"/>
        <v>0</v>
      </c>
      <c r="AL53" s="188">
        <f t="shared" si="40"/>
        <v>0</v>
      </c>
      <c r="AM53" s="189"/>
      <c r="AN53" s="188">
        <f t="shared" si="5"/>
        <v>0</v>
      </c>
      <c r="AO53" s="188">
        <f t="shared" si="6"/>
        <v>0</v>
      </c>
      <c r="AP53" s="188">
        <f t="shared" si="7"/>
        <v>0</v>
      </c>
      <c r="AQ53" s="188">
        <f t="shared" si="8"/>
        <v>0</v>
      </c>
      <c r="AR53" s="188">
        <f t="shared" si="9"/>
        <v>0</v>
      </c>
      <c r="AS53" s="188">
        <f t="shared" si="10"/>
        <v>0</v>
      </c>
      <c r="AT53" s="188">
        <f t="shared" si="11"/>
        <v>0</v>
      </c>
      <c r="AU53" s="188">
        <f t="shared" si="12"/>
        <v>0</v>
      </c>
      <c r="AV53" s="188">
        <f t="shared" si="13"/>
        <v>0</v>
      </c>
      <c r="AW53" s="188">
        <f t="shared" si="14"/>
        <v>0</v>
      </c>
      <c r="AX53" s="188">
        <f t="shared" si="15"/>
        <v>0</v>
      </c>
      <c r="AY53" s="188">
        <f t="shared" si="16"/>
        <v>0</v>
      </c>
      <c r="AZ53" s="188">
        <f t="shared" si="17"/>
        <v>0</v>
      </c>
      <c r="BA53" s="188">
        <f t="shared" si="18"/>
        <v>0</v>
      </c>
      <c r="BB53" s="188">
        <f t="shared" si="19"/>
        <v>0</v>
      </c>
      <c r="BC53" s="188">
        <f t="shared" si="20"/>
        <v>0</v>
      </c>
      <c r="BD53" s="188">
        <f t="shared" si="21"/>
        <v>0</v>
      </c>
      <c r="BE53" s="188">
        <f t="shared" si="22"/>
        <v>0</v>
      </c>
      <c r="BF53" s="188">
        <f t="shared" si="23"/>
        <v>0</v>
      </c>
      <c r="BG53" s="188">
        <f t="shared" si="24"/>
        <v>0</v>
      </c>
      <c r="BH53" s="188">
        <f t="shared" si="25"/>
        <v>0</v>
      </c>
      <c r="BI53" s="188">
        <f t="shared" si="26"/>
        <v>0</v>
      </c>
      <c r="BJ53" s="188">
        <f t="shared" si="27"/>
        <v>0</v>
      </c>
      <c r="BK53" s="188">
        <f t="shared" si="28"/>
        <v>0</v>
      </c>
      <c r="BL53" s="188">
        <f t="shared" si="29"/>
        <v>0</v>
      </c>
      <c r="BM53" s="188">
        <f t="shared" si="30"/>
        <v>0</v>
      </c>
    </row>
    <row r="54" spans="1:65" s="187" customFormat="1">
      <c r="A54" s="182"/>
      <c r="B54" s="182"/>
      <c r="C54" s="183" t="s">
        <v>2239</v>
      </c>
      <c r="D54" s="184">
        <v>7</v>
      </c>
      <c r="E54" s="185" t="s">
        <v>1125</v>
      </c>
      <c r="F54" s="186" t="s">
        <v>2394</v>
      </c>
      <c r="G54" s="186" t="s">
        <v>2395</v>
      </c>
      <c r="H54" s="256"/>
      <c r="I54" s="259">
        <v>15735</v>
      </c>
      <c r="J54" s="256">
        <v>49194</v>
      </c>
      <c r="K54" s="256">
        <v>67861</v>
      </c>
      <c r="L54" s="270">
        <f t="shared" si="31"/>
        <v>132790</v>
      </c>
      <c r="M54" s="213"/>
      <c r="N54" s="296" t="str">
        <f>"00"&amp;TEXT(ROWS(C$2:C50),"00")&amp;"D"</f>
        <v>0049D</v>
      </c>
      <c r="O54" s="297"/>
      <c r="P54" s="353">
        <f t="shared" si="32"/>
        <v>0</v>
      </c>
      <c r="Q54" s="206"/>
      <c r="R54" s="296" t="str">
        <f>"10"&amp;TEXT(ROWS(F$2:F50),"00")&amp;"D"</f>
        <v>1049D</v>
      </c>
      <c r="S54" s="297"/>
      <c r="T54" s="353">
        <f t="shared" si="33"/>
        <v>0</v>
      </c>
      <c r="U54" s="206"/>
      <c r="V54" s="296" t="str">
        <f>"20"&amp;TEXT(ROWS(I$2:I50),"00")&amp;"D"</f>
        <v>2049D</v>
      </c>
      <c r="W54" s="297"/>
      <c r="X54" s="353">
        <f t="shared" si="34"/>
        <v>0</v>
      </c>
      <c r="Y54" s="206"/>
      <c r="Z54" s="296" t="str">
        <f>"30"&amp;TEXT(ROWS(L$2:L50),"00")&amp;"D"</f>
        <v>3049D</v>
      </c>
      <c r="AA54" s="297"/>
      <c r="AB54" s="353">
        <f t="shared" si="35"/>
        <v>0</v>
      </c>
      <c r="AC54" s="206"/>
      <c r="AD54" s="296" t="str">
        <f>"40"&amp;TEXT(ROWS(O$2:O50),"00")&amp;"D"</f>
        <v>4049D</v>
      </c>
      <c r="AE54" s="297"/>
      <c r="AF54" s="353">
        <f t="shared" si="36"/>
        <v>0</v>
      </c>
      <c r="AG54" s="206"/>
      <c r="AH54" s="188">
        <f t="shared" si="0"/>
        <v>0</v>
      </c>
      <c r="AI54" s="188">
        <f t="shared" si="37"/>
        <v>0</v>
      </c>
      <c r="AJ54" s="188">
        <f t="shared" si="38"/>
        <v>0</v>
      </c>
      <c r="AK54" s="188">
        <f t="shared" si="39"/>
        <v>0</v>
      </c>
      <c r="AL54" s="188">
        <f t="shared" si="40"/>
        <v>0</v>
      </c>
      <c r="AM54" s="189"/>
      <c r="AN54" s="188">
        <f t="shared" si="5"/>
        <v>0</v>
      </c>
      <c r="AO54" s="188">
        <f t="shared" si="6"/>
        <v>0</v>
      </c>
      <c r="AP54" s="188">
        <f t="shared" si="7"/>
        <v>0</v>
      </c>
      <c r="AQ54" s="188">
        <f t="shared" si="8"/>
        <v>0</v>
      </c>
      <c r="AR54" s="188">
        <f t="shared" si="9"/>
        <v>0</v>
      </c>
      <c r="AS54" s="188">
        <f t="shared" si="10"/>
        <v>0</v>
      </c>
      <c r="AT54" s="188">
        <f t="shared" si="11"/>
        <v>0</v>
      </c>
      <c r="AU54" s="188">
        <f t="shared" si="12"/>
        <v>0</v>
      </c>
      <c r="AV54" s="188">
        <f t="shared" si="13"/>
        <v>0</v>
      </c>
      <c r="AW54" s="188">
        <f t="shared" si="14"/>
        <v>0</v>
      </c>
      <c r="AX54" s="188">
        <f t="shared" si="15"/>
        <v>0</v>
      </c>
      <c r="AY54" s="188">
        <f t="shared" si="16"/>
        <v>0</v>
      </c>
      <c r="AZ54" s="188">
        <f t="shared" si="17"/>
        <v>0</v>
      </c>
      <c r="BA54" s="188">
        <f t="shared" si="18"/>
        <v>0</v>
      </c>
      <c r="BB54" s="188">
        <f t="shared" si="19"/>
        <v>0</v>
      </c>
      <c r="BC54" s="188">
        <f t="shared" si="20"/>
        <v>0</v>
      </c>
      <c r="BD54" s="188">
        <f t="shared" si="21"/>
        <v>0</v>
      </c>
      <c r="BE54" s="188">
        <f t="shared" si="22"/>
        <v>0</v>
      </c>
      <c r="BF54" s="188">
        <f t="shared" si="23"/>
        <v>0</v>
      </c>
      <c r="BG54" s="188">
        <f t="shared" si="24"/>
        <v>0</v>
      </c>
      <c r="BH54" s="188">
        <f t="shared" si="25"/>
        <v>0</v>
      </c>
      <c r="BI54" s="188">
        <f t="shared" si="26"/>
        <v>0</v>
      </c>
      <c r="BJ54" s="188">
        <f t="shared" si="27"/>
        <v>0</v>
      </c>
      <c r="BK54" s="188">
        <f t="shared" si="28"/>
        <v>0</v>
      </c>
      <c r="BL54" s="188">
        <f t="shared" si="29"/>
        <v>0</v>
      </c>
      <c r="BM54" s="188">
        <f t="shared" si="30"/>
        <v>0</v>
      </c>
    </row>
    <row r="55" spans="1:65" s="187" customFormat="1">
      <c r="A55" s="182"/>
      <c r="B55" s="182"/>
      <c r="C55" s="183" t="s">
        <v>2240</v>
      </c>
      <c r="D55" s="184">
        <v>7</v>
      </c>
      <c r="E55" s="185" t="s">
        <v>1200</v>
      </c>
      <c r="F55" s="186" t="s">
        <v>2396</v>
      </c>
      <c r="G55" s="227" t="s">
        <v>2397</v>
      </c>
      <c r="H55" s="256"/>
      <c r="I55" s="259">
        <v>90141</v>
      </c>
      <c r="J55" s="260">
        <v>50769</v>
      </c>
      <c r="K55" s="256">
        <v>148548</v>
      </c>
      <c r="L55" s="270">
        <f t="shared" si="31"/>
        <v>289458</v>
      </c>
      <c r="M55" s="213"/>
      <c r="N55" s="296" t="str">
        <f>"00"&amp;TEXT(ROWS(C$2:C51),"00")&amp;"D"</f>
        <v>0050D</v>
      </c>
      <c r="O55" s="297"/>
      <c r="P55" s="353">
        <f t="shared" si="32"/>
        <v>0</v>
      </c>
      <c r="Q55" s="206"/>
      <c r="R55" s="296" t="str">
        <f>"10"&amp;TEXT(ROWS(F$2:F51),"00")&amp;"D"</f>
        <v>1050D</v>
      </c>
      <c r="S55" s="297"/>
      <c r="T55" s="353">
        <f t="shared" si="33"/>
        <v>0</v>
      </c>
      <c r="U55" s="206"/>
      <c r="V55" s="296" t="str">
        <f>"20"&amp;TEXT(ROWS(I$2:I51),"00")&amp;"D"</f>
        <v>2050D</v>
      </c>
      <c r="W55" s="297"/>
      <c r="X55" s="353">
        <f t="shared" si="34"/>
        <v>0</v>
      </c>
      <c r="Y55" s="206"/>
      <c r="Z55" s="296" t="str">
        <f>"30"&amp;TEXT(ROWS(L$2:L51),"00")&amp;"D"</f>
        <v>3050D</v>
      </c>
      <c r="AA55" s="297"/>
      <c r="AB55" s="353">
        <f t="shared" si="35"/>
        <v>0</v>
      </c>
      <c r="AC55" s="206"/>
      <c r="AD55" s="296" t="str">
        <f>"40"&amp;TEXT(ROWS(O$2:O51),"00")&amp;"D"</f>
        <v>4050D</v>
      </c>
      <c r="AE55" s="297"/>
      <c r="AF55" s="353">
        <f t="shared" si="36"/>
        <v>0</v>
      </c>
      <c r="AG55" s="206"/>
      <c r="AH55" s="188">
        <f t="shared" si="0"/>
        <v>0</v>
      </c>
      <c r="AI55" s="188">
        <f t="shared" si="37"/>
        <v>0</v>
      </c>
      <c r="AJ55" s="188">
        <f t="shared" si="38"/>
        <v>0</v>
      </c>
      <c r="AK55" s="188">
        <f t="shared" si="39"/>
        <v>0</v>
      </c>
      <c r="AL55" s="188">
        <f t="shared" si="40"/>
        <v>0</v>
      </c>
      <c r="AM55" s="189"/>
      <c r="AN55" s="188">
        <f t="shared" si="5"/>
        <v>0</v>
      </c>
      <c r="AO55" s="188">
        <f t="shared" si="6"/>
        <v>0</v>
      </c>
      <c r="AP55" s="188">
        <f t="shared" si="7"/>
        <v>0</v>
      </c>
      <c r="AQ55" s="188">
        <f t="shared" si="8"/>
        <v>0</v>
      </c>
      <c r="AR55" s="188">
        <f t="shared" si="9"/>
        <v>0</v>
      </c>
      <c r="AS55" s="188">
        <f t="shared" si="10"/>
        <v>0</v>
      </c>
      <c r="AT55" s="188">
        <f t="shared" si="11"/>
        <v>0</v>
      </c>
      <c r="AU55" s="188">
        <f t="shared" si="12"/>
        <v>0</v>
      </c>
      <c r="AV55" s="188">
        <f t="shared" si="13"/>
        <v>0</v>
      </c>
      <c r="AW55" s="188">
        <f t="shared" si="14"/>
        <v>0</v>
      </c>
      <c r="AX55" s="188">
        <f t="shared" si="15"/>
        <v>0</v>
      </c>
      <c r="AY55" s="188">
        <f t="shared" si="16"/>
        <v>0</v>
      </c>
      <c r="AZ55" s="188">
        <f t="shared" si="17"/>
        <v>0</v>
      </c>
      <c r="BA55" s="188">
        <f t="shared" si="18"/>
        <v>0</v>
      </c>
      <c r="BB55" s="188">
        <f t="shared" si="19"/>
        <v>0</v>
      </c>
      <c r="BC55" s="188">
        <f t="shared" si="20"/>
        <v>0</v>
      </c>
      <c r="BD55" s="188">
        <f t="shared" si="21"/>
        <v>0</v>
      </c>
      <c r="BE55" s="188">
        <f t="shared" si="22"/>
        <v>0</v>
      </c>
      <c r="BF55" s="188">
        <f t="shared" si="23"/>
        <v>0</v>
      </c>
      <c r="BG55" s="188">
        <f t="shared" si="24"/>
        <v>0</v>
      </c>
      <c r="BH55" s="188">
        <f t="shared" si="25"/>
        <v>0</v>
      </c>
      <c r="BI55" s="188">
        <f t="shared" si="26"/>
        <v>0</v>
      </c>
      <c r="BJ55" s="188">
        <f t="shared" si="27"/>
        <v>0</v>
      </c>
      <c r="BK55" s="188">
        <f t="shared" si="28"/>
        <v>0</v>
      </c>
      <c r="BL55" s="188">
        <f t="shared" si="29"/>
        <v>0</v>
      </c>
      <c r="BM55" s="188">
        <f t="shared" si="30"/>
        <v>0</v>
      </c>
    </row>
    <row r="56" spans="1:65" s="187" customFormat="1">
      <c r="A56" s="182"/>
      <c r="B56" s="182"/>
      <c r="C56" s="183" t="s">
        <v>2241</v>
      </c>
      <c r="D56" s="184">
        <v>7</v>
      </c>
      <c r="E56" s="185" t="s">
        <v>1125</v>
      </c>
      <c r="F56" s="186" t="s">
        <v>2398</v>
      </c>
      <c r="G56" s="186" t="s">
        <v>2399</v>
      </c>
      <c r="H56" s="256"/>
      <c r="I56" s="256">
        <v>31354</v>
      </c>
      <c r="J56" s="256">
        <v>55949</v>
      </c>
      <c r="K56" s="256">
        <v>30385</v>
      </c>
      <c r="L56" s="270">
        <f t="shared" si="31"/>
        <v>117688</v>
      </c>
      <c r="M56" s="213"/>
      <c r="N56" s="296" t="str">
        <f>"00"&amp;TEXT(ROWS(C$2:C52),"00")&amp;"D"</f>
        <v>0051D</v>
      </c>
      <c r="O56" s="297"/>
      <c r="P56" s="353">
        <f t="shared" si="32"/>
        <v>0</v>
      </c>
      <c r="Q56" s="206"/>
      <c r="R56" s="296" t="str">
        <f>"10"&amp;TEXT(ROWS(F$2:F52),"00")&amp;"D"</f>
        <v>1051D</v>
      </c>
      <c r="S56" s="297"/>
      <c r="T56" s="353">
        <f t="shared" si="33"/>
        <v>0</v>
      </c>
      <c r="U56" s="206"/>
      <c r="V56" s="296" t="str">
        <f>"20"&amp;TEXT(ROWS(I$2:I52),"00")&amp;"D"</f>
        <v>2051D</v>
      </c>
      <c r="W56" s="297"/>
      <c r="X56" s="353">
        <f t="shared" si="34"/>
        <v>0</v>
      </c>
      <c r="Y56" s="206"/>
      <c r="Z56" s="296" t="str">
        <f>"30"&amp;TEXT(ROWS(L$2:L52),"00")&amp;"D"</f>
        <v>3051D</v>
      </c>
      <c r="AA56" s="297"/>
      <c r="AB56" s="353">
        <f t="shared" si="35"/>
        <v>0</v>
      </c>
      <c r="AC56" s="206"/>
      <c r="AD56" s="296" t="str">
        <f>"40"&amp;TEXT(ROWS(O$2:O52),"00")&amp;"D"</f>
        <v>4051D</v>
      </c>
      <c r="AE56" s="297"/>
      <c r="AF56" s="353">
        <f t="shared" si="36"/>
        <v>0</v>
      </c>
      <c r="AG56" s="206"/>
      <c r="AH56" s="188">
        <f t="shared" si="0"/>
        <v>0</v>
      </c>
      <c r="AI56" s="188">
        <f t="shared" si="37"/>
        <v>0</v>
      </c>
      <c r="AJ56" s="188">
        <f t="shared" si="38"/>
        <v>0</v>
      </c>
      <c r="AK56" s="188">
        <f t="shared" si="39"/>
        <v>0</v>
      </c>
      <c r="AL56" s="188">
        <f t="shared" si="40"/>
        <v>0</v>
      </c>
      <c r="AM56" s="189"/>
      <c r="AN56" s="188">
        <f t="shared" si="5"/>
        <v>0</v>
      </c>
      <c r="AO56" s="188">
        <f t="shared" si="6"/>
        <v>0</v>
      </c>
      <c r="AP56" s="188">
        <f t="shared" si="7"/>
        <v>0</v>
      </c>
      <c r="AQ56" s="188">
        <f t="shared" si="8"/>
        <v>0</v>
      </c>
      <c r="AR56" s="188">
        <f t="shared" si="9"/>
        <v>0</v>
      </c>
      <c r="AS56" s="188">
        <f t="shared" si="10"/>
        <v>0</v>
      </c>
      <c r="AT56" s="188">
        <f t="shared" si="11"/>
        <v>0</v>
      </c>
      <c r="AU56" s="188">
        <f t="shared" si="12"/>
        <v>0</v>
      </c>
      <c r="AV56" s="188">
        <f t="shared" si="13"/>
        <v>0</v>
      </c>
      <c r="AW56" s="188">
        <f t="shared" si="14"/>
        <v>0</v>
      </c>
      <c r="AX56" s="188">
        <f t="shared" si="15"/>
        <v>0</v>
      </c>
      <c r="AY56" s="188">
        <f t="shared" si="16"/>
        <v>0</v>
      </c>
      <c r="AZ56" s="188">
        <f t="shared" si="17"/>
        <v>0</v>
      </c>
      <c r="BA56" s="188">
        <f t="shared" si="18"/>
        <v>0</v>
      </c>
      <c r="BB56" s="188">
        <f t="shared" si="19"/>
        <v>0</v>
      </c>
      <c r="BC56" s="188">
        <f t="shared" si="20"/>
        <v>0</v>
      </c>
      <c r="BD56" s="188">
        <f t="shared" si="21"/>
        <v>0</v>
      </c>
      <c r="BE56" s="188">
        <f t="shared" si="22"/>
        <v>0</v>
      </c>
      <c r="BF56" s="188">
        <f t="shared" si="23"/>
        <v>0</v>
      </c>
      <c r="BG56" s="188">
        <f t="shared" si="24"/>
        <v>0</v>
      </c>
      <c r="BH56" s="188">
        <f t="shared" si="25"/>
        <v>0</v>
      </c>
      <c r="BI56" s="188">
        <f t="shared" si="26"/>
        <v>0</v>
      </c>
      <c r="BJ56" s="188">
        <f t="shared" si="27"/>
        <v>0</v>
      </c>
      <c r="BK56" s="188">
        <f t="shared" si="28"/>
        <v>0</v>
      </c>
      <c r="BL56" s="188">
        <f t="shared" si="29"/>
        <v>0</v>
      </c>
      <c r="BM56" s="188">
        <f t="shared" si="30"/>
        <v>0</v>
      </c>
    </row>
    <row r="57" spans="1:65" s="187" customFormat="1">
      <c r="A57" s="182"/>
      <c r="B57" s="182"/>
      <c r="C57" s="183" t="s">
        <v>2242</v>
      </c>
      <c r="D57" s="184">
        <v>7</v>
      </c>
      <c r="E57" s="185" t="s">
        <v>1125</v>
      </c>
      <c r="F57" s="186" t="s">
        <v>2400</v>
      </c>
      <c r="G57" s="186" t="s">
        <v>2401</v>
      </c>
      <c r="H57" s="256"/>
      <c r="I57" s="256">
        <v>10829</v>
      </c>
      <c r="J57" s="256">
        <v>58323</v>
      </c>
      <c r="K57" s="256">
        <v>12367</v>
      </c>
      <c r="L57" s="270">
        <f t="shared" si="31"/>
        <v>81519</v>
      </c>
      <c r="M57" s="213"/>
      <c r="N57" s="296" t="str">
        <f>"00"&amp;TEXT(ROWS(C$2:C53),"00")&amp;"D"</f>
        <v>0052D</v>
      </c>
      <c r="O57" s="297"/>
      <c r="P57" s="353">
        <f t="shared" si="32"/>
        <v>0</v>
      </c>
      <c r="Q57" s="206"/>
      <c r="R57" s="296" t="str">
        <f>"10"&amp;TEXT(ROWS(F$2:F53),"00")&amp;"D"</f>
        <v>1052D</v>
      </c>
      <c r="S57" s="297"/>
      <c r="T57" s="353">
        <f t="shared" si="33"/>
        <v>0</v>
      </c>
      <c r="U57" s="206"/>
      <c r="V57" s="296" t="str">
        <f>"20"&amp;TEXT(ROWS(I$2:I53),"00")&amp;"D"</f>
        <v>2052D</v>
      </c>
      <c r="W57" s="297"/>
      <c r="X57" s="353">
        <f t="shared" si="34"/>
        <v>0</v>
      </c>
      <c r="Y57" s="206"/>
      <c r="Z57" s="296" t="str">
        <f>"30"&amp;TEXT(ROWS(L$2:L53),"00")&amp;"D"</f>
        <v>3052D</v>
      </c>
      <c r="AA57" s="297"/>
      <c r="AB57" s="353">
        <f t="shared" si="35"/>
        <v>0</v>
      </c>
      <c r="AC57" s="206"/>
      <c r="AD57" s="296" t="str">
        <f>"40"&amp;TEXT(ROWS(O$2:O53),"00")&amp;"D"</f>
        <v>4052D</v>
      </c>
      <c r="AE57" s="297"/>
      <c r="AF57" s="353">
        <f t="shared" si="36"/>
        <v>0</v>
      </c>
      <c r="AG57" s="206"/>
      <c r="AH57" s="188">
        <f t="shared" si="0"/>
        <v>0</v>
      </c>
      <c r="AI57" s="188">
        <f t="shared" si="37"/>
        <v>0</v>
      </c>
      <c r="AJ57" s="188">
        <f t="shared" si="38"/>
        <v>0</v>
      </c>
      <c r="AK57" s="188">
        <f t="shared" si="39"/>
        <v>0</v>
      </c>
      <c r="AL57" s="188">
        <f t="shared" si="40"/>
        <v>0</v>
      </c>
      <c r="AM57" s="189"/>
      <c r="AN57" s="188">
        <f t="shared" si="5"/>
        <v>0</v>
      </c>
      <c r="AO57" s="188">
        <f t="shared" si="6"/>
        <v>0</v>
      </c>
      <c r="AP57" s="188">
        <f t="shared" si="7"/>
        <v>0</v>
      </c>
      <c r="AQ57" s="188">
        <f t="shared" si="8"/>
        <v>0</v>
      </c>
      <c r="AR57" s="188">
        <f t="shared" si="9"/>
        <v>0</v>
      </c>
      <c r="AS57" s="188">
        <f t="shared" si="10"/>
        <v>0</v>
      </c>
      <c r="AT57" s="188">
        <f t="shared" si="11"/>
        <v>0</v>
      </c>
      <c r="AU57" s="188">
        <f t="shared" si="12"/>
        <v>0</v>
      </c>
      <c r="AV57" s="188">
        <f t="shared" si="13"/>
        <v>0</v>
      </c>
      <c r="AW57" s="188">
        <f t="shared" si="14"/>
        <v>0</v>
      </c>
      <c r="AX57" s="188">
        <f t="shared" si="15"/>
        <v>0</v>
      </c>
      <c r="AY57" s="188">
        <f t="shared" si="16"/>
        <v>0</v>
      </c>
      <c r="AZ57" s="188">
        <f t="shared" si="17"/>
        <v>0</v>
      </c>
      <c r="BA57" s="188">
        <f t="shared" si="18"/>
        <v>0</v>
      </c>
      <c r="BB57" s="188">
        <f t="shared" si="19"/>
        <v>0</v>
      </c>
      <c r="BC57" s="188">
        <f t="shared" si="20"/>
        <v>0</v>
      </c>
      <c r="BD57" s="188">
        <f t="shared" si="21"/>
        <v>0</v>
      </c>
      <c r="BE57" s="188">
        <f t="shared" si="22"/>
        <v>0</v>
      </c>
      <c r="BF57" s="188">
        <f t="shared" si="23"/>
        <v>0</v>
      </c>
      <c r="BG57" s="188">
        <f t="shared" si="24"/>
        <v>0</v>
      </c>
      <c r="BH57" s="188">
        <f t="shared" si="25"/>
        <v>0</v>
      </c>
      <c r="BI57" s="188">
        <f t="shared" si="26"/>
        <v>0</v>
      </c>
      <c r="BJ57" s="188">
        <f t="shared" si="27"/>
        <v>0</v>
      </c>
      <c r="BK57" s="188">
        <f t="shared" si="28"/>
        <v>0</v>
      </c>
      <c r="BL57" s="188">
        <f t="shared" si="29"/>
        <v>0</v>
      </c>
      <c r="BM57" s="188">
        <f t="shared" si="30"/>
        <v>0</v>
      </c>
    </row>
    <row r="58" spans="1:65" s="187" customFormat="1">
      <c r="A58" s="182"/>
      <c r="B58" s="182"/>
      <c r="C58" s="183" t="s">
        <v>2243</v>
      </c>
      <c r="D58" s="184">
        <v>7</v>
      </c>
      <c r="E58" s="185" t="s">
        <v>1125</v>
      </c>
      <c r="F58" s="186" t="s">
        <v>2402</v>
      </c>
      <c r="G58" s="186" t="s">
        <v>2403</v>
      </c>
      <c r="H58" s="256"/>
      <c r="I58" s="256">
        <v>47190</v>
      </c>
      <c r="J58" s="256">
        <v>64178</v>
      </c>
      <c r="K58" s="256">
        <v>25100</v>
      </c>
      <c r="L58" s="270">
        <f t="shared" si="31"/>
        <v>136468</v>
      </c>
      <c r="M58" s="213"/>
      <c r="N58" s="296" t="str">
        <f>"00"&amp;TEXT(ROWS(C$2:C54),"00")&amp;"D"</f>
        <v>0053D</v>
      </c>
      <c r="O58" s="297"/>
      <c r="P58" s="353">
        <f t="shared" si="32"/>
        <v>0</v>
      </c>
      <c r="Q58" s="206"/>
      <c r="R58" s="296" t="str">
        <f>"10"&amp;TEXT(ROWS(F$2:F54),"00")&amp;"D"</f>
        <v>1053D</v>
      </c>
      <c r="S58" s="297"/>
      <c r="T58" s="353">
        <f t="shared" si="33"/>
        <v>0</v>
      </c>
      <c r="U58" s="206"/>
      <c r="V58" s="296" t="str">
        <f>"20"&amp;TEXT(ROWS(I$2:I54),"00")&amp;"D"</f>
        <v>2053D</v>
      </c>
      <c r="W58" s="297"/>
      <c r="X58" s="353">
        <f t="shared" si="34"/>
        <v>0</v>
      </c>
      <c r="Y58" s="206"/>
      <c r="Z58" s="296" t="str">
        <f>"30"&amp;TEXT(ROWS(L$2:L54),"00")&amp;"D"</f>
        <v>3053D</v>
      </c>
      <c r="AA58" s="297"/>
      <c r="AB58" s="353">
        <f t="shared" si="35"/>
        <v>0</v>
      </c>
      <c r="AC58" s="206"/>
      <c r="AD58" s="296" t="str">
        <f>"40"&amp;TEXT(ROWS(O$2:O54),"00")&amp;"D"</f>
        <v>4053D</v>
      </c>
      <c r="AE58" s="297"/>
      <c r="AF58" s="353">
        <f t="shared" si="36"/>
        <v>0</v>
      </c>
      <c r="AG58" s="206"/>
      <c r="AH58" s="188">
        <f t="shared" si="0"/>
        <v>0</v>
      </c>
      <c r="AI58" s="188">
        <f t="shared" si="37"/>
        <v>0</v>
      </c>
      <c r="AJ58" s="188">
        <f t="shared" si="38"/>
        <v>0</v>
      </c>
      <c r="AK58" s="188">
        <f t="shared" si="39"/>
        <v>0</v>
      </c>
      <c r="AL58" s="188">
        <f t="shared" si="40"/>
        <v>0</v>
      </c>
      <c r="AM58" s="189"/>
      <c r="AN58" s="188">
        <f t="shared" si="5"/>
        <v>0</v>
      </c>
      <c r="AO58" s="188">
        <f t="shared" si="6"/>
        <v>0</v>
      </c>
      <c r="AP58" s="188">
        <f t="shared" si="7"/>
        <v>0</v>
      </c>
      <c r="AQ58" s="188">
        <f t="shared" si="8"/>
        <v>0</v>
      </c>
      <c r="AR58" s="188">
        <f t="shared" si="9"/>
        <v>0</v>
      </c>
      <c r="AS58" s="188">
        <f t="shared" si="10"/>
        <v>0</v>
      </c>
      <c r="AT58" s="188">
        <f t="shared" si="11"/>
        <v>0</v>
      </c>
      <c r="AU58" s="188">
        <f t="shared" si="12"/>
        <v>0</v>
      </c>
      <c r="AV58" s="188">
        <f t="shared" si="13"/>
        <v>0</v>
      </c>
      <c r="AW58" s="188">
        <f t="shared" si="14"/>
        <v>0</v>
      </c>
      <c r="AX58" s="188">
        <f t="shared" si="15"/>
        <v>0</v>
      </c>
      <c r="AY58" s="188">
        <f t="shared" si="16"/>
        <v>0</v>
      </c>
      <c r="AZ58" s="188">
        <f t="shared" si="17"/>
        <v>0</v>
      </c>
      <c r="BA58" s="188">
        <f t="shared" si="18"/>
        <v>0</v>
      </c>
      <c r="BB58" s="188">
        <f t="shared" si="19"/>
        <v>0</v>
      </c>
      <c r="BC58" s="188">
        <f t="shared" si="20"/>
        <v>0</v>
      </c>
      <c r="BD58" s="188">
        <f t="shared" si="21"/>
        <v>0</v>
      </c>
      <c r="BE58" s="188">
        <f t="shared" si="22"/>
        <v>0</v>
      </c>
      <c r="BF58" s="188">
        <f t="shared" si="23"/>
        <v>0</v>
      </c>
      <c r="BG58" s="188">
        <f t="shared" si="24"/>
        <v>0</v>
      </c>
      <c r="BH58" s="188">
        <f t="shared" si="25"/>
        <v>0</v>
      </c>
      <c r="BI58" s="188">
        <f t="shared" si="26"/>
        <v>0</v>
      </c>
      <c r="BJ58" s="188">
        <f t="shared" si="27"/>
        <v>0</v>
      </c>
      <c r="BK58" s="188">
        <f t="shared" si="28"/>
        <v>0</v>
      </c>
      <c r="BL58" s="188">
        <f t="shared" si="29"/>
        <v>0</v>
      </c>
      <c r="BM58" s="188">
        <f t="shared" si="30"/>
        <v>0</v>
      </c>
    </row>
    <row r="59" spans="1:65" s="187" customFormat="1">
      <c r="A59" s="182"/>
      <c r="B59" s="182"/>
      <c r="C59" s="183" t="s">
        <v>2244</v>
      </c>
      <c r="D59" s="184">
        <v>7</v>
      </c>
      <c r="E59" s="185" t="s">
        <v>1125</v>
      </c>
      <c r="F59" s="186" t="s">
        <v>2404</v>
      </c>
      <c r="G59" s="186" t="s">
        <v>2405</v>
      </c>
      <c r="H59" s="256"/>
      <c r="I59" s="256">
        <v>11395</v>
      </c>
      <c r="J59" s="256">
        <v>65168</v>
      </c>
      <c r="K59" s="256">
        <v>24981</v>
      </c>
      <c r="L59" s="270">
        <f t="shared" si="31"/>
        <v>101544</v>
      </c>
      <c r="M59" s="213"/>
      <c r="N59" s="296" t="str">
        <f>"00"&amp;TEXT(ROWS(C$2:C55),"00")&amp;"D"</f>
        <v>0054D</v>
      </c>
      <c r="O59" s="297"/>
      <c r="P59" s="353">
        <f t="shared" si="32"/>
        <v>0</v>
      </c>
      <c r="Q59" s="206"/>
      <c r="R59" s="296" t="str">
        <f>"10"&amp;TEXT(ROWS(F$2:F55),"00")&amp;"D"</f>
        <v>1054D</v>
      </c>
      <c r="S59" s="297"/>
      <c r="T59" s="353">
        <f t="shared" si="33"/>
        <v>0</v>
      </c>
      <c r="U59" s="206"/>
      <c r="V59" s="296" t="str">
        <f>"20"&amp;TEXT(ROWS(I$2:I55),"00")&amp;"D"</f>
        <v>2054D</v>
      </c>
      <c r="W59" s="297"/>
      <c r="X59" s="353">
        <f t="shared" si="34"/>
        <v>0</v>
      </c>
      <c r="Y59" s="206"/>
      <c r="Z59" s="296" t="str">
        <f>"30"&amp;TEXT(ROWS(L$2:L55),"00")&amp;"D"</f>
        <v>3054D</v>
      </c>
      <c r="AA59" s="297"/>
      <c r="AB59" s="353">
        <f t="shared" si="35"/>
        <v>0</v>
      </c>
      <c r="AC59" s="206"/>
      <c r="AD59" s="296" t="str">
        <f>"40"&amp;TEXT(ROWS(O$2:O55),"00")&amp;"D"</f>
        <v>4054D</v>
      </c>
      <c r="AE59" s="297"/>
      <c r="AF59" s="353">
        <f t="shared" si="36"/>
        <v>0</v>
      </c>
      <c r="AG59" s="206"/>
      <c r="AH59" s="188">
        <f t="shared" si="0"/>
        <v>0</v>
      </c>
      <c r="AI59" s="188">
        <f t="shared" si="37"/>
        <v>0</v>
      </c>
      <c r="AJ59" s="188">
        <f t="shared" si="38"/>
        <v>0</v>
      </c>
      <c r="AK59" s="188">
        <f t="shared" si="39"/>
        <v>0</v>
      </c>
      <c r="AL59" s="188">
        <f t="shared" si="40"/>
        <v>0</v>
      </c>
      <c r="AM59" s="189"/>
      <c r="AN59" s="188">
        <f t="shared" si="5"/>
        <v>0</v>
      </c>
      <c r="AO59" s="188">
        <f t="shared" si="6"/>
        <v>0</v>
      </c>
      <c r="AP59" s="188">
        <f t="shared" si="7"/>
        <v>0</v>
      </c>
      <c r="AQ59" s="188">
        <f t="shared" si="8"/>
        <v>0</v>
      </c>
      <c r="AR59" s="188">
        <f t="shared" si="9"/>
        <v>0</v>
      </c>
      <c r="AS59" s="188">
        <f t="shared" si="10"/>
        <v>0</v>
      </c>
      <c r="AT59" s="188">
        <f t="shared" si="11"/>
        <v>0</v>
      </c>
      <c r="AU59" s="188">
        <f t="shared" si="12"/>
        <v>0</v>
      </c>
      <c r="AV59" s="188">
        <f t="shared" si="13"/>
        <v>0</v>
      </c>
      <c r="AW59" s="188">
        <f t="shared" si="14"/>
        <v>0</v>
      </c>
      <c r="AX59" s="188">
        <f t="shared" si="15"/>
        <v>0</v>
      </c>
      <c r="AY59" s="188">
        <f t="shared" si="16"/>
        <v>0</v>
      </c>
      <c r="AZ59" s="188">
        <f t="shared" si="17"/>
        <v>0</v>
      </c>
      <c r="BA59" s="188">
        <f t="shared" si="18"/>
        <v>0</v>
      </c>
      <c r="BB59" s="188">
        <f t="shared" si="19"/>
        <v>0</v>
      </c>
      <c r="BC59" s="188">
        <f t="shared" si="20"/>
        <v>0</v>
      </c>
      <c r="BD59" s="188">
        <f t="shared" si="21"/>
        <v>0</v>
      </c>
      <c r="BE59" s="188">
        <f t="shared" si="22"/>
        <v>0</v>
      </c>
      <c r="BF59" s="188">
        <f t="shared" si="23"/>
        <v>0</v>
      </c>
      <c r="BG59" s="188">
        <f t="shared" si="24"/>
        <v>0</v>
      </c>
      <c r="BH59" s="188">
        <f t="shared" si="25"/>
        <v>0</v>
      </c>
      <c r="BI59" s="188">
        <f t="shared" si="26"/>
        <v>0</v>
      </c>
      <c r="BJ59" s="188">
        <f t="shared" si="27"/>
        <v>0</v>
      </c>
      <c r="BK59" s="188">
        <f t="shared" si="28"/>
        <v>0</v>
      </c>
      <c r="BL59" s="188">
        <f t="shared" si="29"/>
        <v>0</v>
      </c>
      <c r="BM59" s="188">
        <f t="shared" si="30"/>
        <v>0</v>
      </c>
    </row>
    <row r="60" spans="1:65" s="187" customFormat="1">
      <c r="A60" s="182"/>
      <c r="B60" s="182"/>
      <c r="C60" s="183" t="s">
        <v>2245</v>
      </c>
      <c r="D60" s="184">
        <v>7</v>
      </c>
      <c r="E60" s="185" t="s">
        <v>1135</v>
      </c>
      <c r="F60" s="186" t="s">
        <v>2406</v>
      </c>
      <c r="G60" s="186" t="s">
        <v>2407</v>
      </c>
      <c r="H60" s="256"/>
      <c r="I60" s="256">
        <v>1966</v>
      </c>
      <c r="J60" s="256">
        <v>65677</v>
      </c>
      <c r="K60" s="256"/>
      <c r="L60" s="270">
        <f t="shared" si="31"/>
        <v>67643</v>
      </c>
      <c r="M60" s="213"/>
      <c r="N60" s="296" t="str">
        <f>"00"&amp;TEXT(ROWS(C$2:C56),"00")&amp;"D"</f>
        <v>0055D</v>
      </c>
      <c r="O60" s="297"/>
      <c r="P60" s="353">
        <f t="shared" si="32"/>
        <v>0</v>
      </c>
      <c r="Q60" s="206"/>
      <c r="R60" s="296" t="str">
        <f>"10"&amp;TEXT(ROWS(F$2:F56),"00")&amp;"D"</f>
        <v>1055D</v>
      </c>
      <c r="S60" s="297"/>
      <c r="T60" s="353">
        <f t="shared" si="33"/>
        <v>0</v>
      </c>
      <c r="U60" s="206"/>
      <c r="V60" s="296" t="str">
        <f>"20"&amp;TEXT(ROWS(I$2:I56),"00")&amp;"D"</f>
        <v>2055D</v>
      </c>
      <c r="W60" s="297"/>
      <c r="X60" s="353">
        <f t="shared" si="34"/>
        <v>0</v>
      </c>
      <c r="Y60" s="206"/>
      <c r="Z60" s="296" t="str">
        <f>"30"&amp;TEXT(ROWS(L$2:L56),"00")&amp;"D"</f>
        <v>3055D</v>
      </c>
      <c r="AA60" s="297"/>
      <c r="AB60" s="353">
        <f t="shared" si="35"/>
        <v>0</v>
      </c>
      <c r="AC60" s="206"/>
      <c r="AD60" s="296" t="str">
        <f>"40"&amp;TEXT(ROWS(O$2:O56),"00")&amp;"D"</f>
        <v>4055D</v>
      </c>
      <c r="AE60" s="297"/>
      <c r="AF60" s="353">
        <f t="shared" si="36"/>
        <v>0</v>
      </c>
      <c r="AG60" s="206"/>
      <c r="AH60" s="188">
        <f t="shared" si="0"/>
        <v>0</v>
      </c>
      <c r="AI60" s="188">
        <f t="shared" si="37"/>
        <v>0</v>
      </c>
      <c r="AJ60" s="188">
        <f t="shared" si="38"/>
        <v>0</v>
      </c>
      <c r="AK60" s="188">
        <f t="shared" si="39"/>
        <v>0</v>
      </c>
      <c r="AL60" s="188">
        <f t="shared" si="40"/>
        <v>0</v>
      </c>
      <c r="AM60" s="189"/>
      <c r="AN60" s="188">
        <f t="shared" si="5"/>
        <v>0</v>
      </c>
      <c r="AO60" s="188">
        <f t="shared" si="6"/>
        <v>0</v>
      </c>
      <c r="AP60" s="188">
        <f t="shared" si="7"/>
        <v>0</v>
      </c>
      <c r="AQ60" s="188">
        <f t="shared" si="8"/>
        <v>0</v>
      </c>
      <c r="AR60" s="188">
        <f t="shared" si="9"/>
        <v>0</v>
      </c>
      <c r="AS60" s="188">
        <f t="shared" si="10"/>
        <v>0</v>
      </c>
      <c r="AT60" s="188">
        <f t="shared" si="11"/>
        <v>0</v>
      </c>
      <c r="AU60" s="188">
        <f t="shared" si="12"/>
        <v>0</v>
      </c>
      <c r="AV60" s="188">
        <f t="shared" si="13"/>
        <v>0</v>
      </c>
      <c r="AW60" s="188">
        <f t="shared" si="14"/>
        <v>0</v>
      </c>
      <c r="AX60" s="188">
        <f t="shared" si="15"/>
        <v>0</v>
      </c>
      <c r="AY60" s="188">
        <f t="shared" si="16"/>
        <v>0</v>
      </c>
      <c r="AZ60" s="188">
        <f t="shared" si="17"/>
        <v>0</v>
      </c>
      <c r="BA60" s="188">
        <f t="shared" si="18"/>
        <v>0</v>
      </c>
      <c r="BB60" s="188">
        <f t="shared" si="19"/>
        <v>0</v>
      </c>
      <c r="BC60" s="188">
        <f t="shared" si="20"/>
        <v>0</v>
      </c>
      <c r="BD60" s="188">
        <f t="shared" si="21"/>
        <v>0</v>
      </c>
      <c r="BE60" s="188">
        <f t="shared" si="22"/>
        <v>0</v>
      </c>
      <c r="BF60" s="188">
        <f t="shared" si="23"/>
        <v>0</v>
      </c>
      <c r="BG60" s="188">
        <f t="shared" si="24"/>
        <v>0</v>
      </c>
      <c r="BH60" s="188">
        <f t="shared" si="25"/>
        <v>0</v>
      </c>
      <c r="BI60" s="188">
        <f t="shared" si="26"/>
        <v>0</v>
      </c>
      <c r="BJ60" s="188">
        <f t="shared" si="27"/>
        <v>0</v>
      </c>
      <c r="BK60" s="188">
        <f t="shared" si="28"/>
        <v>0</v>
      </c>
      <c r="BL60" s="188">
        <f t="shared" si="29"/>
        <v>0</v>
      </c>
      <c r="BM60" s="188">
        <f t="shared" si="30"/>
        <v>0</v>
      </c>
    </row>
    <row r="61" spans="1:65" s="187" customFormat="1">
      <c r="A61" s="182"/>
      <c r="B61" s="182"/>
      <c r="C61" s="183" t="s">
        <v>2246</v>
      </c>
      <c r="D61" s="184">
        <v>7</v>
      </c>
      <c r="E61" s="185" t="s">
        <v>1125</v>
      </c>
      <c r="F61" s="186" t="s">
        <v>2408</v>
      </c>
      <c r="G61" s="186" t="s">
        <v>2409</v>
      </c>
      <c r="H61" s="256"/>
      <c r="I61" s="256">
        <v>18648</v>
      </c>
      <c r="J61" s="256">
        <v>88655</v>
      </c>
      <c r="K61" s="256">
        <v>0</v>
      </c>
      <c r="L61" s="270">
        <f t="shared" si="31"/>
        <v>107303</v>
      </c>
      <c r="M61" s="213"/>
      <c r="N61" s="296" t="str">
        <f>"00"&amp;TEXT(ROWS(C$2:C57),"00")&amp;"D"</f>
        <v>0056D</v>
      </c>
      <c r="O61" s="297"/>
      <c r="P61" s="353">
        <f t="shared" si="32"/>
        <v>0</v>
      </c>
      <c r="Q61" s="206"/>
      <c r="R61" s="296" t="str">
        <f>"10"&amp;TEXT(ROWS(F$2:F57),"00")&amp;"D"</f>
        <v>1056D</v>
      </c>
      <c r="S61" s="297"/>
      <c r="T61" s="353">
        <f t="shared" si="33"/>
        <v>0</v>
      </c>
      <c r="U61" s="206"/>
      <c r="V61" s="296" t="str">
        <f>"20"&amp;TEXT(ROWS(I$2:I57),"00")&amp;"D"</f>
        <v>2056D</v>
      </c>
      <c r="W61" s="297"/>
      <c r="X61" s="353">
        <f t="shared" si="34"/>
        <v>0</v>
      </c>
      <c r="Y61" s="206"/>
      <c r="Z61" s="296" t="str">
        <f>"30"&amp;TEXT(ROWS(L$2:L57),"00")&amp;"D"</f>
        <v>3056D</v>
      </c>
      <c r="AA61" s="297"/>
      <c r="AB61" s="353">
        <f t="shared" si="35"/>
        <v>0</v>
      </c>
      <c r="AC61" s="206"/>
      <c r="AD61" s="296" t="str">
        <f>"40"&amp;TEXT(ROWS(O$2:O57),"00")&amp;"D"</f>
        <v>4056D</v>
      </c>
      <c r="AE61" s="297"/>
      <c r="AF61" s="353">
        <f t="shared" si="36"/>
        <v>0</v>
      </c>
      <c r="AG61" s="206"/>
      <c r="AH61" s="188">
        <f t="shared" si="0"/>
        <v>0</v>
      </c>
      <c r="AI61" s="188">
        <f t="shared" si="37"/>
        <v>0</v>
      </c>
      <c r="AJ61" s="188">
        <f t="shared" si="38"/>
        <v>0</v>
      </c>
      <c r="AK61" s="188">
        <f t="shared" si="39"/>
        <v>0</v>
      </c>
      <c r="AL61" s="188">
        <f t="shared" si="40"/>
        <v>0</v>
      </c>
      <c r="AM61" s="189"/>
      <c r="AN61" s="188">
        <f t="shared" si="5"/>
        <v>0</v>
      </c>
      <c r="AO61" s="188">
        <f t="shared" si="6"/>
        <v>0</v>
      </c>
      <c r="AP61" s="188">
        <f t="shared" si="7"/>
        <v>0</v>
      </c>
      <c r="AQ61" s="188">
        <f t="shared" si="8"/>
        <v>0</v>
      </c>
      <c r="AR61" s="188">
        <f t="shared" si="9"/>
        <v>0</v>
      </c>
      <c r="AS61" s="188">
        <f t="shared" si="10"/>
        <v>0</v>
      </c>
      <c r="AT61" s="188">
        <f t="shared" si="11"/>
        <v>0</v>
      </c>
      <c r="AU61" s="188">
        <f t="shared" si="12"/>
        <v>0</v>
      </c>
      <c r="AV61" s="188">
        <f t="shared" si="13"/>
        <v>0</v>
      </c>
      <c r="AW61" s="188">
        <f t="shared" si="14"/>
        <v>0</v>
      </c>
      <c r="AX61" s="188">
        <f t="shared" si="15"/>
        <v>0</v>
      </c>
      <c r="AY61" s="188">
        <f t="shared" si="16"/>
        <v>0</v>
      </c>
      <c r="AZ61" s="188">
        <f t="shared" si="17"/>
        <v>0</v>
      </c>
      <c r="BA61" s="188">
        <f t="shared" si="18"/>
        <v>0</v>
      </c>
      <c r="BB61" s="188">
        <f t="shared" si="19"/>
        <v>0</v>
      </c>
      <c r="BC61" s="188">
        <f t="shared" si="20"/>
        <v>0</v>
      </c>
      <c r="BD61" s="188">
        <f t="shared" si="21"/>
        <v>0</v>
      </c>
      <c r="BE61" s="188">
        <f t="shared" si="22"/>
        <v>0</v>
      </c>
      <c r="BF61" s="188">
        <f t="shared" si="23"/>
        <v>0</v>
      </c>
      <c r="BG61" s="188">
        <f t="shared" si="24"/>
        <v>0</v>
      </c>
      <c r="BH61" s="188">
        <f t="shared" si="25"/>
        <v>0</v>
      </c>
      <c r="BI61" s="188">
        <f t="shared" si="26"/>
        <v>0</v>
      </c>
      <c r="BJ61" s="188">
        <f t="shared" si="27"/>
        <v>0</v>
      </c>
      <c r="BK61" s="188">
        <f t="shared" si="28"/>
        <v>0</v>
      </c>
      <c r="BL61" s="188">
        <f t="shared" si="29"/>
        <v>0</v>
      </c>
      <c r="BM61" s="188">
        <f t="shared" si="30"/>
        <v>0</v>
      </c>
    </row>
    <row r="62" spans="1:65" s="187" customFormat="1">
      <c r="A62" s="182"/>
      <c r="B62" s="182"/>
      <c r="C62" s="183" t="s">
        <v>2247</v>
      </c>
      <c r="D62" s="184">
        <v>7</v>
      </c>
      <c r="E62" s="185" t="s">
        <v>1125</v>
      </c>
      <c r="F62" s="186" t="s">
        <v>2410</v>
      </c>
      <c r="G62" s="186" t="s">
        <v>2411</v>
      </c>
      <c r="H62" s="256"/>
      <c r="I62" s="256">
        <v>15391</v>
      </c>
      <c r="J62" s="256">
        <v>102735</v>
      </c>
      <c r="K62" s="256">
        <v>17039</v>
      </c>
      <c r="L62" s="270">
        <f t="shared" si="31"/>
        <v>135165</v>
      </c>
      <c r="M62" s="213"/>
      <c r="N62" s="296" t="str">
        <f>"00"&amp;TEXT(ROWS(C$2:C58),"00")&amp;"D"</f>
        <v>0057D</v>
      </c>
      <c r="O62" s="297"/>
      <c r="P62" s="353">
        <f t="shared" si="32"/>
        <v>0</v>
      </c>
      <c r="Q62" s="206"/>
      <c r="R62" s="296" t="str">
        <f>"10"&amp;TEXT(ROWS(F$2:F58),"00")&amp;"D"</f>
        <v>1057D</v>
      </c>
      <c r="S62" s="297"/>
      <c r="T62" s="353">
        <f t="shared" si="33"/>
        <v>0</v>
      </c>
      <c r="U62" s="206"/>
      <c r="V62" s="296" t="str">
        <f>"20"&amp;TEXT(ROWS(I$2:I58),"00")&amp;"D"</f>
        <v>2057D</v>
      </c>
      <c r="W62" s="297"/>
      <c r="X62" s="353">
        <f t="shared" si="34"/>
        <v>0</v>
      </c>
      <c r="Y62" s="206"/>
      <c r="Z62" s="296" t="str">
        <f>"30"&amp;TEXT(ROWS(L$2:L58),"00")&amp;"D"</f>
        <v>3057D</v>
      </c>
      <c r="AA62" s="297"/>
      <c r="AB62" s="353">
        <f t="shared" si="35"/>
        <v>0</v>
      </c>
      <c r="AC62" s="206"/>
      <c r="AD62" s="296" t="str">
        <f>"40"&amp;TEXT(ROWS(O$2:O58),"00")&amp;"D"</f>
        <v>4057D</v>
      </c>
      <c r="AE62" s="297"/>
      <c r="AF62" s="353">
        <f t="shared" si="36"/>
        <v>0</v>
      </c>
      <c r="AG62" s="206"/>
      <c r="AH62" s="188">
        <f t="shared" si="0"/>
        <v>0</v>
      </c>
      <c r="AI62" s="188">
        <f t="shared" si="37"/>
        <v>0</v>
      </c>
      <c r="AJ62" s="188">
        <f t="shared" si="38"/>
        <v>0</v>
      </c>
      <c r="AK62" s="188">
        <f t="shared" si="39"/>
        <v>0</v>
      </c>
      <c r="AL62" s="188">
        <f t="shared" si="40"/>
        <v>0</v>
      </c>
      <c r="AM62" s="189"/>
      <c r="AN62" s="188">
        <f t="shared" si="5"/>
        <v>0</v>
      </c>
      <c r="AO62" s="188">
        <f t="shared" si="6"/>
        <v>0</v>
      </c>
      <c r="AP62" s="188">
        <f t="shared" si="7"/>
        <v>0</v>
      </c>
      <c r="AQ62" s="188">
        <f t="shared" si="8"/>
        <v>0</v>
      </c>
      <c r="AR62" s="188">
        <f t="shared" si="9"/>
        <v>0</v>
      </c>
      <c r="AS62" s="188">
        <f t="shared" si="10"/>
        <v>0</v>
      </c>
      <c r="AT62" s="188">
        <f t="shared" si="11"/>
        <v>0</v>
      </c>
      <c r="AU62" s="188">
        <f t="shared" si="12"/>
        <v>0</v>
      </c>
      <c r="AV62" s="188">
        <f t="shared" si="13"/>
        <v>0</v>
      </c>
      <c r="AW62" s="188">
        <f t="shared" si="14"/>
        <v>0</v>
      </c>
      <c r="AX62" s="188">
        <f t="shared" si="15"/>
        <v>0</v>
      </c>
      <c r="AY62" s="188">
        <f t="shared" si="16"/>
        <v>0</v>
      </c>
      <c r="AZ62" s="188">
        <f t="shared" si="17"/>
        <v>0</v>
      </c>
      <c r="BA62" s="188">
        <f t="shared" si="18"/>
        <v>0</v>
      </c>
      <c r="BB62" s="188">
        <f t="shared" si="19"/>
        <v>0</v>
      </c>
      <c r="BC62" s="188">
        <f t="shared" si="20"/>
        <v>0</v>
      </c>
      <c r="BD62" s="188">
        <f t="shared" si="21"/>
        <v>0</v>
      </c>
      <c r="BE62" s="188">
        <f t="shared" si="22"/>
        <v>0</v>
      </c>
      <c r="BF62" s="188">
        <f t="shared" si="23"/>
        <v>0</v>
      </c>
      <c r="BG62" s="188">
        <f t="shared" si="24"/>
        <v>0</v>
      </c>
      <c r="BH62" s="188">
        <f t="shared" si="25"/>
        <v>0</v>
      </c>
      <c r="BI62" s="188">
        <f t="shared" si="26"/>
        <v>0</v>
      </c>
      <c r="BJ62" s="188">
        <f t="shared" si="27"/>
        <v>0</v>
      </c>
      <c r="BK62" s="188">
        <f t="shared" si="28"/>
        <v>0</v>
      </c>
      <c r="BL62" s="188">
        <f t="shared" si="29"/>
        <v>0</v>
      </c>
      <c r="BM62" s="188">
        <f t="shared" si="30"/>
        <v>0</v>
      </c>
    </row>
    <row r="63" spans="1:65" s="187" customFormat="1">
      <c r="A63" s="182"/>
      <c r="B63" s="182"/>
      <c r="C63" s="183" t="s">
        <v>2248</v>
      </c>
      <c r="D63" s="184">
        <v>7</v>
      </c>
      <c r="E63" s="185" t="s">
        <v>1135</v>
      </c>
      <c r="F63" s="186" t="s">
        <v>2412</v>
      </c>
      <c r="G63" s="186" t="s">
        <v>2413</v>
      </c>
      <c r="H63" s="256"/>
      <c r="I63" s="256">
        <v>429</v>
      </c>
      <c r="J63" s="256">
        <v>106896</v>
      </c>
      <c r="K63" s="256">
        <v>24636</v>
      </c>
      <c r="L63" s="270">
        <f t="shared" si="31"/>
        <v>131961</v>
      </c>
      <c r="M63" s="213"/>
      <c r="N63" s="296" t="str">
        <f>"00"&amp;TEXT(ROWS(C$2:C59),"00")&amp;"D"</f>
        <v>0058D</v>
      </c>
      <c r="O63" s="297"/>
      <c r="P63" s="353">
        <f t="shared" si="32"/>
        <v>0</v>
      </c>
      <c r="Q63" s="206"/>
      <c r="R63" s="296" t="str">
        <f>"10"&amp;TEXT(ROWS(F$2:F59),"00")&amp;"D"</f>
        <v>1058D</v>
      </c>
      <c r="S63" s="297"/>
      <c r="T63" s="353">
        <f t="shared" si="33"/>
        <v>0</v>
      </c>
      <c r="U63" s="206"/>
      <c r="V63" s="296" t="str">
        <f>"20"&amp;TEXT(ROWS(I$2:I59),"00")&amp;"D"</f>
        <v>2058D</v>
      </c>
      <c r="W63" s="297"/>
      <c r="X63" s="353">
        <f t="shared" si="34"/>
        <v>0</v>
      </c>
      <c r="Y63" s="206"/>
      <c r="Z63" s="296" t="str">
        <f>"30"&amp;TEXT(ROWS(L$2:L59),"00")&amp;"D"</f>
        <v>3058D</v>
      </c>
      <c r="AA63" s="297"/>
      <c r="AB63" s="353">
        <f t="shared" si="35"/>
        <v>0</v>
      </c>
      <c r="AC63" s="206"/>
      <c r="AD63" s="296" t="str">
        <f>"40"&amp;TEXT(ROWS(O$2:O59),"00")&amp;"D"</f>
        <v>4058D</v>
      </c>
      <c r="AE63" s="297"/>
      <c r="AF63" s="353">
        <f t="shared" si="36"/>
        <v>0</v>
      </c>
      <c r="AG63" s="206"/>
      <c r="AH63" s="188">
        <f t="shared" si="0"/>
        <v>0</v>
      </c>
      <c r="AI63" s="188">
        <f t="shared" si="37"/>
        <v>0</v>
      </c>
      <c r="AJ63" s="188">
        <f t="shared" si="38"/>
        <v>0</v>
      </c>
      <c r="AK63" s="188">
        <f t="shared" si="39"/>
        <v>0</v>
      </c>
      <c r="AL63" s="188">
        <f t="shared" si="40"/>
        <v>0</v>
      </c>
      <c r="AM63" s="189"/>
      <c r="AN63" s="188">
        <f t="shared" si="5"/>
        <v>0</v>
      </c>
      <c r="AO63" s="188">
        <f t="shared" si="6"/>
        <v>0</v>
      </c>
      <c r="AP63" s="188">
        <f t="shared" si="7"/>
        <v>0</v>
      </c>
      <c r="AQ63" s="188">
        <f t="shared" si="8"/>
        <v>0</v>
      </c>
      <c r="AR63" s="188">
        <f t="shared" si="9"/>
        <v>0</v>
      </c>
      <c r="AS63" s="188">
        <f t="shared" si="10"/>
        <v>0</v>
      </c>
      <c r="AT63" s="188">
        <f t="shared" si="11"/>
        <v>0</v>
      </c>
      <c r="AU63" s="188">
        <f t="shared" si="12"/>
        <v>0</v>
      </c>
      <c r="AV63" s="188">
        <f t="shared" si="13"/>
        <v>0</v>
      </c>
      <c r="AW63" s="188">
        <f t="shared" si="14"/>
        <v>0</v>
      </c>
      <c r="AX63" s="188">
        <f t="shared" si="15"/>
        <v>0</v>
      </c>
      <c r="AY63" s="188">
        <f t="shared" si="16"/>
        <v>0</v>
      </c>
      <c r="AZ63" s="188">
        <f t="shared" si="17"/>
        <v>0</v>
      </c>
      <c r="BA63" s="188">
        <f t="shared" si="18"/>
        <v>0</v>
      </c>
      <c r="BB63" s="188">
        <f t="shared" si="19"/>
        <v>0</v>
      </c>
      <c r="BC63" s="188">
        <f t="shared" si="20"/>
        <v>0</v>
      </c>
      <c r="BD63" s="188">
        <f t="shared" si="21"/>
        <v>0</v>
      </c>
      <c r="BE63" s="188">
        <f t="shared" si="22"/>
        <v>0</v>
      </c>
      <c r="BF63" s="188">
        <f t="shared" si="23"/>
        <v>0</v>
      </c>
      <c r="BG63" s="188">
        <f t="shared" si="24"/>
        <v>0</v>
      </c>
      <c r="BH63" s="188">
        <f t="shared" si="25"/>
        <v>0</v>
      </c>
      <c r="BI63" s="188">
        <f t="shared" si="26"/>
        <v>0</v>
      </c>
      <c r="BJ63" s="188">
        <f t="shared" si="27"/>
        <v>0</v>
      </c>
      <c r="BK63" s="188">
        <f t="shared" si="28"/>
        <v>0</v>
      </c>
      <c r="BL63" s="188">
        <f t="shared" si="29"/>
        <v>0</v>
      </c>
      <c r="BM63" s="188">
        <f t="shared" si="30"/>
        <v>0</v>
      </c>
    </row>
    <row r="64" spans="1:65" s="187" customFormat="1">
      <c r="A64" s="182"/>
      <c r="B64" s="182"/>
      <c r="C64" s="183" t="s">
        <v>2249</v>
      </c>
      <c r="D64" s="184">
        <v>7</v>
      </c>
      <c r="E64" s="185" t="s">
        <v>1125</v>
      </c>
      <c r="F64" s="186" t="s">
        <v>2414</v>
      </c>
      <c r="G64" s="186" t="s">
        <v>2415</v>
      </c>
      <c r="H64" s="256"/>
      <c r="I64" s="256">
        <v>13330</v>
      </c>
      <c r="J64" s="256">
        <v>123314</v>
      </c>
      <c r="K64" s="256">
        <v>11743</v>
      </c>
      <c r="L64" s="270">
        <f t="shared" si="31"/>
        <v>148387</v>
      </c>
      <c r="M64" s="213"/>
      <c r="N64" s="296" t="str">
        <f>"00"&amp;TEXT(ROWS(C$2:C60),"00")&amp;"D"</f>
        <v>0059D</v>
      </c>
      <c r="O64" s="297"/>
      <c r="P64" s="353">
        <f t="shared" si="32"/>
        <v>0</v>
      </c>
      <c r="Q64" s="206"/>
      <c r="R64" s="296" t="str">
        <f>"10"&amp;TEXT(ROWS(F$2:F60),"00")&amp;"D"</f>
        <v>1059D</v>
      </c>
      <c r="S64" s="297"/>
      <c r="T64" s="353">
        <f t="shared" si="33"/>
        <v>0</v>
      </c>
      <c r="U64" s="206"/>
      <c r="V64" s="296" t="str">
        <f>"20"&amp;TEXT(ROWS(I$2:I60),"00")&amp;"D"</f>
        <v>2059D</v>
      </c>
      <c r="W64" s="297"/>
      <c r="X64" s="353">
        <f t="shared" si="34"/>
        <v>0</v>
      </c>
      <c r="Y64" s="206"/>
      <c r="Z64" s="296" t="str">
        <f>"30"&amp;TEXT(ROWS(L$2:L60),"00")&amp;"D"</f>
        <v>3059D</v>
      </c>
      <c r="AA64" s="297"/>
      <c r="AB64" s="353">
        <f t="shared" si="35"/>
        <v>0</v>
      </c>
      <c r="AC64" s="206"/>
      <c r="AD64" s="296" t="str">
        <f>"40"&amp;TEXT(ROWS(O$2:O60),"00")&amp;"D"</f>
        <v>4059D</v>
      </c>
      <c r="AE64" s="297"/>
      <c r="AF64" s="353">
        <f t="shared" si="36"/>
        <v>0</v>
      </c>
      <c r="AG64" s="206"/>
      <c r="AH64" s="188">
        <f t="shared" si="0"/>
        <v>0</v>
      </c>
      <c r="AI64" s="188">
        <f t="shared" si="37"/>
        <v>0</v>
      </c>
      <c r="AJ64" s="188">
        <f t="shared" si="38"/>
        <v>0</v>
      </c>
      <c r="AK64" s="188">
        <f t="shared" si="39"/>
        <v>0</v>
      </c>
      <c r="AL64" s="188">
        <f t="shared" si="40"/>
        <v>0</v>
      </c>
      <c r="AM64" s="189"/>
      <c r="AN64" s="188">
        <f t="shared" si="5"/>
        <v>0</v>
      </c>
      <c r="AO64" s="188">
        <f t="shared" si="6"/>
        <v>0</v>
      </c>
      <c r="AP64" s="188">
        <f t="shared" si="7"/>
        <v>0</v>
      </c>
      <c r="AQ64" s="188">
        <f t="shared" si="8"/>
        <v>0</v>
      </c>
      <c r="AR64" s="188">
        <f t="shared" si="9"/>
        <v>0</v>
      </c>
      <c r="AS64" s="188">
        <f t="shared" si="10"/>
        <v>0</v>
      </c>
      <c r="AT64" s="188">
        <f t="shared" si="11"/>
        <v>0</v>
      </c>
      <c r="AU64" s="188">
        <f t="shared" si="12"/>
        <v>0</v>
      </c>
      <c r="AV64" s="188">
        <f t="shared" si="13"/>
        <v>0</v>
      </c>
      <c r="AW64" s="188">
        <f t="shared" si="14"/>
        <v>0</v>
      </c>
      <c r="AX64" s="188">
        <f t="shared" si="15"/>
        <v>0</v>
      </c>
      <c r="AY64" s="188">
        <f t="shared" si="16"/>
        <v>0</v>
      </c>
      <c r="AZ64" s="188">
        <f t="shared" si="17"/>
        <v>0</v>
      </c>
      <c r="BA64" s="188">
        <f t="shared" si="18"/>
        <v>0</v>
      </c>
      <c r="BB64" s="188">
        <f t="shared" si="19"/>
        <v>0</v>
      </c>
      <c r="BC64" s="188">
        <f t="shared" si="20"/>
        <v>0</v>
      </c>
      <c r="BD64" s="188">
        <f t="shared" si="21"/>
        <v>0</v>
      </c>
      <c r="BE64" s="188">
        <f t="shared" si="22"/>
        <v>0</v>
      </c>
      <c r="BF64" s="188">
        <f t="shared" si="23"/>
        <v>0</v>
      </c>
      <c r="BG64" s="188">
        <f t="shared" si="24"/>
        <v>0</v>
      </c>
      <c r="BH64" s="188">
        <f t="shared" si="25"/>
        <v>0</v>
      </c>
      <c r="BI64" s="188">
        <f t="shared" si="26"/>
        <v>0</v>
      </c>
      <c r="BJ64" s="188">
        <f t="shared" si="27"/>
        <v>0</v>
      </c>
      <c r="BK64" s="188">
        <f t="shared" si="28"/>
        <v>0</v>
      </c>
      <c r="BL64" s="188">
        <f t="shared" si="29"/>
        <v>0</v>
      </c>
      <c r="BM64" s="188">
        <f t="shared" si="30"/>
        <v>0</v>
      </c>
    </row>
    <row r="65" spans="1:65" s="187" customFormat="1">
      <c r="A65" s="182"/>
      <c r="B65" s="182"/>
      <c r="C65" s="183" t="s">
        <v>2250</v>
      </c>
      <c r="D65" s="184">
        <v>7</v>
      </c>
      <c r="E65" s="185" t="s">
        <v>1135</v>
      </c>
      <c r="F65" s="186" t="s">
        <v>2416</v>
      </c>
      <c r="G65" s="186" t="s">
        <v>2417</v>
      </c>
      <c r="H65" s="256"/>
      <c r="I65" s="256"/>
      <c r="J65" s="256">
        <v>126580</v>
      </c>
      <c r="K65" s="256">
        <v>21380</v>
      </c>
      <c r="L65" s="270">
        <f t="shared" si="31"/>
        <v>147960</v>
      </c>
      <c r="M65" s="213"/>
      <c r="N65" s="296" t="str">
        <f>"00"&amp;TEXT(ROWS(C$2:C61),"00")&amp;"D"</f>
        <v>0060D</v>
      </c>
      <c r="O65" s="297"/>
      <c r="P65" s="353">
        <f t="shared" si="32"/>
        <v>0</v>
      </c>
      <c r="Q65" s="206"/>
      <c r="R65" s="296" t="str">
        <f>"10"&amp;TEXT(ROWS(F$2:F61),"00")&amp;"D"</f>
        <v>1060D</v>
      </c>
      <c r="S65" s="297"/>
      <c r="T65" s="353">
        <f t="shared" si="33"/>
        <v>0</v>
      </c>
      <c r="U65" s="206"/>
      <c r="V65" s="296" t="str">
        <f>"20"&amp;TEXT(ROWS(I$2:I61),"00")&amp;"D"</f>
        <v>2060D</v>
      </c>
      <c r="W65" s="297"/>
      <c r="X65" s="353">
        <f t="shared" si="34"/>
        <v>0</v>
      </c>
      <c r="Y65" s="206"/>
      <c r="Z65" s="296" t="str">
        <f>"30"&amp;TEXT(ROWS(L$2:L61),"00")&amp;"D"</f>
        <v>3060D</v>
      </c>
      <c r="AA65" s="297"/>
      <c r="AB65" s="353">
        <f t="shared" si="35"/>
        <v>0</v>
      </c>
      <c r="AC65" s="206"/>
      <c r="AD65" s="296" t="str">
        <f>"40"&amp;TEXT(ROWS(O$2:O61),"00")&amp;"D"</f>
        <v>4060D</v>
      </c>
      <c r="AE65" s="297"/>
      <c r="AF65" s="353">
        <f t="shared" si="36"/>
        <v>0</v>
      </c>
      <c r="AG65" s="206"/>
      <c r="AH65" s="188">
        <f t="shared" si="0"/>
        <v>0</v>
      </c>
      <c r="AI65" s="188">
        <f t="shared" si="37"/>
        <v>0</v>
      </c>
      <c r="AJ65" s="188">
        <f t="shared" si="38"/>
        <v>0</v>
      </c>
      <c r="AK65" s="188">
        <f t="shared" si="39"/>
        <v>0</v>
      </c>
      <c r="AL65" s="188">
        <f t="shared" si="40"/>
        <v>0</v>
      </c>
      <c r="AM65" s="189"/>
      <c r="AN65" s="188">
        <f t="shared" si="5"/>
        <v>0</v>
      </c>
      <c r="AO65" s="188">
        <f t="shared" si="6"/>
        <v>0</v>
      </c>
      <c r="AP65" s="188">
        <f t="shared" si="7"/>
        <v>0</v>
      </c>
      <c r="AQ65" s="188">
        <f t="shared" si="8"/>
        <v>0</v>
      </c>
      <c r="AR65" s="188">
        <f t="shared" si="9"/>
        <v>0</v>
      </c>
      <c r="AS65" s="188">
        <f t="shared" si="10"/>
        <v>0</v>
      </c>
      <c r="AT65" s="188">
        <f t="shared" si="11"/>
        <v>0</v>
      </c>
      <c r="AU65" s="188">
        <f t="shared" si="12"/>
        <v>0</v>
      </c>
      <c r="AV65" s="188">
        <f t="shared" si="13"/>
        <v>0</v>
      </c>
      <c r="AW65" s="188">
        <f t="shared" si="14"/>
        <v>0</v>
      </c>
      <c r="AX65" s="188">
        <f t="shared" si="15"/>
        <v>0</v>
      </c>
      <c r="AY65" s="188">
        <f t="shared" si="16"/>
        <v>0</v>
      </c>
      <c r="AZ65" s="188">
        <f t="shared" si="17"/>
        <v>0</v>
      </c>
      <c r="BA65" s="188">
        <f t="shared" si="18"/>
        <v>0</v>
      </c>
      <c r="BB65" s="188">
        <f t="shared" si="19"/>
        <v>0</v>
      </c>
      <c r="BC65" s="188">
        <f t="shared" si="20"/>
        <v>0</v>
      </c>
      <c r="BD65" s="188">
        <f t="shared" si="21"/>
        <v>0</v>
      </c>
      <c r="BE65" s="188">
        <f t="shared" si="22"/>
        <v>0</v>
      </c>
      <c r="BF65" s="188">
        <f t="shared" si="23"/>
        <v>0</v>
      </c>
      <c r="BG65" s="188">
        <f t="shared" si="24"/>
        <v>0</v>
      </c>
      <c r="BH65" s="188">
        <f t="shared" si="25"/>
        <v>0</v>
      </c>
      <c r="BI65" s="188">
        <f t="shared" si="26"/>
        <v>0</v>
      </c>
      <c r="BJ65" s="188">
        <f t="shared" si="27"/>
        <v>0</v>
      </c>
      <c r="BK65" s="188">
        <f t="shared" si="28"/>
        <v>0</v>
      </c>
      <c r="BL65" s="188">
        <f t="shared" si="29"/>
        <v>0</v>
      </c>
      <c r="BM65" s="188">
        <f t="shared" si="30"/>
        <v>0</v>
      </c>
    </row>
    <row r="66" spans="1:65" s="187" customFormat="1">
      <c r="A66" s="182"/>
      <c r="B66" s="182"/>
      <c r="C66" s="183" t="s">
        <v>2251</v>
      </c>
      <c r="D66" s="184">
        <v>7</v>
      </c>
      <c r="E66" s="185" t="s">
        <v>1135</v>
      </c>
      <c r="F66" s="186" t="s">
        <v>2418</v>
      </c>
      <c r="G66" s="186" t="s">
        <v>2419</v>
      </c>
      <c r="H66" s="256">
        <v>61855.199999999997</v>
      </c>
      <c r="I66" s="256">
        <v>999</v>
      </c>
      <c r="J66" s="256">
        <v>133729</v>
      </c>
      <c r="K66" s="256"/>
      <c r="L66" s="270">
        <f t="shared" si="31"/>
        <v>196583.2</v>
      </c>
      <c r="M66" s="213"/>
      <c r="N66" s="296" t="str">
        <f>"00"&amp;TEXT(ROWS(C$2:C62),"00")&amp;"D"</f>
        <v>0061D</v>
      </c>
      <c r="O66" s="297"/>
      <c r="P66" s="353">
        <f t="shared" si="32"/>
        <v>0</v>
      </c>
      <c r="Q66" s="206"/>
      <c r="R66" s="296" t="str">
        <f>"10"&amp;TEXT(ROWS(F$2:F62),"00")&amp;"D"</f>
        <v>1061D</v>
      </c>
      <c r="S66" s="297"/>
      <c r="T66" s="353">
        <f t="shared" si="33"/>
        <v>0</v>
      </c>
      <c r="U66" s="206"/>
      <c r="V66" s="296" t="str">
        <f>"20"&amp;TEXT(ROWS(I$2:I62),"00")&amp;"D"</f>
        <v>2061D</v>
      </c>
      <c r="W66" s="297"/>
      <c r="X66" s="353">
        <f t="shared" si="34"/>
        <v>0</v>
      </c>
      <c r="Y66" s="206"/>
      <c r="Z66" s="296" t="str">
        <f>"30"&amp;TEXT(ROWS(L$2:L62),"00")&amp;"D"</f>
        <v>3061D</v>
      </c>
      <c r="AA66" s="297"/>
      <c r="AB66" s="353">
        <f t="shared" si="35"/>
        <v>0</v>
      </c>
      <c r="AC66" s="206"/>
      <c r="AD66" s="296" t="str">
        <f>"40"&amp;TEXT(ROWS(O$2:O62),"00")&amp;"D"</f>
        <v>4061D</v>
      </c>
      <c r="AE66" s="297"/>
      <c r="AF66" s="353">
        <f t="shared" si="36"/>
        <v>0</v>
      </c>
      <c r="AG66" s="206"/>
      <c r="AH66" s="188">
        <f t="shared" si="0"/>
        <v>0</v>
      </c>
      <c r="AI66" s="188">
        <f t="shared" si="37"/>
        <v>0</v>
      </c>
      <c r="AJ66" s="188">
        <f t="shared" si="38"/>
        <v>0</v>
      </c>
      <c r="AK66" s="188">
        <f t="shared" si="39"/>
        <v>0</v>
      </c>
      <c r="AL66" s="188">
        <f t="shared" si="40"/>
        <v>0</v>
      </c>
      <c r="AM66" s="189"/>
      <c r="AN66" s="188">
        <f t="shared" si="5"/>
        <v>0</v>
      </c>
      <c r="AO66" s="188">
        <f t="shared" si="6"/>
        <v>0</v>
      </c>
      <c r="AP66" s="188">
        <f t="shared" si="7"/>
        <v>0</v>
      </c>
      <c r="AQ66" s="188">
        <f t="shared" si="8"/>
        <v>0</v>
      </c>
      <c r="AR66" s="188">
        <f t="shared" si="9"/>
        <v>0</v>
      </c>
      <c r="AS66" s="188">
        <f t="shared" si="10"/>
        <v>0</v>
      </c>
      <c r="AT66" s="188">
        <f t="shared" si="11"/>
        <v>0</v>
      </c>
      <c r="AU66" s="188">
        <f t="shared" si="12"/>
        <v>0</v>
      </c>
      <c r="AV66" s="188">
        <f t="shared" si="13"/>
        <v>0</v>
      </c>
      <c r="AW66" s="188">
        <f t="shared" si="14"/>
        <v>0</v>
      </c>
      <c r="AX66" s="188">
        <f t="shared" si="15"/>
        <v>0</v>
      </c>
      <c r="AY66" s="188">
        <f t="shared" si="16"/>
        <v>0</v>
      </c>
      <c r="AZ66" s="188">
        <f t="shared" si="17"/>
        <v>0</v>
      </c>
      <c r="BA66" s="188">
        <f t="shared" si="18"/>
        <v>0</v>
      </c>
      <c r="BB66" s="188">
        <f t="shared" si="19"/>
        <v>0</v>
      </c>
      <c r="BC66" s="188">
        <f t="shared" si="20"/>
        <v>0</v>
      </c>
      <c r="BD66" s="188">
        <f t="shared" si="21"/>
        <v>0</v>
      </c>
      <c r="BE66" s="188">
        <f t="shared" si="22"/>
        <v>0</v>
      </c>
      <c r="BF66" s="188">
        <f t="shared" si="23"/>
        <v>0</v>
      </c>
      <c r="BG66" s="188">
        <f t="shared" si="24"/>
        <v>0</v>
      </c>
      <c r="BH66" s="188">
        <f t="shared" si="25"/>
        <v>0</v>
      </c>
      <c r="BI66" s="188">
        <f t="shared" si="26"/>
        <v>0</v>
      </c>
      <c r="BJ66" s="188">
        <f t="shared" si="27"/>
        <v>0</v>
      </c>
      <c r="BK66" s="188">
        <f t="shared" si="28"/>
        <v>0</v>
      </c>
      <c r="BL66" s="188">
        <f t="shared" si="29"/>
        <v>0</v>
      </c>
      <c r="BM66" s="188">
        <f t="shared" si="30"/>
        <v>0</v>
      </c>
    </row>
    <row r="67" spans="1:65" s="187" customFormat="1">
      <c r="A67" s="182"/>
      <c r="B67" s="182"/>
      <c r="C67" s="183" t="s">
        <v>2252</v>
      </c>
      <c r="D67" s="184">
        <v>7</v>
      </c>
      <c r="E67" s="185" t="s">
        <v>1125</v>
      </c>
      <c r="F67" s="186" t="s">
        <v>2420</v>
      </c>
      <c r="G67" s="186" t="s">
        <v>2421</v>
      </c>
      <c r="H67" s="256"/>
      <c r="I67" s="256">
        <v>25490</v>
      </c>
      <c r="J67" s="256">
        <v>149435</v>
      </c>
      <c r="K67" s="256">
        <v>20359</v>
      </c>
      <c r="L67" s="270">
        <f t="shared" si="31"/>
        <v>195284</v>
      </c>
      <c r="M67" s="213"/>
      <c r="N67" s="296" t="str">
        <f>"00"&amp;TEXT(ROWS(C$2:C63),"00")&amp;"D"</f>
        <v>0062D</v>
      </c>
      <c r="O67" s="297"/>
      <c r="P67" s="353">
        <f t="shared" si="32"/>
        <v>0</v>
      </c>
      <c r="Q67" s="206"/>
      <c r="R67" s="296" t="str">
        <f>"10"&amp;TEXT(ROWS(F$2:F63),"00")&amp;"D"</f>
        <v>1062D</v>
      </c>
      <c r="S67" s="297"/>
      <c r="T67" s="353">
        <f t="shared" si="33"/>
        <v>0</v>
      </c>
      <c r="U67" s="206"/>
      <c r="V67" s="296" t="str">
        <f>"20"&amp;TEXT(ROWS(I$2:I63),"00")&amp;"D"</f>
        <v>2062D</v>
      </c>
      <c r="W67" s="297"/>
      <c r="X67" s="353">
        <f t="shared" si="34"/>
        <v>0</v>
      </c>
      <c r="Y67" s="206"/>
      <c r="Z67" s="296" t="str">
        <f>"30"&amp;TEXT(ROWS(L$2:L63),"00")&amp;"D"</f>
        <v>3062D</v>
      </c>
      <c r="AA67" s="297"/>
      <c r="AB67" s="353">
        <f t="shared" si="35"/>
        <v>0</v>
      </c>
      <c r="AC67" s="206"/>
      <c r="AD67" s="296" t="str">
        <f>"40"&amp;TEXT(ROWS(O$2:O63),"00")&amp;"D"</f>
        <v>4062D</v>
      </c>
      <c r="AE67" s="297"/>
      <c r="AF67" s="353">
        <f t="shared" si="36"/>
        <v>0</v>
      </c>
      <c r="AG67" s="206"/>
      <c r="AH67" s="188">
        <f t="shared" si="0"/>
        <v>0</v>
      </c>
      <c r="AI67" s="188">
        <f t="shared" si="37"/>
        <v>0</v>
      </c>
      <c r="AJ67" s="188">
        <f t="shared" si="38"/>
        <v>0</v>
      </c>
      <c r="AK67" s="188">
        <f t="shared" si="39"/>
        <v>0</v>
      </c>
      <c r="AL67" s="188">
        <f t="shared" si="40"/>
        <v>0</v>
      </c>
      <c r="AM67" s="189"/>
      <c r="AN67" s="188">
        <f t="shared" si="5"/>
        <v>0</v>
      </c>
      <c r="AO67" s="188">
        <f t="shared" si="6"/>
        <v>0</v>
      </c>
      <c r="AP67" s="188">
        <f t="shared" si="7"/>
        <v>0</v>
      </c>
      <c r="AQ67" s="188">
        <f t="shared" si="8"/>
        <v>0</v>
      </c>
      <c r="AR67" s="188">
        <f t="shared" si="9"/>
        <v>0</v>
      </c>
      <c r="AS67" s="188">
        <f t="shared" si="10"/>
        <v>0</v>
      </c>
      <c r="AT67" s="188">
        <f t="shared" si="11"/>
        <v>0</v>
      </c>
      <c r="AU67" s="188">
        <f t="shared" si="12"/>
        <v>0</v>
      </c>
      <c r="AV67" s="188">
        <f t="shared" si="13"/>
        <v>0</v>
      </c>
      <c r="AW67" s="188">
        <f t="shared" si="14"/>
        <v>0</v>
      </c>
      <c r="AX67" s="188">
        <f t="shared" si="15"/>
        <v>0</v>
      </c>
      <c r="AY67" s="188">
        <f t="shared" si="16"/>
        <v>0</v>
      </c>
      <c r="AZ67" s="188">
        <f t="shared" si="17"/>
        <v>0</v>
      </c>
      <c r="BA67" s="188">
        <f t="shared" si="18"/>
        <v>0</v>
      </c>
      <c r="BB67" s="188">
        <f t="shared" si="19"/>
        <v>0</v>
      </c>
      <c r="BC67" s="188">
        <f t="shared" si="20"/>
        <v>0</v>
      </c>
      <c r="BD67" s="188">
        <f t="shared" si="21"/>
        <v>0</v>
      </c>
      <c r="BE67" s="188">
        <f t="shared" si="22"/>
        <v>0</v>
      </c>
      <c r="BF67" s="188">
        <f t="shared" si="23"/>
        <v>0</v>
      </c>
      <c r="BG67" s="188">
        <f t="shared" si="24"/>
        <v>0</v>
      </c>
      <c r="BH67" s="188">
        <f t="shared" si="25"/>
        <v>0</v>
      </c>
      <c r="BI67" s="188">
        <f t="shared" si="26"/>
        <v>0</v>
      </c>
      <c r="BJ67" s="188">
        <f t="shared" si="27"/>
        <v>0</v>
      </c>
      <c r="BK67" s="188">
        <f t="shared" si="28"/>
        <v>0</v>
      </c>
      <c r="BL67" s="188">
        <f t="shared" si="29"/>
        <v>0</v>
      </c>
      <c r="BM67" s="188">
        <f t="shared" si="30"/>
        <v>0</v>
      </c>
    </row>
    <row r="68" spans="1:65" s="187" customFormat="1">
      <c r="A68" s="182"/>
      <c r="B68" s="182"/>
      <c r="C68" s="228" t="s">
        <v>2253</v>
      </c>
      <c r="D68" s="185">
        <v>7</v>
      </c>
      <c r="E68" s="185" t="s">
        <v>1125</v>
      </c>
      <c r="F68" s="229" t="s">
        <v>2422</v>
      </c>
      <c r="G68" s="229" t="s">
        <v>2423</v>
      </c>
      <c r="H68" s="256"/>
      <c r="I68" s="265">
        <v>55771</v>
      </c>
      <c r="J68" s="259">
        <v>157118</v>
      </c>
      <c r="K68" s="265">
        <v>18503</v>
      </c>
      <c r="L68" s="270">
        <f t="shared" si="31"/>
        <v>231392</v>
      </c>
      <c r="M68" s="213"/>
      <c r="N68" s="296" t="str">
        <f>"00"&amp;TEXT(ROWS(C$2:C64),"00")&amp;"D"</f>
        <v>0063D</v>
      </c>
      <c r="O68" s="297"/>
      <c r="P68" s="353">
        <f t="shared" si="32"/>
        <v>0</v>
      </c>
      <c r="Q68" s="206"/>
      <c r="R68" s="296" t="str">
        <f>"10"&amp;TEXT(ROWS(F$2:F64),"00")&amp;"D"</f>
        <v>1063D</v>
      </c>
      <c r="S68" s="297"/>
      <c r="T68" s="353">
        <f t="shared" si="33"/>
        <v>0</v>
      </c>
      <c r="U68" s="206"/>
      <c r="V68" s="296" t="str">
        <f>"20"&amp;TEXT(ROWS(I$2:I64),"00")&amp;"D"</f>
        <v>2063D</v>
      </c>
      <c r="W68" s="297"/>
      <c r="X68" s="353">
        <f t="shared" si="34"/>
        <v>0</v>
      </c>
      <c r="Y68" s="206"/>
      <c r="Z68" s="296" t="str">
        <f>"30"&amp;TEXT(ROWS(L$2:L64),"00")&amp;"D"</f>
        <v>3063D</v>
      </c>
      <c r="AA68" s="297"/>
      <c r="AB68" s="353">
        <f t="shared" si="35"/>
        <v>0</v>
      </c>
      <c r="AC68" s="206"/>
      <c r="AD68" s="296" t="str">
        <f>"40"&amp;TEXT(ROWS(O$2:O64),"00")&amp;"D"</f>
        <v>4063D</v>
      </c>
      <c r="AE68" s="297"/>
      <c r="AF68" s="353">
        <f t="shared" si="36"/>
        <v>0</v>
      </c>
      <c r="AG68" s="206"/>
      <c r="AH68" s="188">
        <f t="shared" si="0"/>
        <v>0</v>
      </c>
      <c r="AI68" s="188">
        <f t="shared" si="37"/>
        <v>0</v>
      </c>
      <c r="AJ68" s="188">
        <f t="shared" si="38"/>
        <v>0</v>
      </c>
      <c r="AK68" s="188">
        <f t="shared" si="39"/>
        <v>0</v>
      </c>
      <c r="AL68" s="188">
        <f t="shared" si="40"/>
        <v>0</v>
      </c>
      <c r="AM68" s="189"/>
      <c r="AN68" s="188">
        <f t="shared" si="5"/>
        <v>0</v>
      </c>
      <c r="AO68" s="188">
        <f t="shared" si="6"/>
        <v>0</v>
      </c>
      <c r="AP68" s="188">
        <f t="shared" si="7"/>
        <v>0</v>
      </c>
      <c r="AQ68" s="188">
        <f t="shared" si="8"/>
        <v>0</v>
      </c>
      <c r="AR68" s="188">
        <f t="shared" si="9"/>
        <v>0</v>
      </c>
      <c r="AS68" s="188">
        <f t="shared" si="10"/>
        <v>0</v>
      </c>
      <c r="AT68" s="188">
        <f t="shared" si="11"/>
        <v>0</v>
      </c>
      <c r="AU68" s="188">
        <f t="shared" si="12"/>
        <v>0</v>
      </c>
      <c r="AV68" s="188">
        <f t="shared" si="13"/>
        <v>0</v>
      </c>
      <c r="AW68" s="188">
        <f t="shared" si="14"/>
        <v>0</v>
      </c>
      <c r="AX68" s="188">
        <f t="shared" si="15"/>
        <v>0</v>
      </c>
      <c r="AY68" s="188">
        <f t="shared" si="16"/>
        <v>0</v>
      </c>
      <c r="AZ68" s="188">
        <f t="shared" si="17"/>
        <v>0</v>
      </c>
      <c r="BA68" s="188">
        <f t="shared" si="18"/>
        <v>0</v>
      </c>
      <c r="BB68" s="188">
        <f t="shared" si="19"/>
        <v>0</v>
      </c>
      <c r="BC68" s="188">
        <f t="shared" si="20"/>
        <v>0</v>
      </c>
      <c r="BD68" s="188">
        <f t="shared" si="21"/>
        <v>0</v>
      </c>
      <c r="BE68" s="188">
        <f t="shared" si="22"/>
        <v>0</v>
      </c>
      <c r="BF68" s="188">
        <f t="shared" si="23"/>
        <v>0</v>
      </c>
      <c r="BG68" s="188">
        <f t="shared" si="24"/>
        <v>0</v>
      </c>
      <c r="BH68" s="188">
        <f t="shared" si="25"/>
        <v>0</v>
      </c>
      <c r="BI68" s="188">
        <f t="shared" si="26"/>
        <v>0</v>
      </c>
      <c r="BJ68" s="188">
        <f t="shared" si="27"/>
        <v>0</v>
      </c>
      <c r="BK68" s="188">
        <f t="shared" si="28"/>
        <v>0</v>
      </c>
      <c r="BL68" s="188">
        <f t="shared" si="29"/>
        <v>0</v>
      </c>
      <c r="BM68" s="188">
        <f t="shared" si="30"/>
        <v>0</v>
      </c>
    </row>
    <row r="69" spans="1:65" s="187" customFormat="1">
      <c r="A69" s="182"/>
      <c r="B69" s="182"/>
      <c r="C69" s="228" t="s">
        <v>2254</v>
      </c>
      <c r="D69" s="185">
        <v>7</v>
      </c>
      <c r="E69" s="185" t="s">
        <v>1135</v>
      </c>
      <c r="F69" s="229" t="s">
        <v>2424</v>
      </c>
      <c r="G69" s="229" t="s">
        <v>2425</v>
      </c>
      <c r="H69" s="256">
        <v>115434</v>
      </c>
      <c r="I69" s="265">
        <v>1932</v>
      </c>
      <c r="J69" s="259">
        <v>163112</v>
      </c>
      <c r="K69" s="265"/>
      <c r="L69" s="270">
        <f t="shared" si="31"/>
        <v>280478</v>
      </c>
      <c r="M69" s="213"/>
      <c r="N69" s="296" t="str">
        <f>"00"&amp;TEXT(ROWS(C$2:C65),"00")&amp;"D"</f>
        <v>0064D</v>
      </c>
      <c r="O69" s="297"/>
      <c r="P69" s="353">
        <f t="shared" si="32"/>
        <v>0</v>
      </c>
      <c r="Q69" s="206"/>
      <c r="R69" s="296" t="str">
        <f>"10"&amp;TEXT(ROWS(F$2:F65),"00")&amp;"D"</f>
        <v>1064D</v>
      </c>
      <c r="S69" s="297"/>
      <c r="T69" s="353">
        <f t="shared" si="33"/>
        <v>0</v>
      </c>
      <c r="U69" s="206"/>
      <c r="V69" s="296" t="str">
        <f>"20"&amp;TEXT(ROWS(I$2:I65),"00")&amp;"D"</f>
        <v>2064D</v>
      </c>
      <c r="W69" s="297"/>
      <c r="X69" s="353">
        <f t="shared" si="34"/>
        <v>0</v>
      </c>
      <c r="Y69" s="206"/>
      <c r="Z69" s="296" t="str">
        <f>"30"&amp;TEXT(ROWS(L$2:L65),"00")&amp;"D"</f>
        <v>3064D</v>
      </c>
      <c r="AA69" s="297"/>
      <c r="AB69" s="353">
        <f t="shared" si="35"/>
        <v>0</v>
      </c>
      <c r="AC69" s="206"/>
      <c r="AD69" s="296" t="str">
        <f>"40"&amp;TEXT(ROWS(O$2:O65),"00")&amp;"D"</f>
        <v>4064D</v>
      </c>
      <c r="AE69" s="297"/>
      <c r="AF69" s="353">
        <f t="shared" si="36"/>
        <v>0</v>
      </c>
      <c r="AG69" s="206"/>
      <c r="AH69" s="188">
        <f t="shared" si="0"/>
        <v>0</v>
      </c>
      <c r="AI69" s="188">
        <f t="shared" si="37"/>
        <v>0</v>
      </c>
      <c r="AJ69" s="188">
        <f t="shared" si="38"/>
        <v>0</v>
      </c>
      <c r="AK69" s="188">
        <f t="shared" si="39"/>
        <v>0</v>
      </c>
      <c r="AL69" s="188">
        <f t="shared" si="40"/>
        <v>0</v>
      </c>
      <c r="AM69" s="189"/>
      <c r="AN69" s="188">
        <f t="shared" si="5"/>
        <v>0</v>
      </c>
      <c r="AO69" s="188">
        <f t="shared" si="6"/>
        <v>0</v>
      </c>
      <c r="AP69" s="188">
        <f t="shared" si="7"/>
        <v>0</v>
      </c>
      <c r="AQ69" s="188">
        <f t="shared" si="8"/>
        <v>0</v>
      </c>
      <c r="AR69" s="188">
        <f t="shared" si="9"/>
        <v>0</v>
      </c>
      <c r="AS69" s="188">
        <f t="shared" si="10"/>
        <v>0</v>
      </c>
      <c r="AT69" s="188">
        <f t="shared" si="11"/>
        <v>0</v>
      </c>
      <c r="AU69" s="188">
        <f t="shared" si="12"/>
        <v>0</v>
      </c>
      <c r="AV69" s="188">
        <f t="shared" si="13"/>
        <v>0</v>
      </c>
      <c r="AW69" s="188">
        <f t="shared" si="14"/>
        <v>0</v>
      </c>
      <c r="AX69" s="188">
        <f t="shared" si="15"/>
        <v>0</v>
      </c>
      <c r="AY69" s="188">
        <f t="shared" si="16"/>
        <v>0</v>
      </c>
      <c r="AZ69" s="188">
        <f t="shared" si="17"/>
        <v>0</v>
      </c>
      <c r="BA69" s="188">
        <f t="shared" si="18"/>
        <v>0</v>
      </c>
      <c r="BB69" s="188">
        <f t="shared" si="19"/>
        <v>0</v>
      </c>
      <c r="BC69" s="188">
        <f t="shared" si="20"/>
        <v>0</v>
      </c>
      <c r="BD69" s="188">
        <f t="shared" si="21"/>
        <v>0</v>
      </c>
      <c r="BE69" s="188">
        <f t="shared" si="22"/>
        <v>0</v>
      </c>
      <c r="BF69" s="188">
        <f t="shared" si="23"/>
        <v>0</v>
      </c>
      <c r="BG69" s="188">
        <f t="shared" si="24"/>
        <v>0</v>
      </c>
      <c r="BH69" s="188">
        <f t="shared" si="25"/>
        <v>0</v>
      </c>
      <c r="BI69" s="188">
        <f t="shared" si="26"/>
        <v>0</v>
      </c>
      <c r="BJ69" s="188">
        <f t="shared" si="27"/>
        <v>0</v>
      </c>
      <c r="BK69" s="188">
        <f t="shared" si="28"/>
        <v>0</v>
      </c>
      <c r="BL69" s="188">
        <f t="shared" si="29"/>
        <v>0</v>
      </c>
      <c r="BM69" s="188">
        <f t="shared" si="30"/>
        <v>0</v>
      </c>
    </row>
    <row r="70" spans="1:65" s="187" customFormat="1">
      <c r="A70" s="182"/>
      <c r="B70" s="182"/>
      <c r="C70" s="228" t="s">
        <v>2255</v>
      </c>
      <c r="D70" s="185">
        <v>7</v>
      </c>
      <c r="E70" s="185" t="s">
        <v>1135</v>
      </c>
      <c r="F70" s="229" t="s">
        <v>2426</v>
      </c>
      <c r="G70" s="229" t="s">
        <v>2427</v>
      </c>
      <c r="H70" s="256"/>
      <c r="I70" s="265">
        <v>1860</v>
      </c>
      <c r="J70" s="259">
        <v>163750</v>
      </c>
      <c r="K70" s="265"/>
      <c r="L70" s="270">
        <f t="shared" si="31"/>
        <v>165610</v>
      </c>
      <c r="M70" s="213"/>
      <c r="N70" s="296" t="str">
        <f>"00"&amp;TEXT(ROWS(C$2:C66),"00")&amp;"D"</f>
        <v>0065D</v>
      </c>
      <c r="O70" s="297"/>
      <c r="P70" s="353">
        <f t="shared" si="32"/>
        <v>0</v>
      </c>
      <c r="Q70" s="206"/>
      <c r="R70" s="296" t="str">
        <f>"10"&amp;TEXT(ROWS(F$2:F66),"00")&amp;"D"</f>
        <v>1065D</v>
      </c>
      <c r="S70" s="297"/>
      <c r="T70" s="353">
        <f t="shared" si="33"/>
        <v>0</v>
      </c>
      <c r="U70" s="206"/>
      <c r="V70" s="296" t="str">
        <f>"20"&amp;TEXT(ROWS(I$2:I66),"00")&amp;"D"</f>
        <v>2065D</v>
      </c>
      <c r="W70" s="297"/>
      <c r="X70" s="353">
        <f t="shared" si="34"/>
        <v>0</v>
      </c>
      <c r="Y70" s="206"/>
      <c r="Z70" s="296" t="str">
        <f>"30"&amp;TEXT(ROWS(L$2:L66),"00")&amp;"D"</f>
        <v>3065D</v>
      </c>
      <c r="AA70" s="297"/>
      <c r="AB70" s="353">
        <f t="shared" si="35"/>
        <v>0</v>
      </c>
      <c r="AC70" s="206"/>
      <c r="AD70" s="296" t="str">
        <f>"40"&amp;TEXT(ROWS(O$2:O66),"00")&amp;"D"</f>
        <v>4065D</v>
      </c>
      <c r="AE70" s="297"/>
      <c r="AF70" s="353">
        <f t="shared" si="36"/>
        <v>0</v>
      </c>
      <c r="AG70" s="206"/>
      <c r="AH70" s="188">
        <f t="shared" ref="AH70:AH133" si="41">SUM($O70*$AH$5)</f>
        <v>0</v>
      </c>
      <c r="AI70" s="188">
        <f t="shared" si="37"/>
        <v>0</v>
      </c>
      <c r="AJ70" s="188">
        <f t="shared" si="38"/>
        <v>0</v>
      </c>
      <c r="AK70" s="188">
        <f t="shared" si="39"/>
        <v>0</v>
      </c>
      <c r="AL70" s="188">
        <f t="shared" si="40"/>
        <v>0</v>
      </c>
      <c r="AM70" s="189"/>
      <c r="AN70" s="188">
        <f t="shared" ref="AN70:AN133" si="42">SUM($O70*$AN$5)</f>
        <v>0</v>
      </c>
      <c r="AO70" s="188">
        <f t="shared" ref="AO70:AO133" si="43">SUM($O70*$AO$5)</f>
        <v>0</v>
      </c>
      <c r="AP70" s="188">
        <f t="shared" ref="AP70:AP133" si="44">SUM($O70*$AP$5)</f>
        <v>0</v>
      </c>
      <c r="AQ70" s="188">
        <f t="shared" ref="AQ70:AQ133" si="45">SUM($O70*$AQ$5)</f>
        <v>0</v>
      </c>
      <c r="AR70" s="188">
        <f t="shared" ref="AR70:AR133" si="46">SUM($O70*$AR$5)</f>
        <v>0</v>
      </c>
      <c r="AS70" s="188">
        <f t="shared" ref="AS70:AS133" si="47">SUM($O70*$AS$5)</f>
        <v>0</v>
      </c>
      <c r="AT70" s="188">
        <f t="shared" ref="AT70:AT133" si="48">SUM($O70*$AT$5)</f>
        <v>0</v>
      </c>
      <c r="AU70" s="188">
        <f t="shared" ref="AU70:AU133" si="49">SUM($O70*$AU$5)</f>
        <v>0</v>
      </c>
      <c r="AV70" s="188">
        <f t="shared" ref="AV70:AV133" si="50">SUM($O70*$AV$5)</f>
        <v>0</v>
      </c>
      <c r="AW70" s="188">
        <f t="shared" ref="AW70:AW133" si="51">SUM($O70*$AW$5)</f>
        <v>0</v>
      </c>
      <c r="AX70" s="188">
        <f t="shared" ref="AX70:AX133" si="52">SUM($O70*$AX$5)</f>
        <v>0</v>
      </c>
      <c r="AY70" s="188">
        <f t="shared" ref="AY70:AY133" si="53">SUM($O70*$AY$5)</f>
        <v>0</v>
      </c>
      <c r="AZ70" s="188">
        <f t="shared" ref="AZ70:AZ133" si="54">SUM($O70*$AZ$5)</f>
        <v>0</v>
      </c>
      <c r="BA70" s="188">
        <f t="shared" ref="BA70:BA133" si="55">SUM($O70*$BA$5)</f>
        <v>0</v>
      </c>
      <c r="BB70" s="188">
        <f t="shared" ref="BB70:BB133" si="56">SUM($O70*$BB$5)</f>
        <v>0</v>
      </c>
      <c r="BC70" s="188">
        <f t="shared" ref="BC70:BC133" si="57">SUM($O70*$BC$5)</f>
        <v>0</v>
      </c>
      <c r="BD70" s="188">
        <f t="shared" ref="BD70:BD133" si="58">SUM($O70*$BD$5)</f>
        <v>0</v>
      </c>
      <c r="BE70" s="188">
        <f t="shared" ref="BE70:BE133" si="59">SUM($O70*$BE$5)</f>
        <v>0</v>
      </c>
      <c r="BF70" s="188">
        <f t="shared" ref="BF70:BF133" si="60">SUM($O70*$BF$5)</f>
        <v>0</v>
      </c>
      <c r="BG70" s="188">
        <f t="shared" ref="BG70:BG133" si="61">SUM($O70*$BG$5)</f>
        <v>0</v>
      </c>
      <c r="BH70" s="188">
        <f t="shared" ref="BH70:BH133" si="62">SUM($O70*$BH$5)</f>
        <v>0</v>
      </c>
      <c r="BI70" s="188">
        <f t="shared" ref="BI70:BI133" si="63">SUM($O70*$BI$5)</f>
        <v>0</v>
      </c>
      <c r="BJ70" s="188">
        <f t="shared" ref="BJ70:BJ133" si="64">SUM($O70*$BJ$5)</f>
        <v>0</v>
      </c>
      <c r="BK70" s="188">
        <f t="shared" ref="BK70:BK133" si="65">SUM($O70*$BK$5)</f>
        <v>0</v>
      </c>
      <c r="BL70" s="188">
        <f t="shared" ref="BL70:BL133" si="66">SUM($O70*$BL$5)</f>
        <v>0</v>
      </c>
      <c r="BM70" s="188">
        <f t="shared" ref="BM70:BM133" si="67">SUM($O70*$BM$5)</f>
        <v>0</v>
      </c>
    </row>
    <row r="71" spans="1:65" s="187" customFormat="1">
      <c r="A71" s="182"/>
      <c r="B71" s="182"/>
      <c r="C71" s="183" t="s">
        <v>2256</v>
      </c>
      <c r="D71" s="184">
        <v>7</v>
      </c>
      <c r="E71" s="185" t="s">
        <v>1125</v>
      </c>
      <c r="F71" s="186" t="s">
        <v>2428</v>
      </c>
      <c r="G71" s="186" t="s">
        <v>2429</v>
      </c>
      <c r="H71" s="256"/>
      <c r="I71" s="256">
        <v>33140</v>
      </c>
      <c r="J71" s="256">
        <v>172331</v>
      </c>
      <c r="K71" s="256">
        <v>8356</v>
      </c>
      <c r="L71" s="270">
        <f t="shared" ref="L71:L134" si="68">SUM(H71:K71)</f>
        <v>213827</v>
      </c>
      <c r="M71" s="213"/>
      <c r="N71" s="296" t="str">
        <f>"00"&amp;TEXT(ROWS(C$2:C67),"00")&amp;"D"</f>
        <v>0066D</v>
      </c>
      <c r="O71" s="297"/>
      <c r="P71" s="353">
        <f t="shared" ref="P71:P134" si="69">O71/L71</f>
        <v>0</v>
      </c>
      <c r="Q71" s="206"/>
      <c r="R71" s="296" t="str">
        <f>"10"&amp;TEXT(ROWS(F$2:F67),"00")&amp;"D"</f>
        <v>1066D</v>
      </c>
      <c r="S71" s="297"/>
      <c r="T71" s="353">
        <f t="shared" ref="T71:T134" si="70">S71/L71</f>
        <v>0</v>
      </c>
      <c r="U71" s="206"/>
      <c r="V71" s="296" t="str">
        <f>"20"&amp;TEXT(ROWS(I$2:I67),"00")&amp;"D"</f>
        <v>2066D</v>
      </c>
      <c r="W71" s="297"/>
      <c r="X71" s="353">
        <f t="shared" ref="X71:X134" si="71">W71/L71</f>
        <v>0</v>
      </c>
      <c r="Y71" s="206"/>
      <c r="Z71" s="296" t="str">
        <f>"30"&amp;TEXT(ROWS(L$2:L67),"00")&amp;"D"</f>
        <v>3066D</v>
      </c>
      <c r="AA71" s="297"/>
      <c r="AB71" s="353">
        <f t="shared" ref="AB71:AB134" si="72">AA71/L71</f>
        <v>0</v>
      </c>
      <c r="AC71" s="206"/>
      <c r="AD71" s="296" t="str">
        <f>"40"&amp;TEXT(ROWS(O$2:O67),"00")&amp;"D"</f>
        <v>4066D</v>
      </c>
      <c r="AE71" s="297"/>
      <c r="AF71" s="353">
        <f t="shared" ref="AF71:AF134" si="73">AE71/L71</f>
        <v>0</v>
      </c>
      <c r="AG71" s="206"/>
      <c r="AH71" s="188">
        <f t="shared" si="41"/>
        <v>0</v>
      </c>
      <c r="AI71" s="188">
        <f t="shared" ref="AI71:AI134" si="74">SUM(S71*$AI$5)</f>
        <v>0</v>
      </c>
      <c r="AJ71" s="188">
        <f t="shared" ref="AJ71:AJ134" si="75">SUM(W71*$AJ$5)</f>
        <v>0</v>
      </c>
      <c r="AK71" s="188">
        <f t="shared" ref="AK71:AK134" si="76">SUM(AA71*$AK$5)</f>
        <v>0</v>
      </c>
      <c r="AL71" s="188">
        <f t="shared" ref="AL71:AL134" si="77">SUM(AE71*$AL$5)</f>
        <v>0</v>
      </c>
      <c r="AM71" s="189"/>
      <c r="AN71" s="188">
        <f t="shared" si="42"/>
        <v>0</v>
      </c>
      <c r="AO71" s="188">
        <f t="shared" si="43"/>
        <v>0</v>
      </c>
      <c r="AP71" s="188">
        <f t="shared" si="44"/>
        <v>0</v>
      </c>
      <c r="AQ71" s="188">
        <f t="shared" si="45"/>
        <v>0</v>
      </c>
      <c r="AR71" s="188">
        <f t="shared" si="46"/>
        <v>0</v>
      </c>
      <c r="AS71" s="188">
        <f t="shared" si="47"/>
        <v>0</v>
      </c>
      <c r="AT71" s="188">
        <f t="shared" si="48"/>
        <v>0</v>
      </c>
      <c r="AU71" s="188">
        <f t="shared" si="49"/>
        <v>0</v>
      </c>
      <c r="AV71" s="188">
        <f t="shared" si="50"/>
        <v>0</v>
      </c>
      <c r="AW71" s="188">
        <f t="shared" si="51"/>
        <v>0</v>
      </c>
      <c r="AX71" s="188">
        <f t="shared" si="52"/>
        <v>0</v>
      </c>
      <c r="AY71" s="188">
        <f t="shared" si="53"/>
        <v>0</v>
      </c>
      <c r="AZ71" s="188">
        <f t="shared" si="54"/>
        <v>0</v>
      </c>
      <c r="BA71" s="188">
        <f t="shared" si="55"/>
        <v>0</v>
      </c>
      <c r="BB71" s="188">
        <f t="shared" si="56"/>
        <v>0</v>
      </c>
      <c r="BC71" s="188">
        <f t="shared" si="57"/>
        <v>0</v>
      </c>
      <c r="BD71" s="188">
        <f t="shared" si="58"/>
        <v>0</v>
      </c>
      <c r="BE71" s="188">
        <f t="shared" si="59"/>
        <v>0</v>
      </c>
      <c r="BF71" s="188">
        <f t="shared" si="60"/>
        <v>0</v>
      </c>
      <c r="BG71" s="188">
        <f t="shared" si="61"/>
        <v>0</v>
      </c>
      <c r="BH71" s="188">
        <f t="shared" si="62"/>
        <v>0</v>
      </c>
      <c r="BI71" s="188">
        <f t="shared" si="63"/>
        <v>0</v>
      </c>
      <c r="BJ71" s="188">
        <f t="shared" si="64"/>
        <v>0</v>
      </c>
      <c r="BK71" s="188">
        <f t="shared" si="65"/>
        <v>0</v>
      </c>
      <c r="BL71" s="188">
        <f t="shared" si="66"/>
        <v>0</v>
      </c>
      <c r="BM71" s="188">
        <f t="shared" si="67"/>
        <v>0</v>
      </c>
    </row>
    <row r="72" spans="1:65" s="187" customFormat="1">
      <c r="A72" s="182"/>
      <c r="B72" s="182"/>
      <c r="C72" s="183" t="s">
        <v>2257</v>
      </c>
      <c r="D72" s="184">
        <v>7</v>
      </c>
      <c r="E72" s="185" t="s">
        <v>1135</v>
      </c>
      <c r="F72" s="186" t="s">
        <v>2430</v>
      </c>
      <c r="G72" s="186" t="s">
        <v>2431</v>
      </c>
      <c r="H72" s="256"/>
      <c r="I72" s="256"/>
      <c r="J72" s="256">
        <v>192784</v>
      </c>
      <c r="K72" s="256"/>
      <c r="L72" s="270">
        <f t="shared" si="68"/>
        <v>192784</v>
      </c>
      <c r="M72" s="213"/>
      <c r="N72" s="296" t="str">
        <f>"00"&amp;TEXT(ROWS(C$2:C68),"00")&amp;"D"</f>
        <v>0067D</v>
      </c>
      <c r="O72" s="297"/>
      <c r="P72" s="353">
        <f t="shared" si="69"/>
        <v>0</v>
      </c>
      <c r="Q72" s="206"/>
      <c r="R72" s="296" t="str">
        <f>"10"&amp;TEXT(ROWS(F$2:F68),"00")&amp;"D"</f>
        <v>1067D</v>
      </c>
      <c r="S72" s="297"/>
      <c r="T72" s="353">
        <f t="shared" si="70"/>
        <v>0</v>
      </c>
      <c r="U72" s="206"/>
      <c r="V72" s="296" t="str">
        <f>"20"&amp;TEXT(ROWS(I$2:I68),"00")&amp;"D"</f>
        <v>2067D</v>
      </c>
      <c r="W72" s="297"/>
      <c r="X72" s="353">
        <f t="shared" si="71"/>
        <v>0</v>
      </c>
      <c r="Y72" s="206"/>
      <c r="Z72" s="296" t="str">
        <f>"30"&amp;TEXT(ROWS(L$2:L68),"00")&amp;"D"</f>
        <v>3067D</v>
      </c>
      <c r="AA72" s="297"/>
      <c r="AB72" s="353">
        <f t="shared" si="72"/>
        <v>0</v>
      </c>
      <c r="AC72" s="206"/>
      <c r="AD72" s="296" t="str">
        <f>"40"&amp;TEXT(ROWS(O$2:O68),"00")&amp;"D"</f>
        <v>4067D</v>
      </c>
      <c r="AE72" s="297"/>
      <c r="AF72" s="353">
        <f t="shared" si="73"/>
        <v>0</v>
      </c>
      <c r="AG72" s="206"/>
      <c r="AH72" s="188">
        <f t="shared" si="41"/>
        <v>0</v>
      </c>
      <c r="AI72" s="188">
        <f t="shared" si="74"/>
        <v>0</v>
      </c>
      <c r="AJ72" s="188">
        <f t="shared" si="75"/>
        <v>0</v>
      </c>
      <c r="AK72" s="188">
        <f t="shared" si="76"/>
        <v>0</v>
      </c>
      <c r="AL72" s="188">
        <f t="shared" si="77"/>
        <v>0</v>
      </c>
      <c r="AM72" s="189"/>
      <c r="AN72" s="188">
        <f t="shared" si="42"/>
        <v>0</v>
      </c>
      <c r="AO72" s="188">
        <f t="shared" si="43"/>
        <v>0</v>
      </c>
      <c r="AP72" s="188">
        <f t="shared" si="44"/>
        <v>0</v>
      </c>
      <c r="AQ72" s="188">
        <f t="shared" si="45"/>
        <v>0</v>
      </c>
      <c r="AR72" s="188">
        <f t="shared" si="46"/>
        <v>0</v>
      </c>
      <c r="AS72" s="188">
        <f t="shared" si="47"/>
        <v>0</v>
      </c>
      <c r="AT72" s="188">
        <f t="shared" si="48"/>
        <v>0</v>
      </c>
      <c r="AU72" s="188">
        <f t="shared" si="49"/>
        <v>0</v>
      </c>
      <c r="AV72" s="188">
        <f t="shared" si="50"/>
        <v>0</v>
      </c>
      <c r="AW72" s="188">
        <f t="shared" si="51"/>
        <v>0</v>
      </c>
      <c r="AX72" s="188">
        <f t="shared" si="52"/>
        <v>0</v>
      </c>
      <c r="AY72" s="188">
        <f t="shared" si="53"/>
        <v>0</v>
      </c>
      <c r="AZ72" s="188">
        <f t="shared" si="54"/>
        <v>0</v>
      </c>
      <c r="BA72" s="188">
        <f t="shared" si="55"/>
        <v>0</v>
      </c>
      <c r="BB72" s="188">
        <f t="shared" si="56"/>
        <v>0</v>
      </c>
      <c r="BC72" s="188">
        <f t="shared" si="57"/>
        <v>0</v>
      </c>
      <c r="BD72" s="188">
        <f t="shared" si="58"/>
        <v>0</v>
      </c>
      <c r="BE72" s="188">
        <f t="shared" si="59"/>
        <v>0</v>
      </c>
      <c r="BF72" s="188">
        <f t="shared" si="60"/>
        <v>0</v>
      </c>
      <c r="BG72" s="188">
        <f t="shared" si="61"/>
        <v>0</v>
      </c>
      <c r="BH72" s="188">
        <f t="shared" si="62"/>
        <v>0</v>
      </c>
      <c r="BI72" s="188">
        <f t="shared" si="63"/>
        <v>0</v>
      </c>
      <c r="BJ72" s="188">
        <f t="shared" si="64"/>
        <v>0</v>
      </c>
      <c r="BK72" s="188">
        <f t="shared" si="65"/>
        <v>0</v>
      </c>
      <c r="BL72" s="188">
        <f t="shared" si="66"/>
        <v>0</v>
      </c>
      <c r="BM72" s="188">
        <f t="shared" si="67"/>
        <v>0</v>
      </c>
    </row>
    <row r="73" spans="1:65" s="187" customFormat="1">
      <c r="A73" s="182"/>
      <c r="B73" s="182"/>
      <c r="C73" s="183" t="s">
        <v>2258</v>
      </c>
      <c r="D73" s="184">
        <v>7</v>
      </c>
      <c r="E73" s="185" t="s">
        <v>1125</v>
      </c>
      <c r="F73" s="186" t="s">
        <v>2432</v>
      </c>
      <c r="G73" s="227" t="s">
        <v>2433</v>
      </c>
      <c r="H73" s="256"/>
      <c r="I73" s="256">
        <v>13828</v>
      </c>
      <c r="J73" s="260">
        <v>225674</v>
      </c>
      <c r="K73" s="256">
        <v>23082</v>
      </c>
      <c r="L73" s="270">
        <f t="shared" si="68"/>
        <v>262584</v>
      </c>
      <c r="M73" s="213"/>
      <c r="N73" s="296" t="str">
        <f>"00"&amp;TEXT(ROWS(C$2:C69),"00")&amp;"D"</f>
        <v>0068D</v>
      </c>
      <c r="O73" s="297"/>
      <c r="P73" s="353">
        <f t="shared" si="69"/>
        <v>0</v>
      </c>
      <c r="Q73" s="206"/>
      <c r="R73" s="296" t="str">
        <f>"10"&amp;TEXT(ROWS(F$2:F69),"00")&amp;"D"</f>
        <v>1068D</v>
      </c>
      <c r="S73" s="297"/>
      <c r="T73" s="353">
        <f t="shared" si="70"/>
        <v>0</v>
      </c>
      <c r="U73" s="206"/>
      <c r="V73" s="296" t="str">
        <f>"20"&amp;TEXT(ROWS(I$2:I69),"00")&amp;"D"</f>
        <v>2068D</v>
      </c>
      <c r="W73" s="297"/>
      <c r="X73" s="353">
        <f t="shared" si="71"/>
        <v>0</v>
      </c>
      <c r="Y73" s="206"/>
      <c r="Z73" s="296" t="str">
        <f>"30"&amp;TEXT(ROWS(L$2:L69),"00")&amp;"D"</f>
        <v>3068D</v>
      </c>
      <c r="AA73" s="297"/>
      <c r="AB73" s="353">
        <f t="shared" si="72"/>
        <v>0</v>
      </c>
      <c r="AC73" s="206"/>
      <c r="AD73" s="296" t="str">
        <f>"40"&amp;TEXT(ROWS(O$2:O69),"00")&amp;"D"</f>
        <v>4068D</v>
      </c>
      <c r="AE73" s="297"/>
      <c r="AF73" s="353">
        <f t="shared" si="73"/>
        <v>0</v>
      </c>
      <c r="AG73" s="206"/>
      <c r="AH73" s="188">
        <f t="shared" si="41"/>
        <v>0</v>
      </c>
      <c r="AI73" s="188">
        <f t="shared" si="74"/>
        <v>0</v>
      </c>
      <c r="AJ73" s="188">
        <f t="shared" si="75"/>
        <v>0</v>
      </c>
      <c r="AK73" s="188">
        <f t="shared" si="76"/>
        <v>0</v>
      </c>
      <c r="AL73" s="188">
        <f t="shared" si="77"/>
        <v>0</v>
      </c>
      <c r="AM73" s="189"/>
      <c r="AN73" s="188">
        <f t="shared" si="42"/>
        <v>0</v>
      </c>
      <c r="AO73" s="188">
        <f t="shared" si="43"/>
        <v>0</v>
      </c>
      <c r="AP73" s="188">
        <f t="shared" si="44"/>
        <v>0</v>
      </c>
      <c r="AQ73" s="188">
        <f t="shared" si="45"/>
        <v>0</v>
      </c>
      <c r="AR73" s="188">
        <f t="shared" si="46"/>
        <v>0</v>
      </c>
      <c r="AS73" s="188">
        <f t="shared" si="47"/>
        <v>0</v>
      </c>
      <c r="AT73" s="188">
        <f t="shared" si="48"/>
        <v>0</v>
      </c>
      <c r="AU73" s="188">
        <f t="shared" si="49"/>
        <v>0</v>
      </c>
      <c r="AV73" s="188">
        <f t="shared" si="50"/>
        <v>0</v>
      </c>
      <c r="AW73" s="188">
        <f t="shared" si="51"/>
        <v>0</v>
      </c>
      <c r="AX73" s="188">
        <f t="shared" si="52"/>
        <v>0</v>
      </c>
      <c r="AY73" s="188">
        <f t="shared" si="53"/>
        <v>0</v>
      </c>
      <c r="AZ73" s="188">
        <f t="shared" si="54"/>
        <v>0</v>
      </c>
      <c r="BA73" s="188">
        <f t="shared" si="55"/>
        <v>0</v>
      </c>
      <c r="BB73" s="188">
        <f t="shared" si="56"/>
        <v>0</v>
      </c>
      <c r="BC73" s="188">
        <f t="shared" si="57"/>
        <v>0</v>
      </c>
      <c r="BD73" s="188">
        <f t="shared" si="58"/>
        <v>0</v>
      </c>
      <c r="BE73" s="188">
        <f t="shared" si="59"/>
        <v>0</v>
      </c>
      <c r="BF73" s="188">
        <f t="shared" si="60"/>
        <v>0</v>
      </c>
      <c r="BG73" s="188">
        <f t="shared" si="61"/>
        <v>0</v>
      </c>
      <c r="BH73" s="188">
        <f t="shared" si="62"/>
        <v>0</v>
      </c>
      <c r="BI73" s="188">
        <f t="shared" si="63"/>
        <v>0</v>
      </c>
      <c r="BJ73" s="188">
        <f t="shared" si="64"/>
        <v>0</v>
      </c>
      <c r="BK73" s="188">
        <f t="shared" si="65"/>
        <v>0</v>
      </c>
      <c r="BL73" s="188">
        <f t="shared" si="66"/>
        <v>0</v>
      </c>
      <c r="BM73" s="188">
        <f t="shared" si="67"/>
        <v>0</v>
      </c>
    </row>
    <row r="74" spans="1:65" s="187" customFormat="1">
      <c r="A74" s="182"/>
      <c r="B74" s="182"/>
      <c r="C74" s="183" t="s">
        <v>2259</v>
      </c>
      <c r="D74" s="184">
        <v>7</v>
      </c>
      <c r="E74" s="185" t="s">
        <v>1125</v>
      </c>
      <c r="F74" s="186" t="s">
        <v>2434</v>
      </c>
      <c r="G74" s="186" t="s">
        <v>2435</v>
      </c>
      <c r="H74" s="256">
        <v>63162</v>
      </c>
      <c r="I74" s="256">
        <v>104622</v>
      </c>
      <c r="J74" s="256">
        <v>292852</v>
      </c>
      <c r="K74" s="256">
        <v>78856</v>
      </c>
      <c r="L74" s="270">
        <f t="shared" si="68"/>
        <v>539492</v>
      </c>
      <c r="M74" s="213"/>
      <c r="N74" s="296" t="str">
        <f>"00"&amp;TEXT(ROWS(C$2:C70),"00")&amp;"D"</f>
        <v>0069D</v>
      </c>
      <c r="O74" s="297"/>
      <c r="P74" s="353">
        <f t="shared" si="69"/>
        <v>0</v>
      </c>
      <c r="Q74" s="206"/>
      <c r="R74" s="296" t="str">
        <f>"10"&amp;TEXT(ROWS(F$2:F70),"00")&amp;"D"</f>
        <v>1069D</v>
      </c>
      <c r="S74" s="297"/>
      <c r="T74" s="353">
        <f t="shared" si="70"/>
        <v>0</v>
      </c>
      <c r="U74" s="206"/>
      <c r="V74" s="296" t="str">
        <f>"20"&amp;TEXT(ROWS(I$2:I70),"00")&amp;"D"</f>
        <v>2069D</v>
      </c>
      <c r="W74" s="297"/>
      <c r="X74" s="353">
        <f t="shared" si="71"/>
        <v>0</v>
      </c>
      <c r="Y74" s="206"/>
      <c r="Z74" s="296" t="str">
        <f>"30"&amp;TEXT(ROWS(L$2:L70),"00")&amp;"D"</f>
        <v>3069D</v>
      </c>
      <c r="AA74" s="297"/>
      <c r="AB74" s="353">
        <f t="shared" si="72"/>
        <v>0</v>
      </c>
      <c r="AC74" s="206"/>
      <c r="AD74" s="296" t="str">
        <f>"40"&amp;TEXT(ROWS(O$2:O70),"00")&amp;"D"</f>
        <v>4069D</v>
      </c>
      <c r="AE74" s="297"/>
      <c r="AF74" s="353">
        <f t="shared" si="73"/>
        <v>0</v>
      </c>
      <c r="AG74" s="206"/>
      <c r="AH74" s="188">
        <f t="shared" si="41"/>
        <v>0</v>
      </c>
      <c r="AI74" s="188">
        <f t="shared" si="74"/>
        <v>0</v>
      </c>
      <c r="AJ74" s="188">
        <f t="shared" si="75"/>
        <v>0</v>
      </c>
      <c r="AK74" s="188">
        <f t="shared" si="76"/>
        <v>0</v>
      </c>
      <c r="AL74" s="188">
        <f t="shared" si="77"/>
        <v>0</v>
      </c>
      <c r="AM74" s="189"/>
      <c r="AN74" s="188">
        <f t="shared" si="42"/>
        <v>0</v>
      </c>
      <c r="AO74" s="188">
        <f t="shared" si="43"/>
        <v>0</v>
      </c>
      <c r="AP74" s="188">
        <f t="shared" si="44"/>
        <v>0</v>
      </c>
      <c r="AQ74" s="188">
        <f t="shared" si="45"/>
        <v>0</v>
      </c>
      <c r="AR74" s="188">
        <f t="shared" si="46"/>
        <v>0</v>
      </c>
      <c r="AS74" s="188">
        <f t="shared" si="47"/>
        <v>0</v>
      </c>
      <c r="AT74" s="188">
        <f t="shared" si="48"/>
        <v>0</v>
      </c>
      <c r="AU74" s="188">
        <f t="shared" si="49"/>
        <v>0</v>
      </c>
      <c r="AV74" s="188">
        <f t="shared" si="50"/>
        <v>0</v>
      </c>
      <c r="AW74" s="188">
        <f t="shared" si="51"/>
        <v>0</v>
      </c>
      <c r="AX74" s="188">
        <f t="shared" si="52"/>
        <v>0</v>
      </c>
      <c r="AY74" s="188">
        <f t="shared" si="53"/>
        <v>0</v>
      </c>
      <c r="AZ74" s="188">
        <f t="shared" si="54"/>
        <v>0</v>
      </c>
      <c r="BA74" s="188">
        <f t="shared" si="55"/>
        <v>0</v>
      </c>
      <c r="BB74" s="188">
        <f t="shared" si="56"/>
        <v>0</v>
      </c>
      <c r="BC74" s="188">
        <f t="shared" si="57"/>
        <v>0</v>
      </c>
      <c r="BD74" s="188">
        <f t="shared" si="58"/>
        <v>0</v>
      </c>
      <c r="BE74" s="188">
        <f t="shared" si="59"/>
        <v>0</v>
      </c>
      <c r="BF74" s="188">
        <f t="shared" si="60"/>
        <v>0</v>
      </c>
      <c r="BG74" s="188">
        <f t="shared" si="61"/>
        <v>0</v>
      </c>
      <c r="BH74" s="188">
        <f t="shared" si="62"/>
        <v>0</v>
      </c>
      <c r="BI74" s="188">
        <f t="shared" si="63"/>
        <v>0</v>
      </c>
      <c r="BJ74" s="188">
        <f t="shared" si="64"/>
        <v>0</v>
      </c>
      <c r="BK74" s="188">
        <f t="shared" si="65"/>
        <v>0</v>
      </c>
      <c r="BL74" s="188">
        <f t="shared" si="66"/>
        <v>0</v>
      </c>
      <c r="BM74" s="188">
        <f t="shared" si="67"/>
        <v>0</v>
      </c>
    </row>
    <row r="75" spans="1:65" s="187" customFormat="1">
      <c r="A75" s="182"/>
      <c r="B75" s="182"/>
      <c r="C75" s="183" t="s">
        <v>2260</v>
      </c>
      <c r="D75" s="184">
        <v>7</v>
      </c>
      <c r="E75" s="185" t="s">
        <v>1135</v>
      </c>
      <c r="F75" s="186" t="s">
        <v>2436</v>
      </c>
      <c r="G75" s="186" t="s">
        <v>2437</v>
      </c>
      <c r="H75" s="256"/>
      <c r="I75" s="256">
        <v>1272</v>
      </c>
      <c r="J75" s="256">
        <v>366339</v>
      </c>
      <c r="K75" s="256">
        <v>7685</v>
      </c>
      <c r="L75" s="270">
        <f t="shared" si="68"/>
        <v>375296</v>
      </c>
      <c r="M75" s="213"/>
      <c r="N75" s="296" t="str">
        <f>"00"&amp;TEXT(ROWS(C$2:C71),"00")&amp;"D"</f>
        <v>0070D</v>
      </c>
      <c r="O75" s="297"/>
      <c r="P75" s="353">
        <f t="shared" si="69"/>
        <v>0</v>
      </c>
      <c r="Q75" s="206"/>
      <c r="R75" s="296" t="str">
        <f>"10"&amp;TEXT(ROWS(F$2:F71),"00")&amp;"D"</f>
        <v>1070D</v>
      </c>
      <c r="S75" s="297"/>
      <c r="T75" s="353">
        <f t="shared" si="70"/>
        <v>0</v>
      </c>
      <c r="U75" s="206"/>
      <c r="V75" s="296" t="str">
        <f>"20"&amp;TEXT(ROWS(I$2:I71),"00")&amp;"D"</f>
        <v>2070D</v>
      </c>
      <c r="W75" s="297"/>
      <c r="X75" s="353">
        <f t="shared" si="71"/>
        <v>0</v>
      </c>
      <c r="Y75" s="206"/>
      <c r="Z75" s="296" t="str">
        <f>"30"&amp;TEXT(ROWS(L$2:L71),"00")&amp;"D"</f>
        <v>3070D</v>
      </c>
      <c r="AA75" s="297"/>
      <c r="AB75" s="353">
        <f t="shared" si="72"/>
        <v>0</v>
      </c>
      <c r="AC75" s="206"/>
      <c r="AD75" s="296" t="str">
        <f>"40"&amp;TEXT(ROWS(O$2:O71),"00")&amp;"D"</f>
        <v>4070D</v>
      </c>
      <c r="AE75" s="297"/>
      <c r="AF75" s="353">
        <f t="shared" si="73"/>
        <v>0</v>
      </c>
      <c r="AG75" s="206"/>
      <c r="AH75" s="188">
        <f t="shared" si="41"/>
        <v>0</v>
      </c>
      <c r="AI75" s="188">
        <f t="shared" si="74"/>
        <v>0</v>
      </c>
      <c r="AJ75" s="188">
        <f t="shared" si="75"/>
        <v>0</v>
      </c>
      <c r="AK75" s="188">
        <f t="shared" si="76"/>
        <v>0</v>
      </c>
      <c r="AL75" s="188">
        <f t="shared" si="77"/>
        <v>0</v>
      </c>
      <c r="AM75" s="189"/>
      <c r="AN75" s="188">
        <f t="shared" si="42"/>
        <v>0</v>
      </c>
      <c r="AO75" s="188">
        <f t="shared" si="43"/>
        <v>0</v>
      </c>
      <c r="AP75" s="188">
        <f t="shared" si="44"/>
        <v>0</v>
      </c>
      <c r="AQ75" s="188">
        <f t="shared" si="45"/>
        <v>0</v>
      </c>
      <c r="AR75" s="188">
        <f t="shared" si="46"/>
        <v>0</v>
      </c>
      <c r="AS75" s="188">
        <f t="shared" si="47"/>
        <v>0</v>
      </c>
      <c r="AT75" s="188">
        <f t="shared" si="48"/>
        <v>0</v>
      </c>
      <c r="AU75" s="188">
        <f t="shared" si="49"/>
        <v>0</v>
      </c>
      <c r="AV75" s="188">
        <f t="shared" si="50"/>
        <v>0</v>
      </c>
      <c r="AW75" s="188">
        <f t="shared" si="51"/>
        <v>0</v>
      </c>
      <c r="AX75" s="188">
        <f t="shared" si="52"/>
        <v>0</v>
      </c>
      <c r="AY75" s="188">
        <f t="shared" si="53"/>
        <v>0</v>
      </c>
      <c r="AZ75" s="188">
        <f t="shared" si="54"/>
        <v>0</v>
      </c>
      <c r="BA75" s="188">
        <f t="shared" si="55"/>
        <v>0</v>
      </c>
      <c r="BB75" s="188">
        <f t="shared" si="56"/>
        <v>0</v>
      </c>
      <c r="BC75" s="188">
        <f t="shared" si="57"/>
        <v>0</v>
      </c>
      <c r="BD75" s="188">
        <f t="shared" si="58"/>
        <v>0</v>
      </c>
      <c r="BE75" s="188">
        <f t="shared" si="59"/>
        <v>0</v>
      </c>
      <c r="BF75" s="188">
        <f t="shared" si="60"/>
        <v>0</v>
      </c>
      <c r="BG75" s="188">
        <f t="shared" si="61"/>
        <v>0</v>
      </c>
      <c r="BH75" s="188">
        <f t="shared" si="62"/>
        <v>0</v>
      </c>
      <c r="BI75" s="188">
        <f t="shared" si="63"/>
        <v>0</v>
      </c>
      <c r="BJ75" s="188">
        <f t="shared" si="64"/>
        <v>0</v>
      </c>
      <c r="BK75" s="188">
        <f t="shared" si="65"/>
        <v>0</v>
      </c>
      <c r="BL75" s="188">
        <f t="shared" si="66"/>
        <v>0</v>
      </c>
      <c r="BM75" s="188">
        <f t="shared" si="67"/>
        <v>0</v>
      </c>
    </row>
    <row r="76" spans="1:65" s="187" customFormat="1">
      <c r="A76" s="182"/>
      <c r="B76" s="182"/>
      <c r="C76" s="183" t="s">
        <v>2261</v>
      </c>
      <c r="D76" s="184">
        <v>7</v>
      </c>
      <c r="E76" s="185" t="s">
        <v>1135</v>
      </c>
      <c r="F76" s="186" t="s">
        <v>2438</v>
      </c>
      <c r="G76" s="186" t="s">
        <v>374</v>
      </c>
      <c r="H76" s="256">
        <v>67956</v>
      </c>
      <c r="I76" s="256">
        <v>986</v>
      </c>
      <c r="J76" s="256">
        <v>372926</v>
      </c>
      <c r="K76" s="256">
        <v>27773</v>
      </c>
      <c r="L76" s="270">
        <f t="shared" si="68"/>
        <v>469641</v>
      </c>
      <c r="M76" s="213"/>
      <c r="N76" s="296" t="str">
        <f>"00"&amp;TEXT(ROWS(C$2:C72),"00")&amp;"D"</f>
        <v>0071D</v>
      </c>
      <c r="O76" s="297"/>
      <c r="P76" s="353">
        <f t="shared" si="69"/>
        <v>0</v>
      </c>
      <c r="Q76" s="206"/>
      <c r="R76" s="296" t="str">
        <f>"10"&amp;TEXT(ROWS(F$2:F72),"00")&amp;"D"</f>
        <v>1071D</v>
      </c>
      <c r="S76" s="297"/>
      <c r="T76" s="353">
        <f t="shared" si="70"/>
        <v>0</v>
      </c>
      <c r="U76" s="206"/>
      <c r="V76" s="296" t="str">
        <f>"20"&amp;TEXT(ROWS(I$2:I72),"00")&amp;"D"</f>
        <v>2071D</v>
      </c>
      <c r="W76" s="297"/>
      <c r="X76" s="353">
        <f t="shared" si="71"/>
        <v>0</v>
      </c>
      <c r="Y76" s="206"/>
      <c r="Z76" s="296" t="str">
        <f>"30"&amp;TEXT(ROWS(L$2:L72),"00")&amp;"D"</f>
        <v>3071D</v>
      </c>
      <c r="AA76" s="297"/>
      <c r="AB76" s="353">
        <f t="shared" si="72"/>
        <v>0</v>
      </c>
      <c r="AC76" s="206"/>
      <c r="AD76" s="296" t="str">
        <f>"40"&amp;TEXT(ROWS(O$2:O72),"00")&amp;"D"</f>
        <v>4071D</v>
      </c>
      <c r="AE76" s="297"/>
      <c r="AF76" s="353">
        <f t="shared" si="73"/>
        <v>0</v>
      </c>
      <c r="AG76" s="206"/>
      <c r="AH76" s="188">
        <f t="shared" si="41"/>
        <v>0</v>
      </c>
      <c r="AI76" s="188">
        <f t="shared" si="74"/>
        <v>0</v>
      </c>
      <c r="AJ76" s="188">
        <f t="shared" si="75"/>
        <v>0</v>
      </c>
      <c r="AK76" s="188">
        <f t="shared" si="76"/>
        <v>0</v>
      </c>
      <c r="AL76" s="188">
        <f t="shared" si="77"/>
        <v>0</v>
      </c>
      <c r="AM76" s="189"/>
      <c r="AN76" s="188">
        <f t="shared" si="42"/>
        <v>0</v>
      </c>
      <c r="AO76" s="188">
        <f t="shared" si="43"/>
        <v>0</v>
      </c>
      <c r="AP76" s="188">
        <f t="shared" si="44"/>
        <v>0</v>
      </c>
      <c r="AQ76" s="188">
        <f t="shared" si="45"/>
        <v>0</v>
      </c>
      <c r="AR76" s="188">
        <f t="shared" si="46"/>
        <v>0</v>
      </c>
      <c r="AS76" s="188">
        <f t="shared" si="47"/>
        <v>0</v>
      </c>
      <c r="AT76" s="188">
        <f t="shared" si="48"/>
        <v>0</v>
      </c>
      <c r="AU76" s="188">
        <f t="shared" si="49"/>
        <v>0</v>
      </c>
      <c r="AV76" s="188">
        <f t="shared" si="50"/>
        <v>0</v>
      </c>
      <c r="AW76" s="188">
        <f t="shared" si="51"/>
        <v>0</v>
      </c>
      <c r="AX76" s="188">
        <f t="shared" si="52"/>
        <v>0</v>
      </c>
      <c r="AY76" s="188">
        <f t="shared" si="53"/>
        <v>0</v>
      </c>
      <c r="AZ76" s="188">
        <f t="shared" si="54"/>
        <v>0</v>
      </c>
      <c r="BA76" s="188">
        <f t="shared" si="55"/>
        <v>0</v>
      </c>
      <c r="BB76" s="188">
        <f t="shared" si="56"/>
        <v>0</v>
      </c>
      <c r="BC76" s="188">
        <f t="shared" si="57"/>
        <v>0</v>
      </c>
      <c r="BD76" s="188">
        <f t="shared" si="58"/>
        <v>0</v>
      </c>
      <c r="BE76" s="188">
        <f t="shared" si="59"/>
        <v>0</v>
      </c>
      <c r="BF76" s="188">
        <f t="shared" si="60"/>
        <v>0</v>
      </c>
      <c r="BG76" s="188">
        <f t="shared" si="61"/>
        <v>0</v>
      </c>
      <c r="BH76" s="188">
        <f t="shared" si="62"/>
        <v>0</v>
      </c>
      <c r="BI76" s="188">
        <f t="shared" si="63"/>
        <v>0</v>
      </c>
      <c r="BJ76" s="188">
        <f t="shared" si="64"/>
        <v>0</v>
      </c>
      <c r="BK76" s="188">
        <f t="shared" si="65"/>
        <v>0</v>
      </c>
      <c r="BL76" s="188">
        <f t="shared" si="66"/>
        <v>0</v>
      </c>
      <c r="BM76" s="188">
        <f t="shared" si="67"/>
        <v>0</v>
      </c>
    </row>
    <row r="77" spans="1:65" s="187" customFormat="1">
      <c r="A77" s="182"/>
      <c r="B77" s="182"/>
      <c r="C77" s="183" t="s">
        <v>2262</v>
      </c>
      <c r="D77" s="184">
        <v>7</v>
      </c>
      <c r="E77" s="185" t="s">
        <v>1125</v>
      </c>
      <c r="F77" s="186" t="s">
        <v>2439</v>
      </c>
      <c r="G77" s="186" t="s">
        <v>2440</v>
      </c>
      <c r="H77" s="256"/>
      <c r="I77" s="256">
        <v>40431</v>
      </c>
      <c r="J77" s="256">
        <v>393435</v>
      </c>
      <c r="K77" s="256">
        <v>65190</v>
      </c>
      <c r="L77" s="270">
        <f t="shared" si="68"/>
        <v>499056</v>
      </c>
      <c r="M77" s="213"/>
      <c r="N77" s="296" t="str">
        <f>"00"&amp;TEXT(ROWS(C$2:C73),"00")&amp;"D"</f>
        <v>0072D</v>
      </c>
      <c r="O77" s="297"/>
      <c r="P77" s="353">
        <f t="shared" si="69"/>
        <v>0</v>
      </c>
      <c r="Q77" s="206"/>
      <c r="R77" s="296" t="str">
        <f>"10"&amp;TEXT(ROWS(F$2:F73),"00")&amp;"D"</f>
        <v>1072D</v>
      </c>
      <c r="S77" s="297"/>
      <c r="T77" s="353">
        <f t="shared" si="70"/>
        <v>0</v>
      </c>
      <c r="U77" s="206"/>
      <c r="V77" s="296" t="str">
        <f>"20"&amp;TEXT(ROWS(I$2:I73),"00")&amp;"D"</f>
        <v>2072D</v>
      </c>
      <c r="W77" s="297"/>
      <c r="X77" s="353">
        <f t="shared" si="71"/>
        <v>0</v>
      </c>
      <c r="Y77" s="206"/>
      <c r="Z77" s="296" t="str">
        <f>"30"&amp;TEXT(ROWS(L$2:L73),"00")&amp;"D"</f>
        <v>3072D</v>
      </c>
      <c r="AA77" s="297"/>
      <c r="AB77" s="353">
        <f t="shared" si="72"/>
        <v>0</v>
      </c>
      <c r="AC77" s="206"/>
      <c r="AD77" s="296" t="str">
        <f>"40"&amp;TEXT(ROWS(O$2:O73),"00")&amp;"D"</f>
        <v>4072D</v>
      </c>
      <c r="AE77" s="297"/>
      <c r="AF77" s="353">
        <f t="shared" si="73"/>
        <v>0</v>
      </c>
      <c r="AG77" s="206"/>
      <c r="AH77" s="188">
        <f t="shared" si="41"/>
        <v>0</v>
      </c>
      <c r="AI77" s="188">
        <f t="shared" si="74"/>
        <v>0</v>
      </c>
      <c r="AJ77" s="188">
        <f t="shared" si="75"/>
        <v>0</v>
      </c>
      <c r="AK77" s="188">
        <f t="shared" si="76"/>
        <v>0</v>
      </c>
      <c r="AL77" s="188">
        <f t="shared" si="77"/>
        <v>0</v>
      </c>
      <c r="AM77" s="189"/>
      <c r="AN77" s="188">
        <f t="shared" si="42"/>
        <v>0</v>
      </c>
      <c r="AO77" s="188">
        <f t="shared" si="43"/>
        <v>0</v>
      </c>
      <c r="AP77" s="188">
        <f t="shared" si="44"/>
        <v>0</v>
      </c>
      <c r="AQ77" s="188">
        <f t="shared" si="45"/>
        <v>0</v>
      </c>
      <c r="AR77" s="188">
        <f t="shared" si="46"/>
        <v>0</v>
      </c>
      <c r="AS77" s="188">
        <f t="shared" si="47"/>
        <v>0</v>
      </c>
      <c r="AT77" s="188">
        <f t="shared" si="48"/>
        <v>0</v>
      </c>
      <c r="AU77" s="188">
        <f t="shared" si="49"/>
        <v>0</v>
      </c>
      <c r="AV77" s="188">
        <f t="shared" si="50"/>
        <v>0</v>
      </c>
      <c r="AW77" s="188">
        <f t="shared" si="51"/>
        <v>0</v>
      </c>
      <c r="AX77" s="188">
        <f t="shared" si="52"/>
        <v>0</v>
      </c>
      <c r="AY77" s="188">
        <f t="shared" si="53"/>
        <v>0</v>
      </c>
      <c r="AZ77" s="188">
        <f t="shared" si="54"/>
        <v>0</v>
      </c>
      <c r="BA77" s="188">
        <f t="shared" si="55"/>
        <v>0</v>
      </c>
      <c r="BB77" s="188">
        <f t="shared" si="56"/>
        <v>0</v>
      </c>
      <c r="BC77" s="188">
        <f t="shared" si="57"/>
        <v>0</v>
      </c>
      <c r="BD77" s="188">
        <f t="shared" si="58"/>
        <v>0</v>
      </c>
      <c r="BE77" s="188">
        <f t="shared" si="59"/>
        <v>0</v>
      </c>
      <c r="BF77" s="188">
        <f t="shared" si="60"/>
        <v>0</v>
      </c>
      <c r="BG77" s="188">
        <f t="shared" si="61"/>
        <v>0</v>
      </c>
      <c r="BH77" s="188">
        <f t="shared" si="62"/>
        <v>0</v>
      </c>
      <c r="BI77" s="188">
        <f t="shared" si="63"/>
        <v>0</v>
      </c>
      <c r="BJ77" s="188">
        <f t="shared" si="64"/>
        <v>0</v>
      </c>
      <c r="BK77" s="188">
        <f t="shared" si="65"/>
        <v>0</v>
      </c>
      <c r="BL77" s="188">
        <f t="shared" si="66"/>
        <v>0</v>
      </c>
      <c r="BM77" s="188">
        <f t="shared" si="67"/>
        <v>0</v>
      </c>
    </row>
    <row r="78" spans="1:65" s="187" customFormat="1">
      <c r="A78" s="182"/>
      <c r="B78" s="182"/>
      <c r="C78" s="183" t="s">
        <v>2263</v>
      </c>
      <c r="D78" s="184">
        <v>7</v>
      </c>
      <c r="E78" s="185" t="s">
        <v>1200</v>
      </c>
      <c r="F78" s="186" t="s">
        <v>2441</v>
      </c>
      <c r="G78" s="186" t="s">
        <v>2442</v>
      </c>
      <c r="H78" s="256"/>
      <c r="I78" s="256">
        <v>64898</v>
      </c>
      <c r="J78" s="256">
        <v>2157860</v>
      </c>
      <c r="K78" s="256">
        <v>306997</v>
      </c>
      <c r="L78" s="270">
        <f t="shared" si="68"/>
        <v>2529755</v>
      </c>
      <c r="M78" s="213"/>
      <c r="N78" s="296" t="str">
        <f>"00"&amp;TEXT(ROWS(C$2:C74),"00")&amp;"D"</f>
        <v>0073D</v>
      </c>
      <c r="O78" s="297"/>
      <c r="P78" s="353">
        <f t="shared" si="69"/>
        <v>0</v>
      </c>
      <c r="Q78" s="206"/>
      <c r="R78" s="296" t="str">
        <f>"10"&amp;TEXT(ROWS(F$2:F74),"00")&amp;"D"</f>
        <v>1073D</v>
      </c>
      <c r="S78" s="297"/>
      <c r="T78" s="353">
        <f t="shared" si="70"/>
        <v>0</v>
      </c>
      <c r="U78" s="206"/>
      <c r="V78" s="296" t="str">
        <f>"20"&amp;TEXT(ROWS(I$2:I74),"00")&amp;"D"</f>
        <v>2073D</v>
      </c>
      <c r="W78" s="297"/>
      <c r="X78" s="353">
        <f t="shared" si="71"/>
        <v>0</v>
      </c>
      <c r="Y78" s="206"/>
      <c r="Z78" s="296" t="str">
        <f>"30"&amp;TEXT(ROWS(L$2:L74),"00")&amp;"D"</f>
        <v>3073D</v>
      </c>
      <c r="AA78" s="297"/>
      <c r="AB78" s="353">
        <f t="shared" si="72"/>
        <v>0</v>
      </c>
      <c r="AC78" s="206"/>
      <c r="AD78" s="296" t="str">
        <f>"40"&amp;TEXT(ROWS(O$2:O74),"00")&amp;"D"</f>
        <v>4073D</v>
      </c>
      <c r="AE78" s="297"/>
      <c r="AF78" s="353">
        <f t="shared" si="73"/>
        <v>0</v>
      </c>
      <c r="AG78" s="206"/>
      <c r="AH78" s="188">
        <f t="shared" si="41"/>
        <v>0</v>
      </c>
      <c r="AI78" s="188">
        <f t="shared" si="74"/>
        <v>0</v>
      </c>
      <c r="AJ78" s="188">
        <f t="shared" si="75"/>
        <v>0</v>
      </c>
      <c r="AK78" s="188">
        <f t="shared" si="76"/>
        <v>0</v>
      </c>
      <c r="AL78" s="188">
        <f t="shared" si="77"/>
        <v>0</v>
      </c>
      <c r="AM78" s="189"/>
      <c r="AN78" s="188">
        <f t="shared" si="42"/>
        <v>0</v>
      </c>
      <c r="AO78" s="188">
        <f t="shared" si="43"/>
        <v>0</v>
      </c>
      <c r="AP78" s="188">
        <f t="shared" si="44"/>
        <v>0</v>
      </c>
      <c r="AQ78" s="188">
        <f t="shared" si="45"/>
        <v>0</v>
      </c>
      <c r="AR78" s="188">
        <f t="shared" si="46"/>
        <v>0</v>
      </c>
      <c r="AS78" s="188">
        <f t="shared" si="47"/>
        <v>0</v>
      </c>
      <c r="AT78" s="188">
        <f t="shared" si="48"/>
        <v>0</v>
      </c>
      <c r="AU78" s="188">
        <f t="shared" si="49"/>
        <v>0</v>
      </c>
      <c r="AV78" s="188">
        <f t="shared" si="50"/>
        <v>0</v>
      </c>
      <c r="AW78" s="188">
        <f t="shared" si="51"/>
        <v>0</v>
      </c>
      <c r="AX78" s="188">
        <f t="shared" si="52"/>
        <v>0</v>
      </c>
      <c r="AY78" s="188">
        <f t="shared" si="53"/>
        <v>0</v>
      </c>
      <c r="AZ78" s="188">
        <f t="shared" si="54"/>
        <v>0</v>
      </c>
      <c r="BA78" s="188">
        <f t="shared" si="55"/>
        <v>0</v>
      </c>
      <c r="BB78" s="188">
        <f t="shared" si="56"/>
        <v>0</v>
      </c>
      <c r="BC78" s="188">
        <f t="shared" si="57"/>
        <v>0</v>
      </c>
      <c r="BD78" s="188">
        <f t="shared" si="58"/>
        <v>0</v>
      </c>
      <c r="BE78" s="188">
        <f t="shared" si="59"/>
        <v>0</v>
      </c>
      <c r="BF78" s="188">
        <f t="shared" si="60"/>
        <v>0</v>
      </c>
      <c r="BG78" s="188">
        <f t="shared" si="61"/>
        <v>0</v>
      </c>
      <c r="BH78" s="188">
        <f t="shared" si="62"/>
        <v>0</v>
      </c>
      <c r="BI78" s="188">
        <f t="shared" si="63"/>
        <v>0</v>
      </c>
      <c r="BJ78" s="188">
        <f t="shared" si="64"/>
        <v>0</v>
      </c>
      <c r="BK78" s="188">
        <f t="shared" si="65"/>
        <v>0</v>
      </c>
      <c r="BL78" s="188">
        <f t="shared" si="66"/>
        <v>0</v>
      </c>
      <c r="BM78" s="188">
        <f t="shared" si="67"/>
        <v>0</v>
      </c>
    </row>
    <row r="79" spans="1:65" s="187" customFormat="1">
      <c r="A79" s="182"/>
      <c r="B79" s="182"/>
      <c r="C79" s="183" t="s">
        <v>2264</v>
      </c>
      <c r="D79" s="184">
        <v>8</v>
      </c>
      <c r="E79" s="185" t="s">
        <v>1102</v>
      </c>
      <c r="F79" s="186" t="s">
        <v>2443</v>
      </c>
      <c r="G79" s="186" t="s">
        <v>2444</v>
      </c>
      <c r="H79" s="256"/>
      <c r="I79" s="256"/>
      <c r="J79" s="256">
        <v>44625</v>
      </c>
      <c r="K79" s="256">
        <v>7193</v>
      </c>
      <c r="L79" s="270">
        <f t="shared" si="68"/>
        <v>51818</v>
      </c>
      <c r="M79" s="213"/>
      <c r="N79" s="296" t="str">
        <f>"00"&amp;TEXT(ROWS(C$2:C75),"00")&amp;"D"</f>
        <v>0074D</v>
      </c>
      <c r="O79" s="297"/>
      <c r="P79" s="353">
        <f t="shared" si="69"/>
        <v>0</v>
      </c>
      <c r="Q79" s="206"/>
      <c r="R79" s="296" t="str">
        <f>"10"&amp;TEXT(ROWS(F$2:F75),"00")&amp;"D"</f>
        <v>1074D</v>
      </c>
      <c r="S79" s="297"/>
      <c r="T79" s="353">
        <f t="shared" si="70"/>
        <v>0</v>
      </c>
      <c r="U79" s="206"/>
      <c r="V79" s="296" t="str">
        <f>"20"&amp;TEXT(ROWS(I$2:I75),"00")&amp;"D"</f>
        <v>2074D</v>
      </c>
      <c r="W79" s="297"/>
      <c r="X79" s="353">
        <f t="shared" si="71"/>
        <v>0</v>
      </c>
      <c r="Y79" s="206"/>
      <c r="Z79" s="296" t="str">
        <f>"30"&amp;TEXT(ROWS(L$2:L75),"00")&amp;"D"</f>
        <v>3074D</v>
      </c>
      <c r="AA79" s="297"/>
      <c r="AB79" s="353">
        <f t="shared" si="72"/>
        <v>0</v>
      </c>
      <c r="AC79" s="206"/>
      <c r="AD79" s="296" t="str">
        <f>"40"&amp;TEXT(ROWS(O$2:O75),"00")&amp;"D"</f>
        <v>4074D</v>
      </c>
      <c r="AE79" s="297"/>
      <c r="AF79" s="353">
        <f t="shared" si="73"/>
        <v>0</v>
      </c>
      <c r="AG79" s="206"/>
      <c r="AH79" s="188">
        <f t="shared" si="41"/>
        <v>0</v>
      </c>
      <c r="AI79" s="188">
        <f t="shared" si="74"/>
        <v>0</v>
      </c>
      <c r="AJ79" s="188">
        <f t="shared" si="75"/>
        <v>0</v>
      </c>
      <c r="AK79" s="188">
        <f t="shared" si="76"/>
        <v>0</v>
      </c>
      <c r="AL79" s="188">
        <f t="shared" si="77"/>
        <v>0</v>
      </c>
      <c r="AM79" s="189"/>
      <c r="AN79" s="188">
        <f t="shared" si="42"/>
        <v>0</v>
      </c>
      <c r="AO79" s="188">
        <f t="shared" si="43"/>
        <v>0</v>
      </c>
      <c r="AP79" s="188">
        <f t="shared" si="44"/>
        <v>0</v>
      </c>
      <c r="AQ79" s="188">
        <f t="shared" si="45"/>
        <v>0</v>
      </c>
      <c r="AR79" s="188">
        <f t="shared" si="46"/>
        <v>0</v>
      </c>
      <c r="AS79" s="188">
        <f t="shared" si="47"/>
        <v>0</v>
      </c>
      <c r="AT79" s="188">
        <f t="shared" si="48"/>
        <v>0</v>
      </c>
      <c r="AU79" s="188">
        <f t="shared" si="49"/>
        <v>0</v>
      </c>
      <c r="AV79" s="188">
        <f t="shared" si="50"/>
        <v>0</v>
      </c>
      <c r="AW79" s="188">
        <f t="shared" si="51"/>
        <v>0</v>
      </c>
      <c r="AX79" s="188">
        <f t="shared" si="52"/>
        <v>0</v>
      </c>
      <c r="AY79" s="188">
        <f t="shared" si="53"/>
        <v>0</v>
      </c>
      <c r="AZ79" s="188">
        <f t="shared" si="54"/>
        <v>0</v>
      </c>
      <c r="BA79" s="188">
        <f t="shared" si="55"/>
        <v>0</v>
      </c>
      <c r="BB79" s="188">
        <f t="shared" si="56"/>
        <v>0</v>
      </c>
      <c r="BC79" s="188">
        <f t="shared" si="57"/>
        <v>0</v>
      </c>
      <c r="BD79" s="188">
        <f t="shared" si="58"/>
        <v>0</v>
      </c>
      <c r="BE79" s="188">
        <f t="shared" si="59"/>
        <v>0</v>
      </c>
      <c r="BF79" s="188">
        <f t="shared" si="60"/>
        <v>0</v>
      </c>
      <c r="BG79" s="188">
        <f t="shared" si="61"/>
        <v>0</v>
      </c>
      <c r="BH79" s="188">
        <f t="shared" si="62"/>
        <v>0</v>
      </c>
      <c r="BI79" s="188">
        <f t="shared" si="63"/>
        <v>0</v>
      </c>
      <c r="BJ79" s="188">
        <f t="shared" si="64"/>
        <v>0</v>
      </c>
      <c r="BK79" s="188">
        <f t="shared" si="65"/>
        <v>0</v>
      </c>
      <c r="BL79" s="188">
        <f t="shared" si="66"/>
        <v>0</v>
      </c>
      <c r="BM79" s="188">
        <f t="shared" si="67"/>
        <v>0</v>
      </c>
    </row>
    <row r="80" spans="1:65" s="187" customFormat="1">
      <c r="A80" s="182"/>
      <c r="B80" s="182"/>
      <c r="C80" s="183" t="s">
        <v>2265</v>
      </c>
      <c r="D80" s="184">
        <v>8</v>
      </c>
      <c r="E80" s="185" t="s">
        <v>1135</v>
      </c>
      <c r="F80" s="186" t="s">
        <v>2445</v>
      </c>
      <c r="G80" s="186" t="s">
        <v>2446</v>
      </c>
      <c r="H80" s="256">
        <v>100623.6</v>
      </c>
      <c r="I80" s="256">
        <v>848</v>
      </c>
      <c r="J80" s="256">
        <v>229126</v>
      </c>
      <c r="K80" s="256">
        <v>9413</v>
      </c>
      <c r="L80" s="270">
        <f t="shared" si="68"/>
        <v>340010.6</v>
      </c>
      <c r="M80" s="213"/>
      <c r="N80" s="296" t="str">
        <f>"00"&amp;TEXT(ROWS(C$2:C76),"00")&amp;"D"</f>
        <v>0075D</v>
      </c>
      <c r="O80" s="297"/>
      <c r="P80" s="353">
        <f t="shared" si="69"/>
        <v>0</v>
      </c>
      <c r="Q80" s="206"/>
      <c r="R80" s="296" t="str">
        <f>"10"&amp;TEXT(ROWS(F$2:F76),"00")&amp;"D"</f>
        <v>1075D</v>
      </c>
      <c r="S80" s="297"/>
      <c r="T80" s="353">
        <f t="shared" si="70"/>
        <v>0</v>
      </c>
      <c r="U80" s="206"/>
      <c r="V80" s="296" t="str">
        <f>"20"&amp;TEXT(ROWS(I$2:I76),"00")&amp;"D"</f>
        <v>2075D</v>
      </c>
      <c r="W80" s="297"/>
      <c r="X80" s="353">
        <f t="shared" si="71"/>
        <v>0</v>
      </c>
      <c r="Y80" s="206"/>
      <c r="Z80" s="296" t="str">
        <f>"30"&amp;TEXT(ROWS(L$2:L76),"00")&amp;"D"</f>
        <v>3075D</v>
      </c>
      <c r="AA80" s="297"/>
      <c r="AB80" s="353">
        <f t="shared" si="72"/>
        <v>0</v>
      </c>
      <c r="AC80" s="206"/>
      <c r="AD80" s="296" t="str">
        <f>"40"&amp;TEXT(ROWS(O$2:O76),"00")&amp;"D"</f>
        <v>4075D</v>
      </c>
      <c r="AE80" s="297"/>
      <c r="AF80" s="353">
        <f t="shared" si="73"/>
        <v>0</v>
      </c>
      <c r="AG80" s="206"/>
      <c r="AH80" s="188">
        <f t="shared" si="41"/>
        <v>0</v>
      </c>
      <c r="AI80" s="188">
        <f t="shared" si="74"/>
        <v>0</v>
      </c>
      <c r="AJ80" s="188">
        <f t="shared" si="75"/>
        <v>0</v>
      </c>
      <c r="AK80" s="188">
        <f t="shared" si="76"/>
        <v>0</v>
      </c>
      <c r="AL80" s="188">
        <f t="shared" si="77"/>
        <v>0</v>
      </c>
      <c r="AM80" s="189"/>
      <c r="AN80" s="188">
        <f t="shared" si="42"/>
        <v>0</v>
      </c>
      <c r="AO80" s="188">
        <f t="shared" si="43"/>
        <v>0</v>
      </c>
      <c r="AP80" s="188">
        <f t="shared" si="44"/>
        <v>0</v>
      </c>
      <c r="AQ80" s="188">
        <f t="shared" si="45"/>
        <v>0</v>
      </c>
      <c r="AR80" s="188">
        <f t="shared" si="46"/>
        <v>0</v>
      </c>
      <c r="AS80" s="188">
        <f t="shared" si="47"/>
        <v>0</v>
      </c>
      <c r="AT80" s="188">
        <f t="shared" si="48"/>
        <v>0</v>
      </c>
      <c r="AU80" s="188">
        <f t="shared" si="49"/>
        <v>0</v>
      </c>
      <c r="AV80" s="188">
        <f t="shared" si="50"/>
        <v>0</v>
      </c>
      <c r="AW80" s="188">
        <f t="shared" si="51"/>
        <v>0</v>
      </c>
      <c r="AX80" s="188">
        <f t="shared" si="52"/>
        <v>0</v>
      </c>
      <c r="AY80" s="188">
        <f t="shared" si="53"/>
        <v>0</v>
      </c>
      <c r="AZ80" s="188">
        <f t="shared" si="54"/>
        <v>0</v>
      </c>
      <c r="BA80" s="188">
        <f t="shared" si="55"/>
        <v>0</v>
      </c>
      <c r="BB80" s="188">
        <f t="shared" si="56"/>
        <v>0</v>
      </c>
      <c r="BC80" s="188">
        <f t="shared" si="57"/>
        <v>0</v>
      </c>
      <c r="BD80" s="188">
        <f t="shared" si="58"/>
        <v>0</v>
      </c>
      <c r="BE80" s="188">
        <f t="shared" si="59"/>
        <v>0</v>
      </c>
      <c r="BF80" s="188">
        <f t="shared" si="60"/>
        <v>0</v>
      </c>
      <c r="BG80" s="188">
        <f t="shared" si="61"/>
        <v>0</v>
      </c>
      <c r="BH80" s="188">
        <f t="shared" si="62"/>
        <v>0</v>
      </c>
      <c r="BI80" s="188">
        <f t="shared" si="63"/>
        <v>0</v>
      </c>
      <c r="BJ80" s="188">
        <f t="shared" si="64"/>
        <v>0</v>
      </c>
      <c r="BK80" s="188">
        <f t="shared" si="65"/>
        <v>0</v>
      </c>
      <c r="BL80" s="188">
        <f t="shared" si="66"/>
        <v>0</v>
      </c>
      <c r="BM80" s="188">
        <f t="shared" si="67"/>
        <v>0</v>
      </c>
    </row>
    <row r="81" spans="1:65" s="187" customFormat="1">
      <c r="A81" s="182"/>
      <c r="B81" s="182"/>
      <c r="C81" s="183" t="s">
        <v>2266</v>
      </c>
      <c r="D81" s="184">
        <v>8</v>
      </c>
      <c r="E81" s="185" t="s">
        <v>1125</v>
      </c>
      <c r="F81" s="186" t="s">
        <v>2447</v>
      </c>
      <c r="G81" s="186" t="s">
        <v>2448</v>
      </c>
      <c r="H81" s="256"/>
      <c r="I81" s="256"/>
      <c r="J81" s="256">
        <v>66940</v>
      </c>
      <c r="K81" s="256"/>
      <c r="L81" s="270">
        <f t="shared" si="68"/>
        <v>66940</v>
      </c>
      <c r="M81" s="213"/>
      <c r="N81" s="296" t="str">
        <f>"00"&amp;TEXT(ROWS(C$2:C77),"00")&amp;"D"</f>
        <v>0076D</v>
      </c>
      <c r="O81" s="297"/>
      <c r="P81" s="353">
        <f t="shared" si="69"/>
        <v>0</v>
      </c>
      <c r="Q81" s="206"/>
      <c r="R81" s="296" t="str">
        <f>"10"&amp;TEXT(ROWS(F$2:F77),"00")&amp;"D"</f>
        <v>1076D</v>
      </c>
      <c r="S81" s="297"/>
      <c r="T81" s="353">
        <f t="shared" si="70"/>
        <v>0</v>
      </c>
      <c r="U81" s="206"/>
      <c r="V81" s="296" t="str">
        <f>"20"&amp;TEXT(ROWS(I$2:I77),"00")&amp;"D"</f>
        <v>2076D</v>
      </c>
      <c r="W81" s="297"/>
      <c r="X81" s="353">
        <f t="shared" si="71"/>
        <v>0</v>
      </c>
      <c r="Y81" s="206"/>
      <c r="Z81" s="296" t="str">
        <f>"30"&amp;TEXT(ROWS(L$2:L77),"00")&amp;"D"</f>
        <v>3076D</v>
      </c>
      <c r="AA81" s="297"/>
      <c r="AB81" s="353">
        <f t="shared" si="72"/>
        <v>0</v>
      </c>
      <c r="AC81" s="206"/>
      <c r="AD81" s="296" t="str">
        <f>"40"&amp;TEXT(ROWS(O$2:O77),"00")&amp;"D"</f>
        <v>4076D</v>
      </c>
      <c r="AE81" s="297"/>
      <c r="AF81" s="353">
        <f t="shared" si="73"/>
        <v>0</v>
      </c>
      <c r="AG81" s="206"/>
      <c r="AH81" s="188">
        <f t="shared" si="41"/>
        <v>0</v>
      </c>
      <c r="AI81" s="188">
        <f t="shared" si="74"/>
        <v>0</v>
      </c>
      <c r="AJ81" s="188">
        <f t="shared" si="75"/>
        <v>0</v>
      </c>
      <c r="AK81" s="188">
        <f t="shared" si="76"/>
        <v>0</v>
      </c>
      <c r="AL81" s="188">
        <f t="shared" si="77"/>
        <v>0</v>
      </c>
      <c r="AM81" s="189"/>
      <c r="AN81" s="188">
        <f t="shared" si="42"/>
        <v>0</v>
      </c>
      <c r="AO81" s="188">
        <f t="shared" si="43"/>
        <v>0</v>
      </c>
      <c r="AP81" s="188">
        <f t="shared" si="44"/>
        <v>0</v>
      </c>
      <c r="AQ81" s="188">
        <f t="shared" si="45"/>
        <v>0</v>
      </c>
      <c r="AR81" s="188">
        <f t="shared" si="46"/>
        <v>0</v>
      </c>
      <c r="AS81" s="188">
        <f t="shared" si="47"/>
        <v>0</v>
      </c>
      <c r="AT81" s="188">
        <f t="shared" si="48"/>
        <v>0</v>
      </c>
      <c r="AU81" s="188">
        <f t="shared" si="49"/>
        <v>0</v>
      </c>
      <c r="AV81" s="188">
        <f t="shared" si="50"/>
        <v>0</v>
      </c>
      <c r="AW81" s="188">
        <f t="shared" si="51"/>
        <v>0</v>
      </c>
      <c r="AX81" s="188">
        <f t="shared" si="52"/>
        <v>0</v>
      </c>
      <c r="AY81" s="188">
        <f t="shared" si="53"/>
        <v>0</v>
      </c>
      <c r="AZ81" s="188">
        <f t="shared" si="54"/>
        <v>0</v>
      </c>
      <c r="BA81" s="188">
        <f t="shared" si="55"/>
        <v>0</v>
      </c>
      <c r="BB81" s="188">
        <f t="shared" si="56"/>
        <v>0</v>
      </c>
      <c r="BC81" s="188">
        <f t="shared" si="57"/>
        <v>0</v>
      </c>
      <c r="BD81" s="188">
        <f t="shared" si="58"/>
        <v>0</v>
      </c>
      <c r="BE81" s="188">
        <f t="shared" si="59"/>
        <v>0</v>
      </c>
      <c r="BF81" s="188">
        <f t="shared" si="60"/>
        <v>0</v>
      </c>
      <c r="BG81" s="188">
        <f t="shared" si="61"/>
        <v>0</v>
      </c>
      <c r="BH81" s="188">
        <f t="shared" si="62"/>
        <v>0</v>
      </c>
      <c r="BI81" s="188">
        <f t="shared" si="63"/>
        <v>0</v>
      </c>
      <c r="BJ81" s="188">
        <f t="shared" si="64"/>
        <v>0</v>
      </c>
      <c r="BK81" s="188">
        <f t="shared" si="65"/>
        <v>0</v>
      </c>
      <c r="BL81" s="188">
        <f t="shared" si="66"/>
        <v>0</v>
      </c>
      <c r="BM81" s="188">
        <f t="shared" si="67"/>
        <v>0</v>
      </c>
    </row>
    <row r="82" spans="1:65" s="187" customFormat="1">
      <c r="A82" s="182"/>
      <c r="B82" s="182"/>
      <c r="C82" s="183" t="s">
        <v>2267</v>
      </c>
      <c r="D82" s="184">
        <v>8</v>
      </c>
      <c r="E82" s="185" t="s">
        <v>1272</v>
      </c>
      <c r="F82" s="186" t="s">
        <v>2449</v>
      </c>
      <c r="G82" s="186" t="s">
        <v>2450</v>
      </c>
      <c r="H82" s="256"/>
      <c r="I82" s="256">
        <v>4248</v>
      </c>
      <c r="J82" s="256">
        <v>4791600</v>
      </c>
      <c r="K82" s="256">
        <v>44738</v>
      </c>
      <c r="L82" s="270">
        <f t="shared" si="68"/>
        <v>4840586</v>
      </c>
      <c r="M82" s="213"/>
      <c r="N82" s="296" t="str">
        <f>"00"&amp;TEXT(ROWS(C$2:C78),"00")&amp;"D"</f>
        <v>0077D</v>
      </c>
      <c r="O82" s="297"/>
      <c r="P82" s="353">
        <f t="shared" si="69"/>
        <v>0</v>
      </c>
      <c r="Q82" s="206"/>
      <c r="R82" s="296" t="str">
        <f>"10"&amp;TEXT(ROWS(F$2:F78),"00")&amp;"D"</f>
        <v>1077D</v>
      </c>
      <c r="S82" s="297"/>
      <c r="T82" s="353">
        <f t="shared" si="70"/>
        <v>0</v>
      </c>
      <c r="U82" s="206"/>
      <c r="V82" s="296" t="str">
        <f>"20"&amp;TEXT(ROWS(I$2:I78),"00")&amp;"D"</f>
        <v>2077D</v>
      </c>
      <c r="W82" s="297"/>
      <c r="X82" s="353">
        <f t="shared" si="71"/>
        <v>0</v>
      </c>
      <c r="Y82" s="206"/>
      <c r="Z82" s="296" t="str">
        <f>"30"&amp;TEXT(ROWS(L$2:L78),"00")&amp;"D"</f>
        <v>3077D</v>
      </c>
      <c r="AA82" s="297"/>
      <c r="AB82" s="353">
        <f t="shared" si="72"/>
        <v>0</v>
      </c>
      <c r="AC82" s="206"/>
      <c r="AD82" s="296" t="str">
        <f>"40"&amp;TEXT(ROWS(O$2:O78),"00")&amp;"D"</f>
        <v>4077D</v>
      </c>
      <c r="AE82" s="297"/>
      <c r="AF82" s="353">
        <f t="shared" si="73"/>
        <v>0</v>
      </c>
      <c r="AG82" s="206"/>
      <c r="AH82" s="188">
        <f t="shared" si="41"/>
        <v>0</v>
      </c>
      <c r="AI82" s="188">
        <f t="shared" si="74"/>
        <v>0</v>
      </c>
      <c r="AJ82" s="188">
        <f t="shared" si="75"/>
        <v>0</v>
      </c>
      <c r="AK82" s="188">
        <f t="shared" si="76"/>
        <v>0</v>
      </c>
      <c r="AL82" s="188">
        <f t="shared" si="77"/>
        <v>0</v>
      </c>
      <c r="AM82" s="189"/>
      <c r="AN82" s="188">
        <f t="shared" si="42"/>
        <v>0</v>
      </c>
      <c r="AO82" s="188">
        <f t="shared" si="43"/>
        <v>0</v>
      </c>
      <c r="AP82" s="188">
        <f t="shared" si="44"/>
        <v>0</v>
      </c>
      <c r="AQ82" s="188">
        <f t="shared" si="45"/>
        <v>0</v>
      </c>
      <c r="AR82" s="188">
        <f t="shared" si="46"/>
        <v>0</v>
      </c>
      <c r="AS82" s="188">
        <f t="shared" si="47"/>
        <v>0</v>
      </c>
      <c r="AT82" s="188">
        <f t="shared" si="48"/>
        <v>0</v>
      </c>
      <c r="AU82" s="188">
        <f t="shared" si="49"/>
        <v>0</v>
      </c>
      <c r="AV82" s="188">
        <f t="shared" si="50"/>
        <v>0</v>
      </c>
      <c r="AW82" s="188">
        <f t="shared" si="51"/>
        <v>0</v>
      </c>
      <c r="AX82" s="188">
        <f t="shared" si="52"/>
        <v>0</v>
      </c>
      <c r="AY82" s="188">
        <f t="shared" si="53"/>
        <v>0</v>
      </c>
      <c r="AZ82" s="188">
        <f t="shared" si="54"/>
        <v>0</v>
      </c>
      <c r="BA82" s="188">
        <f t="shared" si="55"/>
        <v>0</v>
      </c>
      <c r="BB82" s="188">
        <f t="shared" si="56"/>
        <v>0</v>
      </c>
      <c r="BC82" s="188">
        <f t="shared" si="57"/>
        <v>0</v>
      </c>
      <c r="BD82" s="188">
        <f t="shared" si="58"/>
        <v>0</v>
      </c>
      <c r="BE82" s="188">
        <f t="shared" si="59"/>
        <v>0</v>
      </c>
      <c r="BF82" s="188">
        <f t="shared" si="60"/>
        <v>0</v>
      </c>
      <c r="BG82" s="188">
        <f t="shared" si="61"/>
        <v>0</v>
      </c>
      <c r="BH82" s="188">
        <f t="shared" si="62"/>
        <v>0</v>
      </c>
      <c r="BI82" s="188">
        <f t="shared" si="63"/>
        <v>0</v>
      </c>
      <c r="BJ82" s="188">
        <f t="shared" si="64"/>
        <v>0</v>
      </c>
      <c r="BK82" s="188">
        <f t="shared" si="65"/>
        <v>0</v>
      </c>
      <c r="BL82" s="188">
        <f t="shared" si="66"/>
        <v>0</v>
      </c>
      <c r="BM82" s="188">
        <f t="shared" si="67"/>
        <v>0</v>
      </c>
    </row>
    <row r="83" spans="1:65" s="187" customFormat="1">
      <c r="A83" s="182"/>
      <c r="B83" s="182"/>
      <c r="C83" s="183" t="s">
        <v>2268</v>
      </c>
      <c r="D83" s="184">
        <v>8</v>
      </c>
      <c r="E83" s="185" t="s">
        <v>1135</v>
      </c>
      <c r="F83" s="186" t="s">
        <v>2451</v>
      </c>
      <c r="G83" s="186" t="s">
        <v>2452</v>
      </c>
      <c r="H83" s="256"/>
      <c r="I83" s="256">
        <v>1361</v>
      </c>
      <c r="J83" s="256">
        <v>43560</v>
      </c>
      <c r="K83" s="256">
        <v>10610</v>
      </c>
      <c r="L83" s="270">
        <f t="shared" si="68"/>
        <v>55531</v>
      </c>
      <c r="M83" s="213"/>
      <c r="N83" s="296" t="str">
        <f>"00"&amp;TEXT(ROWS(C$2:C79),"00")&amp;"D"</f>
        <v>0078D</v>
      </c>
      <c r="O83" s="297"/>
      <c r="P83" s="353">
        <f t="shared" si="69"/>
        <v>0</v>
      </c>
      <c r="Q83" s="206"/>
      <c r="R83" s="296" t="str">
        <f>"10"&amp;TEXT(ROWS(F$2:F79),"00")&amp;"D"</f>
        <v>1078D</v>
      </c>
      <c r="S83" s="297"/>
      <c r="T83" s="353">
        <f t="shared" si="70"/>
        <v>0</v>
      </c>
      <c r="U83" s="206"/>
      <c r="V83" s="296" t="str">
        <f>"20"&amp;TEXT(ROWS(I$2:I79),"00")&amp;"D"</f>
        <v>2078D</v>
      </c>
      <c r="W83" s="297"/>
      <c r="X83" s="353">
        <f t="shared" si="71"/>
        <v>0</v>
      </c>
      <c r="Y83" s="206"/>
      <c r="Z83" s="296" t="str">
        <f>"30"&amp;TEXT(ROWS(L$2:L79),"00")&amp;"D"</f>
        <v>3078D</v>
      </c>
      <c r="AA83" s="297"/>
      <c r="AB83" s="353">
        <f t="shared" si="72"/>
        <v>0</v>
      </c>
      <c r="AC83" s="206"/>
      <c r="AD83" s="296" t="str">
        <f>"40"&amp;TEXT(ROWS(O$2:O79),"00")&amp;"D"</f>
        <v>4078D</v>
      </c>
      <c r="AE83" s="297"/>
      <c r="AF83" s="353">
        <f t="shared" si="73"/>
        <v>0</v>
      </c>
      <c r="AG83" s="206"/>
      <c r="AH83" s="188">
        <f t="shared" si="41"/>
        <v>0</v>
      </c>
      <c r="AI83" s="188">
        <f t="shared" si="74"/>
        <v>0</v>
      </c>
      <c r="AJ83" s="188">
        <f t="shared" si="75"/>
        <v>0</v>
      </c>
      <c r="AK83" s="188">
        <f t="shared" si="76"/>
        <v>0</v>
      </c>
      <c r="AL83" s="188">
        <f t="shared" si="77"/>
        <v>0</v>
      </c>
      <c r="AM83" s="189"/>
      <c r="AN83" s="188">
        <f t="shared" si="42"/>
        <v>0</v>
      </c>
      <c r="AO83" s="188">
        <f t="shared" si="43"/>
        <v>0</v>
      </c>
      <c r="AP83" s="188">
        <f t="shared" si="44"/>
        <v>0</v>
      </c>
      <c r="AQ83" s="188">
        <f t="shared" si="45"/>
        <v>0</v>
      </c>
      <c r="AR83" s="188">
        <f t="shared" si="46"/>
        <v>0</v>
      </c>
      <c r="AS83" s="188">
        <f t="shared" si="47"/>
        <v>0</v>
      </c>
      <c r="AT83" s="188">
        <f t="shared" si="48"/>
        <v>0</v>
      </c>
      <c r="AU83" s="188">
        <f t="shared" si="49"/>
        <v>0</v>
      </c>
      <c r="AV83" s="188">
        <f t="shared" si="50"/>
        <v>0</v>
      </c>
      <c r="AW83" s="188">
        <f t="shared" si="51"/>
        <v>0</v>
      </c>
      <c r="AX83" s="188">
        <f t="shared" si="52"/>
        <v>0</v>
      </c>
      <c r="AY83" s="188">
        <f t="shared" si="53"/>
        <v>0</v>
      </c>
      <c r="AZ83" s="188">
        <f t="shared" si="54"/>
        <v>0</v>
      </c>
      <c r="BA83" s="188">
        <f t="shared" si="55"/>
        <v>0</v>
      </c>
      <c r="BB83" s="188">
        <f t="shared" si="56"/>
        <v>0</v>
      </c>
      <c r="BC83" s="188">
        <f t="shared" si="57"/>
        <v>0</v>
      </c>
      <c r="BD83" s="188">
        <f t="shared" si="58"/>
        <v>0</v>
      </c>
      <c r="BE83" s="188">
        <f t="shared" si="59"/>
        <v>0</v>
      </c>
      <c r="BF83" s="188">
        <f t="shared" si="60"/>
        <v>0</v>
      </c>
      <c r="BG83" s="188">
        <f t="shared" si="61"/>
        <v>0</v>
      </c>
      <c r="BH83" s="188">
        <f t="shared" si="62"/>
        <v>0</v>
      </c>
      <c r="BI83" s="188">
        <f t="shared" si="63"/>
        <v>0</v>
      </c>
      <c r="BJ83" s="188">
        <f t="shared" si="64"/>
        <v>0</v>
      </c>
      <c r="BK83" s="188">
        <f t="shared" si="65"/>
        <v>0</v>
      </c>
      <c r="BL83" s="188">
        <f t="shared" si="66"/>
        <v>0</v>
      </c>
      <c r="BM83" s="188">
        <f t="shared" si="67"/>
        <v>0</v>
      </c>
    </row>
    <row r="84" spans="1:65" s="187" customFormat="1">
      <c r="A84" s="182"/>
      <c r="B84" s="182"/>
      <c r="C84" s="183" t="s">
        <v>2269</v>
      </c>
      <c r="D84" s="184">
        <v>8</v>
      </c>
      <c r="E84" s="185" t="s">
        <v>1272</v>
      </c>
      <c r="F84" s="186" t="s">
        <v>2453</v>
      </c>
      <c r="G84" s="186" t="s">
        <v>2454</v>
      </c>
      <c r="H84" s="256"/>
      <c r="I84" s="256"/>
      <c r="J84" s="256">
        <v>1550</v>
      </c>
      <c r="K84" s="256"/>
      <c r="L84" s="270">
        <f t="shared" si="68"/>
        <v>1550</v>
      </c>
      <c r="M84" s="213"/>
      <c r="N84" s="296" t="str">
        <f>"00"&amp;TEXT(ROWS(C$2:C80),"00")&amp;"D"</f>
        <v>0079D</v>
      </c>
      <c r="O84" s="297"/>
      <c r="P84" s="353">
        <f t="shared" si="69"/>
        <v>0</v>
      </c>
      <c r="Q84" s="206"/>
      <c r="R84" s="296" t="str">
        <f>"10"&amp;TEXT(ROWS(F$2:F80),"00")&amp;"D"</f>
        <v>1079D</v>
      </c>
      <c r="S84" s="297"/>
      <c r="T84" s="353">
        <f t="shared" si="70"/>
        <v>0</v>
      </c>
      <c r="U84" s="206"/>
      <c r="V84" s="296" t="str">
        <f>"20"&amp;TEXT(ROWS(I$2:I80),"00")&amp;"D"</f>
        <v>2079D</v>
      </c>
      <c r="W84" s="297"/>
      <c r="X84" s="353">
        <f t="shared" si="71"/>
        <v>0</v>
      </c>
      <c r="Y84" s="206"/>
      <c r="Z84" s="296" t="str">
        <f>"30"&amp;TEXT(ROWS(L$2:L80),"00")&amp;"D"</f>
        <v>3079D</v>
      </c>
      <c r="AA84" s="297"/>
      <c r="AB84" s="353">
        <f t="shared" si="72"/>
        <v>0</v>
      </c>
      <c r="AC84" s="206"/>
      <c r="AD84" s="296" t="str">
        <f>"40"&amp;TEXT(ROWS(O$2:O80),"00")&amp;"D"</f>
        <v>4079D</v>
      </c>
      <c r="AE84" s="297"/>
      <c r="AF84" s="353">
        <f t="shared" si="73"/>
        <v>0</v>
      </c>
      <c r="AG84" s="206"/>
      <c r="AH84" s="188">
        <f t="shared" si="41"/>
        <v>0</v>
      </c>
      <c r="AI84" s="188">
        <f t="shared" si="74"/>
        <v>0</v>
      </c>
      <c r="AJ84" s="188">
        <f t="shared" si="75"/>
        <v>0</v>
      </c>
      <c r="AK84" s="188">
        <f t="shared" si="76"/>
        <v>0</v>
      </c>
      <c r="AL84" s="188">
        <f t="shared" si="77"/>
        <v>0</v>
      </c>
      <c r="AM84" s="189"/>
      <c r="AN84" s="188">
        <f t="shared" si="42"/>
        <v>0</v>
      </c>
      <c r="AO84" s="188">
        <f t="shared" si="43"/>
        <v>0</v>
      </c>
      <c r="AP84" s="188">
        <f t="shared" si="44"/>
        <v>0</v>
      </c>
      <c r="AQ84" s="188">
        <f t="shared" si="45"/>
        <v>0</v>
      </c>
      <c r="AR84" s="188">
        <f t="shared" si="46"/>
        <v>0</v>
      </c>
      <c r="AS84" s="188">
        <f t="shared" si="47"/>
        <v>0</v>
      </c>
      <c r="AT84" s="188">
        <f t="shared" si="48"/>
        <v>0</v>
      </c>
      <c r="AU84" s="188">
        <f t="shared" si="49"/>
        <v>0</v>
      </c>
      <c r="AV84" s="188">
        <f t="shared" si="50"/>
        <v>0</v>
      </c>
      <c r="AW84" s="188">
        <f t="shared" si="51"/>
        <v>0</v>
      </c>
      <c r="AX84" s="188">
        <f t="shared" si="52"/>
        <v>0</v>
      </c>
      <c r="AY84" s="188">
        <f t="shared" si="53"/>
        <v>0</v>
      </c>
      <c r="AZ84" s="188">
        <f t="shared" si="54"/>
        <v>0</v>
      </c>
      <c r="BA84" s="188">
        <f t="shared" si="55"/>
        <v>0</v>
      </c>
      <c r="BB84" s="188">
        <f t="shared" si="56"/>
        <v>0</v>
      </c>
      <c r="BC84" s="188">
        <f t="shared" si="57"/>
        <v>0</v>
      </c>
      <c r="BD84" s="188">
        <f t="shared" si="58"/>
        <v>0</v>
      </c>
      <c r="BE84" s="188">
        <f t="shared" si="59"/>
        <v>0</v>
      </c>
      <c r="BF84" s="188">
        <f t="shared" si="60"/>
        <v>0</v>
      </c>
      <c r="BG84" s="188">
        <f t="shared" si="61"/>
        <v>0</v>
      </c>
      <c r="BH84" s="188">
        <f t="shared" si="62"/>
        <v>0</v>
      </c>
      <c r="BI84" s="188">
        <f t="shared" si="63"/>
        <v>0</v>
      </c>
      <c r="BJ84" s="188">
        <f t="shared" si="64"/>
        <v>0</v>
      </c>
      <c r="BK84" s="188">
        <f t="shared" si="65"/>
        <v>0</v>
      </c>
      <c r="BL84" s="188">
        <f t="shared" si="66"/>
        <v>0</v>
      </c>
      <c r="BM84" s="188">
        <f t="shared" si="67"/>
        <v>0</v>
      </c>
    </row>
    <row r="85" spans="1:65" s="187" customFormat="1">
      <c r="A85" s="182"/>
      <c r="B85" s="182"/>
      <c r="C85" s="183" t="s">
        <v>2270</v>
      </c>
      <c r="D85" s="184">
        <v>8</v>
      </c>
      <c r="E85" s="185" t="s">
        <v>1113</v>
      </c>
      <c r="F85" s="186" t="s">
        <v>2455</v>
      </c>
      <c r="G85" s="186" t="s">
        <v>2456</v>
      </c>
      <c r="H85" s="256">
        <v>62290.8</v>
      </c>
      <c r="I85" s="256"/>
      <c r="J85" s="256">
        <v>87120</v>
      </c>
      <c r="K85" s="256"/>
      <c r="L85" s="270">
        <f t="shared" si="68"/>
        <v>149410.79999999999</v>
      </c>
      <c r="M85" s="213"/>
      <c r="N85" s="296" t="str">
        <f>"00"&amp;TEXT(ROWS(C$2:C81),"00")&amp;"D"</f>
        <v>0080D</v>
      </c>
      <c r="O85" s="297"/>
      <c r="P85" s="353">
        <f t="shared" si="69"/>
        <v>0</v>
      </c>
      <c r="Q85" s="206"/>
      <c r="R85" s="296" t="str">
        <f>"10"&amp;TEXT(ROWS(F$2:F81),"00")&amp;"D"</f>
        <v>1080D</v>
      </c>
      <c r="S85" s="297"/>
      <c r="T85" s="353">
        <f t="shared" si="70"/>
        <v>0</v>
      </c>
      <c r="U85" s="206"/>
      <c r="V85" s="296" t="str">
        <f>"20"&amp;TEXT(ROWS(I$2:I81),"00")&amp;"D"</f>
        <v>2080D</v>
      </c>
      <c r="W85" s="297"/>
      <c r="X85" s="353">
        <f t="shared" si="71"/>
        <v>0</v>
      </c>
      <c r="Y85" s="206"/>
      <c r="Z85" s="296" t="str">
        <f>"30"&amp;TEXT(ROWS(L$2:L81),"00")&amp;"D"</f>
        <v>3080D</v>
      </c>
      <c r="AA85" s="297"/>
      <c r="AB85" s="353">
        <f t="shared" si="72"/>
        <v>0</v>
      </c>
      <c r="AC85" s="206"/>
      <c r="AD85" s="296" t="str">
        <f>"40"&amp;TEXT(ROWS(O$2:O81),"00")&amp;"D"</f>
        <v>4080D</v>
      </c>
      <c r="AE85" s="297"/>
      <c r="AF85" s="353">
        <f t="shared" si="73"/>
        <v>0</v>
      </c>
      <c r="AG85" s="206"/>
      <c r="AH85" s="188">
        <f t="shared" si="41"/>
        <v>0</v>
      </c>
      <c r="AI85" s="188">
        <f t="shared" si="74"/>
        <v>0</v>
      </c>
      <c r="AJ85" s="188">
        <f t="shared" si="75"/>
        <v>0</v>
      </c>
      <c r="AK85" s="188">
        <f t="shared" si="76"/>
        <v>0</v>
      </c>
      <c r="AL85" s="188">
        <f t="shared" si="77"/>
        <v>0</v>
      </c>
      <c r="AM85" s="189"/>
      <c r="AN85" s="188">
        <f t="shared" si="42"/>
        <v>0</v>
      </c>
      <c r="AO85" s="188">
        <f t="shared" si="43"/>
        <v>0</v>
      </c>
      <c r="AP85" s="188">
        <f t="shared" si="44"/>
        <v>0</v>
      </c>
      <c r="AQ85" s="188">
        <f t="shared" si="45"/>
        <v>0</v>
      </c>
      <c r="AR85" s="188">
        <f t="shared" si="46"/>
        <v>0</v>
      </c>
      <c r="AS85" s="188">
        <f t="shared" si="47"/>
        <v>0</v>
      </c>
      <c r="AT85" s="188">
        <f t="shared" si="48"/>
        <v>0</v>
      </c>
      <c r="AU85" s="188">
        <f t="shared" si="49"/>
        <v>0</v>
      </c>
      <c r="AV85" s="188">
        <f t="shared" si="50"/>
        <v>0</v>
      </c>
      <c r="AW85" s="188">
        <f t="shared" si="51"/>
        <v>0</v>
      </c>
      <c r="AX85" s="188">
        <f t="shared" si="52"/>
        <v>0</v>
      </c>
      <c r="AY85" s="188">
        <f t="shared" si="53"/>
        <v>0</v>
      </c>
      <c r="AZ85" s="188">
        <f t="shared" si="54"/>
        <v>0</v>
      </c>
      <c r="BA85" s="188">
        <f t="shared" si="55"/>
        <v>0</v>
      </c>
      <c r="BB85" s="188">
        <f t="shared" si="56"/>
        <v>0</v>
      </c>
      <c r="BC85" s="188">
        <f t="shared" si="57"/>
        <v>0</v>
      </c>
      <c r="BD85" s="188">
        <f t="shared" si="58"/>
        <v>0</v>
      </c>
      <c r="BE85" s="188">
        <f t="shared" si="59"/>
        <v>0</v>
      </c>
      <c r="BF85" s="188">
        <f t="shared" si="60"/>
        <v>0</v>
      </c>
      <c r="BG85" s="188">
        <f t="shared" si="61"/>
        <v>0</v>
      </c>
      <c r="BH85" s="188">
        <f t="shared" si="62"/>
        <v>0</v>
      </c>
      <c r="BI85" s="188">
        <f t="shared" si="63"/>
        <v>0</v>
      </c>
      <c r="BJ85" s="188">
        <f t="shared" si="64"/>
        <v>0</v>
      </c>
      <c r="BK85" s="188">
        <f t="shared" si="65"/>
        <v>0</v>
      </c>
      <c r="BL85" s="188">
        <f t="shared" si="66"/>
        <v>0</v>
      </c>
      <c r="BM85" s="188">
        <f t="shared" si="67"/>
        <v>0</v>
      </c>
    </row>
    <row r="86" spans="1:65" s="187" customFormat="1">
      <c r="A86" s="182"/>
      <c r="B86" s="182"/>
      <c r="C86" s="183" t="s">
        <v>2271</v>
      </c>
      <c r="D86" s="184">
        <v>8</v>
      </c>
      <c r="E86" s="185" t="s">
        <v>1200</v>
      </c>
      <c r="F86" s="186" t="s">
        <v>2457</v>
      </c>
      <c r="G86" s="227" t="s">
        <v>2458</v>
      </c>
      <c r="H86" s="256"/>
      <c r="I86" s="256">
        <v>1239</v>
      </c>
      <c r="J86" s="260">
        <v>10000</v>
      </c>
      <c r="K86" s="256">
        <v>0</v>
      </c>
      <c r="L86" s="270">
        <f t="shared" si="68"/>
        <v>11239</v>
      </c>
      <c r="M86" s="213"/>
      <c r="N86" s="296" t="str">
        <f>"00"&amp;TEXT(ROWS(C$2:C82),"00")&amp;"D"</f>
        <v>0081D</v>
      </c>
      <c r="O86" s="297"/>
      <c r="P86" s="353">
        <f t="shared" si="69"/>
        <v>0</v>
      </c>
      <c r="Q86" s="206"/>
      <c r="R86" s="296" t="str">
        <f>"10"&amp;TEXT(ROWS(F$2:F82),"00")&amp;"D"</f>
        <v>1081D</v>
      </c>
      <c r="S86" s="297"/>
      <c r="T86" s="353">
        <f t="shared" si="70"/>
        <v>0</v>
      </c>
      <c r="U86" s="206"/>
      <c r="V86" s="296" t="str">
        <f>"20"&amp;TEXT(ROWS(I$2:I82),"00")&amp;"D"</f>
        <v>2081D</v>
      </c>
      <c r="W86" s="297"/>
      <c r="X86" s="353">
        <f t="shared" si="71"/>
        <v>0</v>
      </c>
      <c r="Y86" s="206"/>
      <c r="Z86" s="296" t="str">
        <f>"30"&amp;TEXT(ROWS(L$2:L82),"00")&amp;"D"</f>
        <v>3081D</v>
      </c>
      <c r="AA86" s="297"/>
      <c r="AB86" s="353">
        <f t="shared" si="72"/>
        <v>0</v>
      </c>
      <c r="AC86" s="206"/>
      <c r="AD86" s="296" t="str">
        <f>"40"&amp;TEXT(ROWS(O$2:O82),"00")&amp;"D"</f>
        <v>4081D</v>
      </c>
      <c r="AE86" s="297"/>
      <c r="AF86" s="353">
        <f t="shared" si="73"/>
        <v>0</v>
      </c>
      <c r="AG86" s="206"/>
      <c r="AH86" s="188">
        <f t="shared" si="41"/>
        <v>0</v>
      </c>
      <c r="AI86" s="188">
        <f t="shared" si="74"/>
        <v>0</v>
      </c>
      <c r="AJ86" s="188">
        <f t="shared" si="75"/>
        <v>0</v>
      </c>
      <c r="AK86" s="188">
        <f t="shared" si="76"/>
        <v>0</v>
      </c>
      <c r="AL86" s="188">
        <f t="shared" si="77"/>
        <v>0</v>
      </c>
      <c r="AM86" s="189"/>
      <c r="AN86" s="188">
        <f t="shared" si="42"/>
        <v>0</v>
      </c>
      <c r="AO86" s="188">
        <f t="shared" si="43"/>
        <v>0</v>
      </c>
      <c r="AP86" s="188">
        <f t="shared" si="44"/>
        <v>0</v>
      </c>
      <c r="AQ86" s="188">
        <f t="shared" si="45"/>
        <v>0</v>
      </c>
      <c r="AR86" s="188">
        <f t="shared" si="46"/>
        <v>0</v>
      </c>
      <c r="AS86" s="188">
        <f t="shared" si="47"/>
        <v>0</v>
      </c>
      <c r="AT86" s="188">
        <f t="shared" si="48"/>
        <v>0</v>
      </c>
      <c r="AU86" s="188">
        <f t="shared" si="49"/>
        <v>0</v>
      </c>
      <c r="AV86" s="188">
        <f t="shared" si="50"/>
        <v>0</v>
      </c>
      <c r="AW86" s="188">
        <f t="shared" si="51"/>
        <v>0</v>
      </c>
      <c r="AX86" s="188">
        <f t="shared" si="52"/>
        <v>0</v>
      </c>
      <c r="AY86" s="188">
        <f t="shared" si="53"/>
        <v>0</v>
      </c>
      <c r="AZ86" s="188">
        <f t="shared" si="54"/>
        <v>0</v>
      </c>
      <c r="BA86" s="188">
        <f t="shared" si="55"/>
        <v>0</v>
      </c>
      <c r="BB86" s="188">
        <f t="shared" si="56"/>
        <v>0</v>
      </c>
      <c r="BC86" s="188">
        <f t="shared" si="57"/>
        <v>0</v>
      </c>
      <c r="BD86" s="188">
        <f t="shared" si="58"/>
        <v>0</v>
      </c>
      <c r="BE86" s="188">
        <f t="shared" si="59"/>
        <v>0</v>
      </c>
      <c r="BF86" s="188">
        <f t="shared" si="60"/>
        <v>0</v>
      </c>
      <c r="BG86" s="188">
        <f t="shared" si="61"/>
        <v>0</v>
      </c>
      <c r="BH86" s="188">
        <f t="shared" si="62"/>
        <v>0</v>
      </c>
      <c r="BI86" s="188">
        <f t="shared" si="63"/>
        <v>0</v>
      </c>
      <c r="BJ86" s="188">
        <f t="shared" si="64"/>
        <v>0</v>
      </c>
      <c r="BK86" s="188">
        <f t="shared" si="65"/>
        <v>0</v>
      </c>
      <c r="BL86" s="188">
        <f t="shared" si="66"/>
        <v>0</v>
      </c>
      <c r="BM86" s="188">
        <f t="shared" si="67"/>
        <v>0</v>
      </c>
    </row>
    <row r="87" spans="1:65" s="187" customFormat="1">
      <c r="A87" s="182"/>
      <c r="B87" s="182"/>
      <c r="C87" s="183" t="s">
        <v>2272</v>
      </c>
      <c r="D87" s="184">
        <v>8</v>
      </c>
      <c r="E87" s="185" t="s">
        <v>1113</v>
      </c>
      <c r="F87" s="186" t="s">
        <v>2459</v>
      </c>
      <c r="G87" s="186" t="s">
        <v>2460</v>
      </c>
      <c r="H87" s="256"/>
      <c r="I87" s="256"/>
      <c r="J87" s="256">
        <v>5754276</v>
      </c>
      <c r="K87" s="256"/>
      <c r="L87" s="270">
        <f t="shared" si="68"/>
        <v>5754276</v>
      </c>
      <c r="M87" s="213"/>
      <c r="N87" s="296" t="str">
        <f>"00"&amp;TEXT(ROWS(C$2:C83),"00")&amp;"D"</f>
        <v>0082D</v>
      </c>
      <c r="O87" s="297"/>
      <c r="P87" s="353">
        <f t="shared" si="69"/>
        <v>0</v>
      </c>
      <c r="Q87" s="206"/>
      <c r="R87" s="296" t="str">
        <f>"10"&amp;TEXT(ROWS(F$2:F83),"00")&amp;"D"</f>
        <v>1082D</v>
      </c>
      <c r="S87" s="297"/>
      <c r="T87" s="353">
        <f t="shared" si="70"/>
        <v>0</v>
      </c>
      <c r="U87" s="206"/>
      <c r="V87" s="296" t="str">
        <f>"20"&amp;TEXT(ROWS(I$2:I83),"00")&amp;"D"</f>
        <v>2082D</v>
      </c>
      <c r="W87" s="297"/>
      <c r="X87" s="353">
        <f t="shared" si="71"/>
        <v>0</v>
      </c>
      <c r="Y87" s="206"/>
      <c r="Z87" s="296" t="str">
        <f>"30"&amp;TEXT(ROWS(L$2:L83),"00")&amp;"D"</f>
        <v>3082D</v>
      </c>
      <c r="AA87" s="297"/>
      <c r="AB87" s="353">
        <f t="shared" si="72"/>
        <v>0</v>
      </c>
      <c r="AC87" s="206"/>
      <c r="AD87" s="296" t="str">
        <f>"40"&amp;TEXT(ROWS(O$2:O83),"00")&amp;"D"</f>
        <v>4082D</v>
      </c>
      <c r="AE87" s="297"/>
      <c r="AF87" s="353">
        <f t="shared" si="73"/>
        <v>0</v>
      </c>
      <c r="AG87" s="206"/>
      <c r="AH87" s="188">
        <f t="shared" si="41"/>
        <v>0</v>
      </c>
      <c r="AI87" s="188">
        <f t="shared" si="74"/>
        <v>0</v>
      </c>
      <c r="AJ87" s="188">
        <f t="shared" si="75"/>
        <v>0</v>
      </c>
      <c r="AK87" s="188">
        <f t="shared" si="76"/>
        <v>0</v>
      </c>
      <c r="AL87" s="188">
        <f t="shared" si="77"/>
        <v>0</v>
      </c>
      <c r="AM87" s="189"/>
      <c r="AN87" s="188">
        <f t="shared" si="42"/>
        <v>0</v>
      </c>
      <c r="AO87" s="188">
        <f t="shared" si="43"/>
        <v>0</v>
      </c>
      <c r="AP87" s="188">
        <f t="shared" si="44"/>
        <v>0</v>
      </c>
      <c r="AQ87" s="188">
        <f t="shared" si="45"/>
        <v>0</v>
      </c>
      <c r="AR87" s="188">
        <f t="shared" si="46"/>
        <v>0</v>
      </c>
      <c r="AS87" s="188">
        <f t="shared" si="47"/>
        <v>0</v>
      </c>
      <c r="AT87" s="188">
        <f t="shared" si="48"/>
        <v>0</v>
      </c>
      <c r="AU87" s="188">
        <f t="shared" si="49"/>
        <v>0</v>
      </c>
      <c r="AV87" s="188">
        <f t="shared" si="50"/>
        <v>0</v>
      </c>
      <c r="AW87" s="188">
        <f t="shared" si="51"/>
        <v>0</v>
      </c>
      <c r="AX87" s="188">
        <f t="shared" si="52"/>
        <v>0</v>
      </c>
      <c r="AY87" s="188">
        <f t="shared" si="53"/>
        <v>0</v>
      </c>
      <c r="AZ87" s="188">
        <f t="shared" si="54"/>
        <v>0</v>
      </c>
      <c r="BA87" s="188">
        <f t="shared" si="55"/>
        <v>0</v>
      </c>
      <c r="BB87" s="188">
        <f t="shared" si="56"/>
        <v>0</v>
      </c>
      <c r="BC87" s="188">
        <f t="shared" si="57"/>
        <v>0</v>
      </c>
      <c r="BD87" s="188">
        <f t="shared" si="58"/>
        <v>0</v>
      </c>
      <c r="BE87" s="188">
        <f t="shared" si="59"/>
        <v>0</v>
      </c>
      <c r="BF87" s="188">
        <f t="shared" si="60"/>
        <v>0</v>
      </c>
      <c r="BG87" s="188">
        <f t="shared" si="61"/>
        <v>0</v>
      </c>
      <c r="BH87" s="188">
        <f t="shared" si="62"/>
        <v>0</v>
      </c>
      <c r="BI87" s="188">
        <f t="shared" si="63"/>
        <v>0</v>
      </c>
      <c r="BJ87" s="188">
        <f t="shared" si="64"/>
        <v>0</v>
      </c>
      <c r="BK87" s="188">
        <f t="shared" si="65"/>
        <v>0</v>
      </c>
      <c r="BL87" s="188">
        <f t="shared" si="66"/>
        <v>0</v>
      </c>
      <c r="BM87" s="188">
        <f t="shared" si="67"/>
        <v>0</v>
      </c>
    </row>
    <row r="88" spans="1:65" s="187" customFormat="1">
      <c r="A88" s="182"/>
      <c r="B88" s="182"/>
      <c r="C88" s="192" t="s">
        <v>2273</v>
      </c>
      <c r="D88" s="185">
        <v>8</v>
      </c>
      <c r="E88" s="230" t="s">
        <v>1272</v>
      </c>
      <c r="F88" s="229" t="s">
        <v>2461</v>
      </c>
      <c r="G88" s="229" t="s">
        <v>2462</v>
      </c>
      <c r="H88" s="256"/>
      <c r="I88" s="265"/>
      <c r="J88" s="259">
        <v>10890</v>
      </c>
      <c r="K88" s="265"/>
      <c r="L88" s="270">
        <f t="shared" si="68"/>
        <v>10890</v>
      </c>
      <c r="M88" s="213"/>
      <c r="N88" s="296" t="str">
        <f>"00"&amp;TEXT(ROWS(C$2:C84),"00")&amp;"D"</f>
        <v>0083D</v>
      </c>
      <c r="O88" s="297"/>
      <c r="P88" s="353">
        <f t="shared" si="69"/>
        <v>0</v>
      </c>
      <c r="Q88" s="206"/>
      <c r="R88" s="296" t="str">
        <f>"10"&amp;TEXT(ROWS(F$2:F84),"00")&amp;"D"</f>
        <v>1083D</v>
      </c>
      <c r="S88" s="297"/>
      <c r="T88" s="353">
        <f t="shared" si="70"/>
        <v>0</v>
      </c>
      <c r="U88" s="206"/>
      <c r="V88" s="296" t="str">
        <f>"20"&amp;TEXT(ROWS(I$2:I84),"00")&amp;"D"</f>
        <v>2083D</v>
      </c>
      <c r="W88" s="297"/>
      <c r="X88" s="353">
        <f t="shared" si="71"/>
        <v>0</v>
      </c>
      <c r="Y88" s="206"/>
      <c r="Z88" s="296" t="str">
        <f>"30"&amp;TEXT(ROWS(L$2:L84),"00")&amp;"D"</f>
        <v>3083D</v>
      </c>
      <c r="AA88" s="297"/>
      <c r="AB88" s="353">
        <f t="shared" si="72"/>
        <v>0</v>
      </c>
      <c r="AC88" s="206"/>
      <c r="AD88" s="296" t="str">
        <f>"40"&amp;TEXT(ROWS(O$2:O84),"00")&amp;"D"</f>
        <v>4083D</v>
      </c>
      <c r="AE88" s="297"/>
      <c r="AF88" s="353">
        <f t="shared" si="73"/>
        <v>0</v>
      </c>
      <c r="AG88" s="206"/>
      <c r="AH88" s="188">
        <f t="shared" si="41"/>
        <v>0</v>
      </c>
      <c r="AI88" s="188">
        <f t="shared" si="74"/>
        <v>0</v>
      </c>
      <c r="AJ88" s="188">
        <f t="shared" si="75"/>
        <v>0</v>
      </c>
      <c r="AK88" s="188">
        <f t="shared" si="76"/>
        <v>0</v>
      </c>
      <c r="AL88" s="188">
        <f t="shared" si="77"/>
        <v>0</v>
      </c>
      <c r="AM88" s="189"/>
      <c r="AN88" s="188">
        <f t="shared" si="42"/>
        <v>0</v>
      </c>
      <c r="AO88" s="188">
        <f t="shared" si="43"/>
        <v>0</v>
      </c>
      <c r="AP88" s="188">
        <f t="shared" si="44"/>
        <v>0</v>
      </c>
      <c r="AQ88" s="188">
        <f t="shared" si="45"/>
        <v>0</v>
      </c>
      <c r="AR88" s="188">
        <f t="shared" si="46"/>
        <v>0</v>
      </c>
      <c r="AS88" s="188">
        <f t="shared" si="47"/>
        <v>0</v>
      </c>
      <c r="AT88" s="188">
        <f t="shared" si="48"/>
        <v>0</v>
      </c>
      <c r="AU88" s="188">
        <f t="shared" si="49"/>
        <v>0</v>
      </c>
      <c r="AV88" s="188">
        <f t="shared" si="50"/>
        <v>0</v>
      </c>
      <c r="AW88" s="188">
        <f t="shared" si="51"/>
        <v>0</v>
      </c>
      <c r="AX88" s="188">
        <f t="shared" si="52"/>
        <v>0</v>
      </c>
      <c r="AY88" s="188">
        <f t="shared" si="53"/>
        <v>0</v>
      </c>
      <c r="AZ88" s="188">
        <f t="shared" si="54"/>
        <v>0</v>
      </c>
      <c r="BA88" s="188">
        <f t="shared" si="55"/>
        <v>0</v>
      </c>
      <c r="BB88" s="188">
        <f t="shared" si="56"/>
        <v>0</v>
      </c>
      <c r="BC88" s="188">
        <f t="shared" si="57"/>
        <v>0</v>
      </c>
      <c r="BD88" s="188">
        <f t="shared" si="58"/>
        <v>0</v>
      </c>
      <c r="BE88" s="188">
        <f t="shared" si="59"/>
        <v>0</v>
      </c>
      <c r="BF88" s="188">
        <f t="shared" si="60"/>
        <v>0</v>
      </c>
      <c r="BG88" s="188">
        <f t="shared" si="61"/>
        <v>0</v>
      </c>
      <c r="BH88" s="188">
        <f t="shared" si="62"/>
        <v>0</v>
      </c>
      <c r="BI88" s="188">
        <f t="shared" si="63"/>
        <v>0</v>
      </c>
      <c r="BJ88" s="188">
        <f t="shared" si="64"/>
        <v>0</v>
      </c>
      <c r="BK88" s="188">
        <f t="shared" si="65"/>
        <v>0</v>
      </c>
      <c r="BL88" s="188">
        <f t="shared" si="66"/>
        <v>0</v>
      </c>
      <c r="BM88" s="188">
        <f t="shared" si="67"/>
        <v>0</v>
      </c>
    </row>
    <row r="89" spans="1:65" s="187" customFormat="1">
      <c r="A89" s="182"/>
      <c r="B89" s="182"/>
      <c r="C89" s="228" t="s">
        <v>2274</v>
      </c>
      <c r="D89" s="185">
        <v>8</v>
      </c>
      <c r="E89" s="230" t="s">
        <v>1200</v>
      </c>
      <c r="F89" s="229" t="s">
        <v>2463</v>
      </c>
      <c r="G89" s="229" t="s">
        <v>2464</v>
      </c>
      <c r="H89" s="256">
        <v>65340</v>
      </c>
      <c r="I89" s="265">
        <v>1474</v>
      </c>
      <c r="J89" s="259">
        <v>377390</v>
      </c>
      <c r="K89" s="265">
        <v>132072</v>
      </c>
      <c r="L89" s="270">
        <f t="shared" si="68"/>
        <v>576276</v>
      </c>
      <c r="M89" s="213"/>
      <c r="N89" s="296" t="str">
        <f>"00"&amp;TEXT(ROWS(C$2:C85),"00")&amp;"D"</f>
        <v>0084D</v>
      </c>
      <c r="O89" s="297"/>
      <c r="P89" s="353">
        <f t="shared" si="69"/>
        <v>0</v>
      </c>
      <c r="Q89" s="206"/>
      <c r="R89" s="296" t="str">
        <f>"10"&amp;TEXT(ROWS(F$2:F85),"00")&amp;"D"</f>
        <v>1084D</v>
      </c>
      <c r="S89" s="297"/>
      <c r="T89" s="353">
        <f t="shared" si="70"/>
        <v>0</v>
      </c>
      <c r="U89" s="206"/>
      <c r="V89" s="296" t="str">
        <f>"20"&amp;TEXT(ROWS(I$2:I85),"00")&amp;"D"</f>
        <v>2084D</v>
      </c>
      <c r="W89" s="297"/>
      <c r="X89" s="353">
        <f t="shared" si="71"/>
        <v>0</v>
      </c>
      <c r="Y89" s="206"/>
      <c r="Z89" s="296" t="str">
        <f>"30"&amp;TEXT(ROWS(L$2:L85),"00")&amp;"D"</f>
        <v>3084D</v>
      </c>
      <c r="AA89" s="297"/>
      <c r="AB89" s="353">
        <f t="shared" si="72"/>
        <v>0</v>
      </c>
      <c r="AC89" s="206"/>
      <c r="AD89" s="296" t="str">
        <f>"40"&amp;TEXT(ROWS(O$2:O85),"00")&amp;"D"</f>
        <v>4084D</v>
      </c>
      <c r="AE89" s="297"/>
      <c r="AF89" s="353">
        <f t="shared" si="73"/>
        <v>0</v>
      </c>
      <c r="AG89" s="206"/>
      <c r="AH89" s="188">
        <f t="shared" si="41"/>
        <v>0</v>
      </c>
      <c r="AI89" s="188">
        <f t="shared" si="74"/>
        <v>0</v>
      </c>
      <c r="AJ89" s="188">
        <f t="shared" si="75"/>
        <v>0</v>
      </c>
      <c r="AK89" s="188">
        <f t="shared" si="76"/>
        <v>0</v>
      </c>
      <c r="AL89" s="188">
        <f t="shared" si="77"/>
        <v>0</v>
      </c>
      <c r="AM89" s="189"/>
      <c r="AN89" s="188">
        <f t="shared" si="42"/>
        <v>0</v>
      </c>
      <c r="AO89" s="188">
        <f t="shared" si="43"/>
        <v>0</v>
      </c>
      <c r="AP89" s="188">
        <f t="shared" si="44"/>
        <v>0</v>
      </c>
      <c r="AQ89" s="188">
        <f t="shared" si="45"/>
        <v>0</v>
      </c>
      <c r="AR89" s="188">
        <f t="shared" si="46"/>
        <v>0</v>
      </c>
      <c r="AS89" s="188">
        <f t="shared" si="47"/>
        <v>0</v>
      </c>
      <c r="AT89" s="188">
        <f t="shared" si="48"/>
        <v>0</v>
      </c>
      <c r="AU89" s="188">
        <f t="shared" si="49"/>
        <v>0</v>
      </c>
      <c r="AV89" s="188">
        <f t="shared" si="50"/>
        <v>0</v>
      </c>
      <c r="AW89" s="188">
        <f t="shared" si="51"/>
        <v>0</v>
      </c>
      <c r="AX89" s="188">
        <f t="shared" si="52"/>
        <v>0</v>
      </c>
      <c r="AY89" s="188">
        <f t="shared" si="53"/>
        <v>0</v>
      </c>
      <c r="AZ89" s="188">
        <f t="shared" si="54"/>
        <v>0</v>
      </c>
      <c r="BA89" s="188">
        <f t="shared" si="55"/>
        <v>0</v>
      </c>
      <c r="BB89" s="188">
        <f t="shared" si="56"/>
        <v>0</v>
      </c>
      <c r="BC89" s="188">
        <f t="shared" si="57"/>
        <v>0</v>
      </c>
      <c r="BD89" s="188">
        <f t="shared" si="58"/>
        <v>0</v>
      </c>
      <c r="BE89" s="188">
        <f t="shared" si="59"/>
        <v>0</v>
      </c>
      <c r="BF89" s="188">
        <f t="shared" si="60"/>
        <v>0</v>
      </c>
      <c r="BG89" s="188">
        <f t="shared" si="61"/>
        <v>0</v>
      </c>
      <c r="BH89" s="188">
        <f t="shared" si="62"/>
        <v>0</v>
      </c>
      <c r="BI89" s="188">
        <f t="shared" si="63"/>
        <v>0</v>
      </c>
      <c r="BJ89" s="188">
        <f t="shared" si="64"/>
        <v>0</v>
      </c>
      <c r="BK89" s="188">
        <f t="shared" si="65"/>
        <v>0</v>
      </c>
      <c r="BL89" s="188">
        <f t="shared" si="66"/>
        <v>0</v>
      </c>
      <c r="BM89" s="188">
        <f t="shared" si="67"/>
        <v>0</v>
      </c>
    </row>
    <row r="90" spans="1:65" s="187" customFormat="1">
      <c r="A90" s="182"/>
      <c r="B90" s="182"/>
      <c r="C90" s="228" t="s">
        <v>2275</v>
      </c>
      <c r="D90" s="185">
        <v>8</v>
      </c>
      <c r="E90" s="230" t="s">
        <v>1200</v>
      </c>
      <c r="F90" s="229" t="s">
        <v>2171</v>
      </c>
      <c r="G90" s="229" t="s">
        <v>2465</v>
      </c>
      <c r="H90" s="256"/>
      <c r="I90" s="265">
        <v>104</v>
      </c>
      <c r="J90" s="259">
        <v>2280</v>
      </c>
      <c r="K90" s="265"/>
      <c r="L90" s="270">
        <f t="shared" si="68"/>
        <v>2384</v>
      </c>
      <c r="M90" s="213"/>
      <c r="N90" s="296" t="str">
        <f>"00"&amp;TEXT(ROWS(C$2:C86),"00")&amp;"D"</f>
        <v>0085D</v>
      </c>
      <c r="O90" s="297"/>
      <c r="P90" s="353">
        <f t="shared" si="69"/>
        <v>0</v>
      </c>
      <c r="Q90" s="206"/>
      <c r="R90" s="296" t="str">
        <f>"10"&amp;TEXT(ROWS(F$2:F86),"00")&amp;"D"</f>
        <v>1085D</v>
      </c>
      <c r="S90" s="297"/>
      <c r="T90" s="353">
        <f t="shared" si="70"/>
        <v>0</v>
      </c>
      <c r="U90" s="206"/>
      <c r="V90" s="296" t="str">
        <f>"20"&amp;TEXT(ROWS(I$2:I86),"00")&amp;"D"</f>
        <v>2085D</v>
      </c>
      <c r="W90" s="297"/>
      <c r="X90" s="353">
        <f t="shared" si="71"/>
        <v>0</v>
      </c>
      <c r="Y90" s="206"/>
      <c r="Z90" s="296" t="str">
        <f>"30"&amp;TEXT(ROWS(L$2:L86),"00")&amp;"D"</f>
        <v>3085D</v>
      </c>
      <c r="AA90" s="297"/>
      <c r="AB90" s="353">
        <f t="shared" si="72"/>
        <v>0</v>
      </c>
      <c r="AC90" s="206"/>
      <c r="AD90" s="296" t="str">
        <f>"40"&amp;TEXT(ROWS(O$2:O86),"00")&amp;"D"</f>
        <v>4085D</v>
      </c>
      <c r="AE90" s="297"/>
      <c r="AF90" s="353">
        <f t="shared" si="73"/>
        <v>0</v>
      </c>
      <c r="AG90" s="206"/>
      <c r="AH90" s="188">
        <f t="shared" si="41"/>
        <v>0</v>
      </c>
      <c r="AI90" s="188">
        <f t="shared" si="74"/>
        <v>0</v>
      </c>
      <c r="AJ90" s="188">
        <f t="shared" si="75"/>
        <v>0</v>
      </c>
      <c r="AK90" s="188">
        <f t="shared" si="76"/>
        <v>0</v>
      </c>
      <c r="AL90" s="188">
        <f t="shared" si="77"/>
        <v>0</v>
      </c>
      <c r="AM90" s="189"/>
      <c r="AN90" s="188">
        <f t="shared" si="42"/>
        <v>0</v>
      </c>
      <c r="AO90" s="188">
        <f t="shared" si="43"/>
        <v>0</v>
      </c>
      <c r="AP90" s="188">
        <f t="shared" si="44"/>
        <v>0</v>
      </c>
      <c r="AQ90" s="188">
        <f t="shared" si="45"/>
        <v>0</v>
      </c>
      <c r="AR90" s="188">
        <f t="shared" si="46"/>
        <v>0</v>
      </c>
      <c r="AS90" s="188">
        <f t="shared" si="47"/>
        <v>0</v>
      </c>
      <c r="AT90" s="188">
        <f t="shared" si="48"/>
        <v>0</v>
      </c>
      <c r="AU90" s="188">
        <f t="shared" si="49"/>
        <v>0</v>
      </c>
      <c r="AV90" s="188">
        <f t="shared" si="50"/>
        <v>0</v>
      </c>
      <c r="AW90" s="188">
        <f t="shared" si="51"/>
        <v>0</v>
      </c>
      <c r="AX90" s="188">
        <f t="shared" si="52"/>
        <v>0</v>
      </c>
      <c r="AY90" s="188">
        <f t="shared" si="53"/>
        <v>0</v>
      </c>
      <c r="AZ90" s="188">
        <f t="shared" si="54"/>
        <v>0</v>
      </c>
      <c r="BA90" s="188">
        <f t="shared" si="55"/>
        <v>0</v>
      </c>
      <c r="BB90" s="188">
        <f t="shared" si="56"/>
        <v>0</v>
      </c>
      <c r="BC90" s="188">
        <f t="shared" si="57"/>
        <v>0</v>
      </c>
      <c r="BD90" s="188">
        <f t="shared" si="58"/>
        <v>0</v>
      </c>
      <c r="BE90" s="188">
        <f t="shared" si="59"/>
        <v>0</v>
      </c>
      <c r="BF90" s="188">
        <f t="shared" si="60"/>
        <v>0</v>
      </c>
      <c r="BG90" s="188">
        <f t="shared" si="61"/>
        <v>0</v>
      </c>
      <c r="BH90" s="188">
        <f t="shared" si="62"/>
        <v>0</v>
      </c>
      <c r="BI90" s="188">
        <f t="shared" si="63"/>
        <v>0</v>
      </c>
      <c r="BJ90" s="188">
        <f t="shared" si="64"/>
        <v>0</v>
      </c>
      <c r="BK90" s="188">
        <f t="shared" si="65"/>
        <v>0</v>
      </c>
      <c r="BL90" s="188">
        <f t="shared" si="66"/>
        <v>0</v>
      </c>
      <c r="BM90" s="188">
        <f t="shared" si="67"/>
        <v>0</v>
      </c>
    </row>
    <row r="91" spans="1:65" s="187" customFormat="1">
      <c r="A91" s="182"/>
      <c r="B91" s="182"/>
      <c r="C91" s="183" t="s">
        <v>2276</v>
      </c>
      <c r="D91" s="184">
        <v>8</v>
      </c>
      <c r="E91" s="230" t="s">
        <v>1200</v>
      </c>
      <c r="F91" s="186" t="s">
        <v>2171</v>
      </c>
      <c r="G91" s="186" t="s">
        <v>2466</v>
      </c>
      <c r="H91" s="256"/>
      <c r="I91" s="256">
        <v>134</v>
      </c>
      <c r="J91" s="256">
        <v>2460</v>
      </c>
      <c r="K91" s="256"/>
      <c r="L91" s="270">
        <f t="shared" si="68"/>
        <v>2594</v>
      </c>
      <c r="M91" s="213"/>
      <c r="N91" s="296" t="str">
        <f>"00"&amp;TEXT(ROWS(C$2:C87),"00")&amp;"D"</f>
        <v>0086D</v>
      </c>
      <c r="O91" s="297"/>
      <c r="P91" s="353">
        <f t="shared" si="69"/>
        <v>0</v>
      </c>
      <c r="Q91" s="206"/>
      <c r="R91" s="296" t="str">
        <f>"10"&amp;TEXT(ROWS(F$2:F87),"00")&amp;"D"</f>
        <v>1086D</v>
      </c>
      <c r="S91" s="297"/>
      <c r="T91" s="353">
        <f t="shared" si="70"/>
        <v>0</v>
      </c>
      <c r="U91" s="206"/>
      <c r="V91" s="296" t="str">
        <f>"20"&amp;TEXT(ROWS(I$2:I87),"00")&amp;"D"</f>
        <v>2086D</v>
      </c>
      <c r="W91" s="297"/>
      <c r="X91" s="353">
        <f t="shared" si="71"/>
        <v>0</v>
      </c>
      <c r="Y91" s="206"/>
      <c r="Z91" s="296" t="str">
        <f>"30"&amp;TEXT(ROWS(L$2:L87),"00")&amp;"D"</f>
        <v>3086D</v>
      </c>
      <c r="AA91" s="297"/>
      <c r="AB91" s="353">
        <f t="shared" si="72"/>
        <v>0</v>
      </c>
      <c r="AC91" s="206"/>
      <c r="AD91" s="296" t="str">
        <f>"40"&amp;TEXT(ROWS(O$2:O87),"00")&amp;"D"</f>
        <v>4086D</v>
      </c>
      <c r="AE91" s="297"/>
      <c r="AF91" s="353">
        <f t="shared" si="73"/>
        <v>0</v>
      </c>
      <c r="AG91" s="206"/>
      <c r="AH91" s="188">
        <f t="shared" si="41"/>
        <v>0</v>
      </c>
      <c r="AI91" s="188">
        <f t="shared" si="74"/>
        <v>0</v>
      </c>
      <c r="AJ91" s="188">
        <f t="shared" si="75"/>
        <v>0</v>
      </c>
      <c r="AK91" s="188">
        <f t="shared" si="76"/>
        <v>0</v>
      </c>
      <c r="AL91" s="188">
        <f t="shared" si="77"/>
        <v>0</v>
      </c>
      <c r="AM91" s="189"/>
      <c r="AN91" s="188">
        <f t="shared" si="42"/>
        <v>0</v>
      </c>
      <c r="AO91" s="188">
        <f t="shared" si="43"/>
        <v>0</v>
      </c>
      <c r="AP91" s="188">
        <f t="shared" si="44"/>
        <v>0</v>
      </c>
      <c r="AQ91" s="188">
        <f t="shared" si="45"/>
        <v>0</v>
      </c>
      <c r="AR91" s="188">
        <f t="shared" si="46"/>
        <v>0</v>
      </c>
      <c r="AS91" s="188">
        <f t="shared" si="47"/>
        <v>0</v>
      </c>
      <c r="AT91" s="188">
        <f t="shared" si="48"/>
        <v>0</v>
      </c>
      <c r="AU91" s="188">
        <f t="shared" si="49"/>
        <v>0</v>
      </c>
      <c r="AV91" s="188">
        <f t="shared" si="50"/>
        <v>0</v>
      </c>
      <c r="AW91" s="188">
        <f t="shared" si="51"/>
        <v>0</v>
      </c>
      <c r="AX91" s="188">
        <f t="shared" si="52"/>
        <v>0</v>
      </c>
      <c r="AY91" s="188">
        <f t="shared" si="53"/>
        <v>0</v>
      </c>
      <c r="AZ91" s="188">
        <f t="shared" si="54"/>
        <v>0</v>
      </c>
      <c r="BA91" s="188">
        <f t="shared" si="55"/>
        <v>0</v>
      </c>
      <c r="BB91" s="188">
        <f t="shared" si="56"/>
        <v>0</v>
      </c>
      <c r="BC91" s="188">
        <f t="shared" si="57"/>
        <v>0</v>
      </c>
      <c r="BD91" s="188">
        <f t="shared" si="58"/>
        <v>0</v>
      </c>
      <c r="BE91" s="188">
        <f t="shared" si="59"/>
        <v>0</v>
      </c>
      <c r="BF91" s="188">
        <f t="shared" si="60"/>
        <v>0</v>
      </c>
      <c r="BG91" s="188">
        <f t="shared" si="61"/>
        <v>0</v>
      </c>
      <c r="BH91" s="188">
        <f t="shared" si="62"/>
        <v>0</v>
      </c>
      <c r="BI91" s="188">
        <f t="shared" si="63"/>
        <v>0</v>
      </c>
      <c r="BJ91" s="188">
        <f t="shared" si="64"/>
        <v>0</v>
      </c>
      <c r="BK91" s="188">
        <f t="shared" si="65"/>
        <v>0</v>
      </c>
      <c r="BL91" s="188">
        <f t="shared" si="66"/>
        <v>0</v>
      </c>
      <c r="BM91" s="188">
        <f t="shared" si="67"/>
        <v>0</v>
      </c>
    </row>
    <row r="92" spans="1:65" s="187" customFormat="1">
      <c r="A92" s="182"/>
      <c r="B92" s="182"/>
      <c r="C92" s="183" t="s">
        <v>2277</v>
      </c>
      <c r="D92" s="184">
        <v>8</v>
      </c>
      <c r="E92" s="230" t="s">
        <v>1200</v>
      </c>
      <c r="F92" s="186" t="s">
        <v>2467</v>
      </c>
      <c r="G92" s="186" t="s">
        <v>2468</v>
      </c>
      <c r="H92" s="256"/>
      <c r="I92" s="256">
        <v>3340</v>
      </c>
      <c r="J92" s="256">
        <v>2711</v>
      </c>
      <c r="K92" s="256">
        <v>26913</v>
      </c>
      <c r="L92" s="270">
        <f t="shared" si="68"/>
        <v>32964</v>
      </c>
      <c r="M92" s="213"/>
      <c r="N92" s="296" t="str">
        <f>"00"&amp;TEXT(ROWS(C$2:C88),"00")&amp;"D"</f>
        <v>0087D</v>
      </c>
      <c r="O92" s="297"/>
      <c r="P92" s="353">
        <f t="shared" si="69"/>
        <v>0</v>
      </c>
      <c r="Q92" s="206"/>
      <c r="R92" s="296" t="str">
        <f>"10"&amp;TEXT(ROWS(F$2:F88),"00")&amp;"D"</f>
        <v>1087D</v>
      </c>
      <c r="S92" s="297"/>
      <c r="T92" s="353">
        <f t="shared" si="70"/>
        <v>0</v>
      </c>
      <c r="U92" s="206"/>
      <c r="V92" s="296" t="str">
        <f>"20"&amp;TEXT(ROWS(I$2:I88),"00")&amp;"D"</f>
        <v>2087D</v>
      </c>
      <c r="W92" s="297"/>
      <c r="X92" s="353">
        <f t="shared" si="71"/>
        <v>0</v>
      </c>
      <c r="Y92" s="206"/>
      <c r="Z92" s="296" t="str">
        <f>"30"&amp;TEXT(ROWS(L$2:L88),"00")&amp;"D"</f>
        <v>3087D</v>
      </c>
      <c r="AA92" s="297"/>
      <c r="AB92" s="353">
        <f t="shared" si="72"/>
        <v>0</v>
      </c>
      <c r="AC92" s="206"/>
      <c r="AD92" s="296" t="str">
        <f>"40"&amp;TEXT(ROWS(O$2:O88),"00")&amp;"D"</f>
        <v>4087D</v>
      </c>
      <c r="AE92" s="297"/>
      <c r="AF92" s="353">
        <f t="shared" si="73"/>
        <v>0</v>
      </c>
      <c r="AG92" s="206"/>
      <c r="AH92" s="188">
        <f t="shared" si="41"/>
        <v>0</v>
      </c>
      <c r="AI92" s="188">
        <f t="shared" si="74"/>
        <v>0</v>
      </c>
      <c r="AJ92" s="188">
        <f t="shared" si="75"/>
        <v>0</v>
      </c>
      <c r="AK92" s="188">
        <f t="shared" si="76"/>
        <v>0</v>
      </c>
      <c r="AL92" s="188">
        <f t="shared" si="77"/>
        <v>0</v>
      </c>
      <c r="AM92" s="189"/>
      <c r="AN92" s="188">
        <f t="shared" si="42"/>
        <v>0</v>
      </c>
      <c r="AO92" s="188">
        <f t="shared" si="43"/>
        <v>0</v>
      </c>
      <c r="AP92" s="188">
        <f t="shared" si="44"/>
        <v>0</v>
      </c>
      <c r="AQ92" s="188">
        <f t="shared" si="45"/>
        <v>0</v>
      </c>
      <c r="AR92" s="188">
        <f t="shared" si="46"/>
        <v>0</v>
      </c>
      <c r="AS92" s="188">
        <f t="shared" si="47"/>
        <v>0</v>
      </c>
      <c r="AT92" s="188">
        <f t="shared" si="48"/>
        <v>0</v>
      </c>
      <c r="AU92" s="188">
        <f t="shared" si="49"/>
        <v>0</v>
      </c>
      <c r="AV92" s="188">
        <f t="shared" si="50"/>
        <v>0</v>
      </c>
      <c r="AW92" s="188">
        <f t="shared" si="51"/>
        <v>0</v>
      </c>
      <c r="AX92" s="188">
        <f t="shared" si="52"/>
        <v>0</v>
      </c>
      <c r="AY92" s="188">
        <f t="shared" si="53"/>
        <v>0</v>
      </c>
      <c r="AZ92" s="188">
        <f t="shared" si="54"/>
        <v>0</v>
      </c>
      <c r="BA92" s="188">
        <f t="shared" si="55"/>
        <v>0</v>
      </c>
      <c r="BB92" s="188">
        <f t="shared" si="56"/>
        <v>0</v>
      </c>
      <c r="BC92" s="188">
        <f t="shared" si="57"/>
        <v>0</v>
      </c>
      <c r="BD92" s="188">
        <f t="shared" si="58"/>
        <v>0</v>
      </c>
      <c r="BE92" s="188">
        <f t="shared" si="59"/>
        <v>0</v>
      </c>
      <c r="BF92" s="188">
        <f t="shared" si="60"/>
        <v>0</v>
      </c>
      <c r="BG92" s="188">
        <f t="shared" si="61"/>
        <v>0</v>
      </c>
      <c r="BH92" s="188">
        <f t="shared" si="62"/>
        <v>0</v>
      </c>
      <c r="BI92" s="188">
        <f t="shared" si="63"/>
        <v>0</v>
      </c>
      <c r="BJ92" s="188">
        <f t="shared" si="64"/>
        <v>0</v>
      </c>
      <c r="BK92" s="188">
        <f t="shared" si="65"/>
        <v>0</v>
      </c>
      <c r="BL92" s="188">
        <f t="shared" si="66"/>
        <v>0</v>
      </c>
      <c r="BM92" s="188">
        <f t="shared" si="67"/>
        <v>0</v>
      </c>
    </row>
    <row r="93" spans="1:65" s="187" customFormat="1">
      <c r="A93" s="182"/>
      <c r="B93" s="182"/>
      <c r="C93" s="193" t="s">
        <v>2278</v>
      </c>
      <c r="D93" s="193">
        <v>8</v>
      </c>
      <c r="E93" s="194" t="s">
        <v>1200</v>
      </c>
      <c r="F93" s="195" t="s">
        <v>2469</v>
      </c>
      <c r="G93" s="195" t="s">
        <v>2470</v>
      </c>
      <c r="H93" s="256"/>
      <c r="I93" s="264">
        <v>1801</v>
      </c>
      <c r="J93" s="264">
        <v>2966</v>
      </c>
      <c r="K93" s="264">
        <v>15361</v>
      </c>
      <c r="L93" s="270">
        <f t="shared" si="68"/>
        <v>20128</v>
      </c>
      <c r="M93" s="213"/>
      <c r="N93" s="296" t="str">
        <f>"00"&amp;TEXT(ROWS(C$2:C89),"00")&amp;"D"</f>
        <v>0088D</v>
      </c>
      <c r="O93" s="297"/>
      <c r="P93" s="353">
        <f t="shared" si="69"/>
        <v>0</v>
      </c>
      <c r="Q93" s="104"/>
      <c r="R93" s="296" t="str">
        <f>"10"&amp;TEXT(ROWS(F$2:F89),"00")&amp;"D"</f>
        <v>1088D</v>
      </c>
      <c r="S93" s="297"/>
      <c r="T93" s="353">
        <f t="shared" si="70"/>
        <v>0</v>
      </c>
      <c r="U93" s="104"/>
      <c r="V93" s="296" t="str">
        <f>"20"&amp;TEXT(ROWS(I$2:I89),"00")&amp;"D"</f>
        <v>2088D</v>
      </c>
      <c r="W93" s="297"/>
      <c r="X93" s="353">
        <f t="shared" si="71"/>
        <v>0</v>
      </c>
      <c r="Y93" s="104"/>
      <c r="Z93" s="296" t="str">
        <f>"30"&amp;TEXT(ROWS(L$2:L89),"00")&amp;"D"</f>
        <v>3088D</v>
      </c>
      <c r="AA93" s="297"/>
      <c r="AB93" s="353">
        <f t="shared" si="72"/>
        <v>0</v>
      </c>
      <c r="AC93" s="104"/>
      <c r="AD93" s="296" t="str">
        <f>"40"&amp;TEXT(ROWS(O$2:O89),"00")&amp;"D"</f>
        <v>4088D</v>
      </c>
      <c r="AE93" s="297"/>
      <c r="AF93" s="353">
        <f t="shared" si="73"/>
        <v>0</v>
      </c>
      <c r="AG93" s="206"/>
      <c r="AH93" s="188">
        <f t="shared" si="41"/>
        <v>0</v>
      </c>
      <c r="AI93" s="188">
        <f t="shared" si="74"/>
        <v>0</v>
      </c>
      <c r="AJ93" s="188">
        <f t="shared" si="75"/>
        <v>0</v>
      </c>
      <c r="AK93" s="188">
        <f t="shared" si="76"/>
        <v>0</v>
      </c>
      <c r="AL93" s="188">
        <f t="shared" si="77"/>
        <v>0</v>
      </c>
      <c r="AM93" s="196"/>
      <c r="AN93" s="188">
        <f t="shared" si="42"/>
        <v>0</v>
      </c>
      <c r="AO93" s="188">
        <f t="shared" si="43"/>
        <v>0</v>
      </c>
      <c r="AP93" s="188">
        <f t="shared" si="44"/>
        <v>0</v>
      </c>
      <c r="AQ93" s="188">
        <f t="shared" si="45"/>
        <v>0</v>
      </c>
      <c r="AR93" s="188">
        <f t="shared" si="46"/>
        <v>0</v>
      </c>
      <c r="AS93" s="188">
        <f t="shared" si="47"/>
        <v>0</v>
      </c>
      <c r="AT93" s="188">
        <f t="shared" si="48"/>
        <v>0</v>
      </c>
      <c r="AU93" s="188">
        <f t="shared" si="49"/>
        <v>0</v>
      </c>
      <c r="AV93" s="188">
        <f t="shared" si="50"/>
        <v>0</v>
      </c>
      <c r="AW93" s="188">
        <f t="shared" si="51"/>
        <v>0</v>
      </c>
      <c r="AX93" s="188">
        <f t="shared" si="52"/>
        <v>0</v>
      </c>
      <c r="AY93" s="188">
        <f t="shared" si="53"/>
        <v>0</v>
      </c>
      <c r="AZ93" s="188">
        <f t="shared" si="54"/>
        <v>0</v>
      </c>
      <c r="BA93" s="188">
        <f t="shared" si="55"/>
        <v>0</v>
      </c>
      <c r="BB93" s="188">
        <f t="shared" si="56"/>
        <v>0</v>
      </c>
      <c r="BC93" s="188">
        <f t="shared" si="57"/>
        <v>0</v>
      </c>
      <c r="BD93" s="188">
        <f t="shared" si="58"/>
        <v>0</v>
      </c>
      <c r="BE93" s="188">
        <f t="shared" si="59"/>
        <v>0</v>
      </c>
      <c r="BF93" s="188">
        <f t="shared" si="60"/>
        <v>0</v>
      </c>
      <c r="BG93" s="188">
        <f t="shared" si="61"/>
        <v>0</v>
      </c>
      <c r="BH93" s="188">
        <f t="shared" si="62"/>
        <v>0</v>
      </c>
      <c r="BI93" s="188">
        <f t="shared" si="63"/>
        <v>0</v>
      </c>
      <c r="BJ93" s="188">
        <f t="shared" si="64"/>
        <v>0</v>
      </c>
      <c r="BK93" s="188">
        <f t="shared" si="65"/>
        <v>0</v>
      </c>
      <c r="BL93" s="188">
        <f t="shared" si="66"/>
        <v>0</v>
      </c>
      <c r="BM93" s="188">
        <f t="shared" si="67"/>
        <v>0</v>
      </c>
    </row>
    <row r="94" spans="1:65" s="72" customFormat="1">
      <c r="A94" s="158"/>
      <c r="B94" s="158"/>
      <c r="C94" s="193" t="s">
        <v>2279</v>
      </c>
      <c r="D94" s="193">
        <v>8</v>
      </c>
      <c r="E94" s="194" t="s">
        <v>1200</v>
      </c>
      <c r="F94" s="195" t="s">
        <v>2171</v>
      </c>
      <c r="G94" s="195" t="s">
        <v>2471</v>
      </c>
      <c r="H94" s="256"/>
      <c r="I94" s="264">
        <v>114</v>
      </c>
      <c r="J94" s="264">
        <v>3072</v>
      </c>
      <c r="K94" s="264"/>
      <c r="L94" s="270">
        <f t="shared" si="68"/>
        <v>3186</v>
      </c>
      <c r="M94" s="213"/>
      <c r="N94" s="296" t="str">
        <f>"00"&amp;TEXT(ROWS(C$2:C90),"00")&amp;"D"</f>
        <v>0089D</v>
      </c>
      <c r="O94" s="297"/>
      <c r="P94" s="353">
        <f t="shared" si="69"/>
        <v>0</v>
      </c>
      <c r="Q94" s="106"/>
      <c r="R94" s="296" t="str">
        <f>"10"&amp;TEXT(ROWS(F$2:F90),"00")&amp;"D"</f>
        <v>1089D</v>
      </c>
      <c r="S94" s="297"/>
      <c r="T94" s="353">
        <f t="shared" si="70"/>
        <v>0</v>
      </c>
      <c r="U94" s="106"/>
      <c r="V94" s="296" t="str">
        <f>"20"&amp;TEXT(ROWS(I$2:I90),"00")&amp;"D"</f>
        <v>2089D</v>
      </c>
      <c r="W94" s="297"/>
      <c r="X94" s="353">
        <f t="shared" si="71"/>
        <v>0</v>
      </c>
      <c r="Y94" s="106"/>
      <c r="Z94" s="296" t="str">
        <f>"30"&amp;TEXT(ROWS(L$2:L90),"00")&amp;"D"</f>
        <v>3089D</v>
      </c>
      <c r="AA94" s="297"/>
      <c r="AB94" s="353">
        <f t="shared" si="72"/>
        <v>0</v>
      </c>
      <c r="AC94" s="106"/>
      <c r="AD94" s="296" t="str">
        <f>"40"&amp;TEXT(ROWS(O$2:O90),"00")&amp;"D"</f>
        <v>4089D</v>
      </c>
      <c r="AE94" s="297"/>
      <c r="AF94" s="353">
        <f t="shared" si="73"/>
        <v>0</v>
      </c>
      <c r="AG94" s="206"/>
      <c r="AH94" s="188">
        <f t="shared" si="41"/>
        <v>0</v>
      </c>
      <c r="AI94" s="188">
        <f t="shared" si="74"/>
        <v>0</v>
      </c>
      <c r="AJ94" s="188">
        <f t="shared" si="75"/>
        <v>0</v>
      </c>
      <c r="AK94" s="188">
        <f t="shared" si="76"/>
        <v>0</v>
      </c>
      <c r="AL94" s="188">
        <f t="shared" si="77"/>
        <v>0</v>
      </c>
      <c r="AM94" s="166"/>
      <c r="AN94" s="188">
        <f t="shared" si="42"/>
        <v>0</v>
      </c>
      <c r="AO94" s="188">
        <f t="shared" si="43"/>
        <v>0</v>
      </c>
      <c r="AP94" s="188">
        <f t="shared" si="44"/>
        <v>0</v>
      </c>
      <c r="AQ94" s="188">
        <f t="shared" si="45"/>
        <v>0</v>
      </c>
      <c r="AR94" s="188">
        <f t="shared" si="46"/>
        <v>0</v>
      </c>
      <c r="AS94" s="188">
        <f t="shared" si="47"/>
        <v>0</v>
      </c>
      <c r="AT94" s="188">
        <f t="shared" si="48"/>
        <v>0</v>
      </c>
      <c r="AU94" s="188">
        <f t="shared" si="49"/>
        <v>0</v>
      </c>
      <c r="AV94" s="188">
        <f t="shared" si="50"/>
        <v>0</v>
      </c>
      <c r="AW94" s="188">
        <f t="shared" si="51"/>
        <v>0</v>
      </c>
      <c r="AX94" s="188">
        <f t="shared" si="52"/>
        <v>0</v>
      </c>
      <c r="AY94" s="188">
        <f t="shared" si="53"/>
        <v>0</v>
      </c>
      <c r="AZ94" s="188">
        <f t="shared" si="54"/>
        <v>0</v>
      </c>
      <c r="BA94" s="188">
        <f t="shared" si="55"/>
        <v>0</v>
      </c>
      <c r="BB94" s="188">
        <f t="shared" si="56"/>
        <v>0</v>
      </c>
      <c r="BC94" s="188">
        <f t="shared" si="57"/>
        <v>0</v>
      </c>
      <c r="BD94" s="188">
        <f t="shared" si="58"/>
        <v>0</v>
      </c>
      <c r="BE94" s="188">
        <f t="shared" si="59"/>
        <v>0</v>
      </c>
      <c r="BF94" s="188">
        <f t="shared" si="60"/>
        <v>0</v>
      </c>
      <c r="BG94" s="188">
        <f t="shared" si="61"/>
        <v>0</v>
      </c>
      <c r="BH94" s="188">
        <f t="shared" si="62"/>
        <v>0</v>
      </c>
      <c r="BI94" s="188">
        <f t="shared" si="63"/>
        <v>0</v>
      </c>
      <c r="BJ94" s="188">
        <f t="shared" si="64"/>
        <v>0</v>
      </c>
      <c r="BK94" s="188">
        <f t="shared" si="65"/>
        <v>0</v>
      </c>
      <c r="BL94" s="188">
        <f t="shared" si="66"/>
        <v>0</v>
      </c>
      <c r="BM94" s="188">
        <f t="shared" si="67"/>
        <v>0</v>
      </c>
    </row>
    <row r="95" spans="1:65" s="197" customFormat="1">
      <c r="C95" s="193" t="s">
        <v>2280</v>
      </c>
      <c r="D95" s="194">
        <v>8</v>
      </c>
      <c r="E95" s="194" t="s">
        <v>1200</v>
      </c>
      <c r="F95" s="195" t="s">
        <v>2171</v>
      </c>
      <c r="G95" s="195" t="s">
        <v>2472</v>
      </c>
      <c r="H95" s="256"/>
      <c r="I95" s="260">
        <v>316</v>
      </c>
      <c r="J95" s="264">
        <v>3971</v>
      </c>
      <c r="K95" s="260"/>
      <c r="L95" s="270">
        <f t="shared" si="68"/>
        <v>4287</v>
      </c>
      <c r="M95" s="213"/>
      <c r="N95" s="296" t="str">
        <f>"00"&amp;TEXT(ROWS(C$2:C91),"00")&amp;"D"</f>
        <v>0090D</v>
      </c>
      <c r="O95" s="297"/>
      <c r="P95" s="353">
        <f t="shared" si="69"/>
        <v>0</v>
      </c>
      <c r="Q95" s="207"/>
      <c r="R95" s="296" t="str">
        <f>"10"&amp;TEXT(ROWS(F$2:F91),"00")&amp;"D"</f>
        <v>1090D</v>
      </c>
      <c r="S95" s="297"/>
      <c r="T95" s="353">
        <f t="shared" si="70"/>
        <v>0</v>
      </c>
      <c r="U95" s="207"/>
      <c r="V95" s="296" t="str">
        <f>"20"&amp;TEXT(ROWS(I$2:I91),"00")&amp;"D"</f>
        <v>2090D</v>
      </c>
      <c r="W95" s="297"/>
      <c r="X95" s="353">
        <f t="shared" si="71"/>
        <v>0</v>
      </c>
      <c r="Y95" s="207"/>
      <c r="Z95" s="296" t="str">
        <f>"30"&amp;TEXT(ROWS(L$2:L91),"00")&amp;"D"</f>
        <v>3090D</v>
      </c>
      <c r="AA95" s="297"/>
      <c r="AB95" s="353">
        <f t="shared" si="72"/>
        <v>0</v>
      </c>
      <c r="AC95" s="207"/>
      <c r="AD95" s="296" t="str">
        <f>"40"&amp;TEXT(ROWS(O$2:O91),"00")&amp;"D"</f>
        <v>4090D</v>
      </c>
      <c r="AE95" s="297"/>
      <c r="AF95" s="353">
        <f t="shared" si="73"/>
        <v>0</v>
      </c>
      <c r="AG95" s="206"/>
      <c r="AH95" s="188">
        <f t="shared" si="41"/>
        <v>0</v>
      </c>
      <c r="AI95" s="188">
        <f t="shared" si="74"/>
        <v>0</v>
      </c>
      <c r="AJ95" s="188">
        <f t="shared" si="75"/>
        <v>0</v>
      </c>
      <c r="AK95" s="188">
        <f t="shared" si="76"/>
        <v>0</v>
      </c>
      <c r="AL95" s="188">
        <f t="shared" si="77"/>
        <v>0</v>
      </c>
      <c r="AM95" s="198"/>
      <c r="AN95" s="188">
        <f t="shared" si="42"/>
        <v>0</v>
      </c>
      <c r="AO95" s="188">
        <f t="shared" si="43"/>
        <v>0</v>
      </c>
      <c r="AP95" s="188">
        <f t="shared" si="44"/>
        <v>0</v>
      </c>
      <c r="AQ95" s="188">
        <f t="shared" si="45"/>
        <v>0</v>
      </c>
      <c r="AR95" s="188">
        <f t="shared" si="46"/>
        <v>0</v>
      </c>
      <c r="AS95" s="188">
        <f t="shared" si="47"/>
        <v>0</v>
      </c>
      <c r="AT95" s="188">
        <f t="shared" si="48"/>
        <v>0</v>
      </c>
      <c r="AU95" s="188">
        <f t="shared" si="49"/>
        <v>0</v>
      </c>
      <c r="AV95" s="188">
        <f t="shared" si="50"/>
        <v>0</v>
      </c>
      <c r="AW95" s="188">
        <f t="shared" si="51"/>
        <v>0</v>
      </c>
      <c r="AX95" s="188">
        <f t="shared" si="52"/>
        <v>0</v>
      </c>
      <c r="AY95" s="188">
        <f t="shared" si="53"/>
        <v>0</v>
      </c>
      <c r="AZ95" s="188">
        <f t="shared" si="54"/>
        <v>0</v>
      </c>
      <c r="BA95" s="188">
        <f t="shared" si="55"/>
        <v>0</v>
      </c>
      <c r="BB95" s="188">
        <f t="shared" si="56"/>
        <v>0</v>
      </c>
      <c r="BC95" s="188">
        <f t="shared" si="57"/>
        <v>0</v>
      </c>
      <c r="BD95" s="188">
        <f t="shared" si="58"/>
        <v>0</v>
      </c>
      <c r="BE95" s="188">
        <f t="shared" si="59"/>
        <v>0</v>
      </c>
      <c r="BF95" s="188">
        <f t="shared" si="60"/>
        <v>0</v>
      </c>
      <c r="BG95" s="188">
        <f t="shared" si="61"/>
        <v>0</v>
      </c>
      <c r="BH95" s="188">
        <f t="shared" si="62"/>
        <v>0</v>
      </c>
      <c r="BI95" s="188">
        <f t="shared" si="63"/>
        <v>0</v>
      </c>
      <c r="BJ95" s="188">
        <f t="shared" si="64"/>
        <v>0</v>
      </c>
      <c r="BK95" s="188">
        <f t="shared" si="65"/>
        <v>0</v>
      </c>
      <c r="BL95" s="188">
        <f t="shared" si="66"/>
        <v>0</v>
      </c>
      <c r="BM95" s="188">
        <f t="shared" si="67"/>
        <v>0</v>
      </c>
    </row>
    <row r="96" spans="1:65" s="176" customFormat="1" ht="18.75">
      <c r="A96" s="174"/>
      <c r="B96" s="174"/>
      <c r="C96" s="193" t="s">
        <v>2281</v>
      </c>
      <c r="D96" s="193">
        <v>8</v>
      </c>
      <c r="E96" s="194" t="s">
        <v>1200</v>
      </c>
      <c r="F96" s="195" t="s">
        <v>2171</v>
      </c>
      <c r="G96" s="195" t="s">
        <v>2473</v>
      </c>
      <c r="H96" s="256"/>
      <c r="I96" s="264">
        <v>3483</v>
      </c>
      <c r="J96" s="264">
        <v>4162</v>
      </c>
      <c r="K96" s="264">
        <v>10844</v>
      </c>
      <c r="L96" s="270">
        <f t="shared" si="68"/>
        <v>18489</v>
      </c>
      <c r="M96" s="213"/>
      <c r="N96" s="296" t="str">
        <f>"00"&amp;TEXT(ROWS(C$2:C92),"00")&amp;"D"</f>
        <v>0091D</v>
      </c>
      <c r="O96" s="297"/>
      <c r="P96" s="353">
        <f t="shared" si="69"/>
        <v>0</v>
      </c>
      <c r="Q96" s="208"/>
      <c r="R96" s="296" t="str">
        <f>"10"&amp;TEXT(ROWS(F$2:F92),"00")&amp;"D"</f>
        <v>1091D</v>
      </c>
      <c r="S96" s="297"/>
      <c r="T96" s="353">
        <f t="shared" si="70"/>
        <v>0</v>
      </c>
      <c r="U96" s="208"/>
      <c r="V96" s="296" t="str">
        <f>"20"&amp;TEXT(ROWS(I$2:I92),"00")&amp;"D"</f>
        <v>2091D</v>
      </c>
      <c r="W96" s="297"/>
      <c r="X96" s="353">
        <f t="shared" si="71"/>
        <v>0</v>
      </c>
      <c r="Y96" s="208"/>
      <c r="Z96" s="296" t="str">
        <f>"30"&amp;TEXT(ROWS(L$2:L92),"00")&amp;"D"</f>
        <v>3091D</v>
      </c>
      <c r="AA96" s="297"/>
      <c r="AB96" s="353">
        <f t="shared" si="72"/>
        <v>0</v>
      </c>
      <c r="AC96" s="208"/>
      <c r="AD96" s="296" t="str">
        <f>"40"&amp;TEXT(ROWS(O$2:O92),"00")&amp;"D"</f>
        <v>4091D</v>
      </c>
      <c r="AE96" s="297"/>
      <c r="AF96" s="353">
        <f t="shared" si="73"/>
        <v>0</v>
      </c>
      <c r="AG96" s="206"/>
      <c r="AH96" s="188">
        <f t="shared" si="41"/>
        <v>0</v>
      </c>
      <c r="AI96" s="188">
        <f t="shared" si="74"/>
        <v>0</v>
      </c>
      <c r="AJ96" s="188">
        <f t="shared" si="75"/>
        <v>0</v>
      </c>
      <c r="AK96" s="188">
        <f t="shared" si="76"/>
        <v>0</v>
      </c>
      <c r="AL96" s="188">
        <f t="shared" si="77"/>
        <v>0</v>
      </c>
      <c r="AM96" s="199"/>
      <c r="AN96" s="188">
        <f t="shared" si="42"/>
        <v>0</v>
      </c>
      <c r="AO96" s="188">
        <f t="shared" si="43"/>
        <v>0</v>
      </c>
      <c r="AP96" s="188">
        <f t="shared" si="44"/>
        <v>0</v>
      </c>
      <c r="AQ96" s="188">
        <f t="shared" si="45"/>
        <v>0</v>
      </c>
      <c r="AR96" s="188">
        <f t="shared" si="46"/>
        <v>0</v>
      </c>
      <c r="AS96" s="188">
        <f t="shared" si="47"/>
        <v>0</v>
      </c>
      <c r="AT96" s="188">
        <f t="shared" si="48"/>
        <v>0</v>
      </c>
      <c r="AU96" s="188">
        <f t="shared" si="49"/>
        <v>0</v>
      </c>
      <c r="AV96" s="188">
        <f t="shared" si="50"/>
        <v>0</v>
      </c>
      <c r="AW96" s="188">
        <f t="shared" si="51"/>
        <v>0</v>
      </c>
      <c r="AX96" s="188">
        <f t="shared" si="52"/>
        <v>0</v>
      </c>
      <c r="AY96" s="188">
        <f t="shared" si="53"/>
        <v>0</v>
      </c>
      <c r="AZ96" s="188">
        <f t="shared" si="54"/>
        <v>0</v>
      </c>
      <c r="BA96" s="188">
        <f t="shared" si="55"/>
        <v>0</v>
      </c>
      <c r="BB96" s="188">
        <f t="shared" si="56"/>
        <v>0</v>
      </c>
      <c r="BC96" s="188">
        <f t="shared" si="57"/>
        <v>0</v>
      </c>
      <c r="BD96" s="188">
        <f t="shared" si="58"/>
        <v>0</v>
      </c>
      <c r="BE96" s="188">
        <f t="shared" si="59"/>
        <v>0</v>
      </c>
      <c r="BF96" s="188">
        <f t="shared" si="60"/>
        <v>0</v>
      </c>
      <c r="BG96" s="188">
        <f t="shared" si="61"/>
        <v>0</v>
      </c>
      <c r="BH96" s="188">
        <f t="shared" si="62"/>
        <v>0</v>
      </c>
      <c r="BI96" s="188">
        <f t="shared" si="63"/>
        <v>0</v>
      </c>
      <c r="BJ96" s="188">
        <f t="shared" si="64"/>
        <v>0</v>
      </c>
      <c r="BK96" s="188">
        <f t="shared" si="65"/>
        <v>0</v>
      </c>
      <c r="BL96" s="188">
        <f t="shared" si="66"/>
        <v>0</v>
      </c>
      <c r="BM96" s="188">
        <f t="shared" si="67"/>
        <v>0</v>
      </c>
    </row>
    <row r="97" spans="3:65">
      <c r="C97" s="193" t="s">
        <v>2282</v>
      </c>
      <c r="D97" s="193">
        <v>8</v>
      </c>
      <c r="E97" s="194" t="s">
        <v>1272</v>
      </c>
      <c r="F97" s="195" t="s">
        <v>2474</v>
      </c>
      <c r="G97" s="195" t="s">
        <v>2475</v>
      </c>
      <c r="H97" s="256"/>
      <c r="I97" s="256">
        <v>2261</v>
      </c>
      <c r="J97" s="264">
        <v>4474</v>
      </c>
      <c r="K97" s="264">
        <v>1862</v>
      </c>
      <c r="L97" s="270">
        <f t="shared" si="68"/>
        <v>8597</v>
      </c>
      <c r="M97" s="213"/>
      <c r="N97" s="296" t="str">
        <f>"00"&amp;TEXT(ROWS(C$2:C93),"00")&amp;"D"</f>
        <v>0092D</v>
      </c>
      <c r="O97" s="297"/>
      <c r="P97" s="353">
        <f t="shared" si="69"/>
        <v>0</v>
      </c>
      <c r="R97" s="296" t="str">
        <f>"10"&amp;TEXT(ROWS(F$2:F93),"00")&amp;"D"</f>
        <v>1092D</v>
      </c>
      <c r="S97" s="297"/>
      <c r="T97" s="353">
        <f t="shared" si="70"/>
        <v>0</v>
      </c>
      <c r="V97" s="296" t="str">
        <f>"20"&amp;TEXT(ROWS(I$2:I93),"00")&amp;"D"</f>
        <v>2092D</v>
      </c>
      <c r="W97" s="297"/>
      <c r="X97" s="353">
        <f t="shared" si="71"/>
        <v>0</v>
      </c>
      <c r="Z97" s="296" t="str">
        <f>"30"&amp;TEXT(ROWS(L$2:L93),"00")&amp;"D"</f>
        <v>3092D</v>
      </c>
      <c r="AA97" s="297"/>
      <c r="AB97" s="353">
        <f t="shared" si="72"/>
        <v>0</v>
      </c>
      <c r="AD97" s="296" t="str">
        <f>"40"&amp;TEXT(ROWS(O$2:O93),"00")&amp;"D"</f>
        <v>4092D</v>
      </c>
      <c r="AE97" s="297"/>
      <c r="AF97" s="353">
        <f t="shared" si="73"/>
        <v>0</v>
      </c>
      <c r="AG97" s="206"/>
      <c r="AH97" s="188">
        <f t="shared" si="41"/>
        <v>0</v>
      </c>
      <c r="AI97" s="188">
        <f t="shared" si="74"/>
        <v>0</v>
      </c>
      <c r="AJ97" s="188">
        <f t="shared" si="75"/>
        <v>0</v>
      </c>
      <c r="AK97" s="188">
        <f t="shared" si="76"/>
        <v>0</v>
      </c>
      <c r="AL97" s="188">
        <f t="shared" si="77"/>
        <v>0</v>
      </c>
      <c r="AN97" s="188">
        <f t="shared" si="42"/>
        <v>0</v>
      </c>
      <c r="AO97" s="188">
        <f t="shared" si="43"/>
        <v>0</v>
      </c>
      <c r="AP97" s="188">
        <f t="shared" si="44"/>
        <v>0</v>
      </c>
      <c r="AQ97" s="188">
        <f t="shared" si="45"/>
        <v>0</v>
      </c>
      <c r="AR97" s="188">
        <f t="shared" si="46"/>
        <v>0</v>
      </c>
      <c r="AS97" s="188">
        <f t="shared" si="47"/>
        <v>0</v>
      </c>
      <c r="AT97" s="188">
        <f t="shared" si="48"/>
        <v>0</v>
      </c>
      <c r="AU97" s="188">
        <f t="shared" si="49"/>
        <v>0</v>
      </c>
      <c r="AV97" s="188">
        <f t="shared" si="50"/>
        <v>0</v>
      </c>
      <c r="AW97" s="188">
        <f t="shared" si="51"/>
        <v>0</v>
      </c>
      <c r="AX97" s="188">
        <f t="shared" si="52"/>
        <v>0</v>
      </c>
      <c r="AY97" s="188">
        <f t="shared" si="53"/>
        <v>0</v>
      </c>
      <c r="AZ97" s="188">
        <f t="shared" si="54"/>
        <v>0</v>
      </c>
      <c r="BA97" s="188">
        <f t="shared" si="55"/>
        <v>0</v>
      </c>
      <c r="BB97" s="188">
        <f t="shared" si="56"/>
        <v>0</v>
      </c>
      <c r="BC97" s="188">
        <f t="shared" si="57"/>
        <v>0</v>
      </c>
      <c r="BD97" s="188">
        <f t="shared" si="58"/>
        <v>0</v>
      </c>
      <c r="BE97" s="188">
        <f t="shared" si="59"/>
        <v>0</v>
      </c>
      <c r="BF97" s="188">
        <f t="shared" si="60"/>
        <v>0</v>
      </c>
      <c r="BG97" s="188">
        <f t="shared" si="61"/>
        <v>0</v>
      </c>
      <c r="BH97" s="188">
        <f t="shared" si="62"/>
        <v>0</v>
      </c>
      <c r="BI97" s="188">
        <f t="shared" si="63"/>
        <v>0</v>
      </c>
      <c r="BJ97" s="188">
        <f t="shared" si="64"/>
        <v>0</v>
      </c>
      <c r="BK97" s="188">
        <f t="shared" si="65"/>
        <v>0</v>
      </c>
      <c r="BL97" s="188">
        <f t="shared" si="66"/>
        <v>0</v>
      </c>
      <c r="BM97" s="188">
        <f t="shared" si="67"/>
        <v>0</v>
      </c>
    </row>
    <row r="98" spans="3:65">
      <c r="C98" s="193" t="s">
        <v>2283</v>
      </c>
      <c r="D98" s="193">
        <v>8</v>
      </c>
      <c r="E98" s="194" t="s">
        <v>1200</v>
      </c>
      <c r="F98" s="195" t="s">
        <v>2476</v>
      </c>
      <c r="G98" s="195" t="s">
        <v>2477</v>
      </c>
      <c r="H98" s="256"/>
      <c r="I98" s="264">
        <v>2935</v>
      </c>
      <c r="J98" s="264">
        <v>5646</v>
      </c>
      <c r="K98" s="264">
        <v>13672</v>
      </c>
      <c r="L98" s="270">
        <f t="shared" si="68"/>
        <v>22253</v>
      </c>
      <c r="M98" s="213"/>
      <c r="N98" s="296" t="str">
        <f>"00"&amp;TEXT(ROWS(C$2:C94),"00")&amp;"D"</f>
        <v>0093D</v>
      </c>
      <c r="O98" s="297"/>
      <c r="P98" s="353">
        <f t="shared" si="69"/>
        <v>0</v>
      </c>
      <c r="R98" s="296" t="str">
        <f>"10"&amp;TEXT(ROWS(F$2:F94),"00")&amp;"D"</f>
        <v>1093D</v>
      </c>
      <c r="S98" s="297"/>
      <c r="T98" s="353">
        <f t="shared" si="70"/>
        <v>0</v>
      </c>
      <c r="V98" s="296" t="str">
        <f>"20"&amp;TEXT(ROWS(I$2:I94),"00")&amp;"D"</f>
        <v>2093D</v>
      </c>
      <c r="W98" s="297"/>
      <c r="X98" s="353">
        <f t="shared" si="71"/>
        <v>0</v>
      </c>
      <c r="Z98" s="296" t="str">
        <f>"30"&amp;TEXT(ROWS(L$2:L94),"00")&amp;"D"</f>
        <v>3093D</v>
      </c>
      <c r="AA98" s="297"/>
      <c r="AB98" s="353">
        <f t="shared" si="72"/>
        <v>0</v>
      </c>
      <c r="AD98" s="296" t="str">
        <f>"40"&amp;TEXT(ROWS(O$2:O94),"00")&amp;"D"</f>
        <v>4093D</v>
      </c>
      <c r="AE98" s="297"/>
      <c r="AF98" s="353">
        <f t="shared" si="73"/>
        <v>0</v>
      </c>
      <c r="AG98" s="206"/>
      <c r="AH98" s="188">
        <f t="shared" si="41"/>
        <v>0</v>
      </c>
      <c r="AI98" s="188">
        <f t="shared" si="74"/>
        <v>0</v>
      </c>
      <c r="AJ98" s="188">
        <f t="shared" si="75"/>
        <v>0</v>
      </c>
      <c r="AK98" s="188">
        <f t="shared" si="76"/>
        <v>0</v>
      </c>
      <c r="AL98" s="188">
        <f t="shared" si="77"/>
        <v>0</v>
      </c>
      <c r="AN98" s="188">
        <f t="shared" si="42"/>
        <v>0</v>
      </c>
      <c r="AO98" s="188">
        <f t="shared" si="43"/>
        <v>0</v>
      </c>
      <c r="AP98" s="188">
        <f t="shared" si="44"/>
        <v>0</v>
      </c>
      <c r="AQ98" s="188">
        <f t="shared" si="45"/>
        <v>0</v>
      </c>
      <c r="AR98" s="188">
        <f t="shared" si="46"/>
        <v>0</v>
      </c>
      <c r="AS98" s="188">
        <f t="shared" si="47"/>
        <v>0</v>
      </c>
      <c r="AT98" s="188">
        <f t="shared" si="48"/>
        <v>0</v>
      </c>
      <c r="AU98" s="188">
        <f t="shared" si="49"/>
        <v>0</v>
      </c>
      <c r="AV98" s="188">
        <f t="shared" si="50"/>
        <v>0</v>
      </c>
      <c r="AW98" s="188">
        <f t="shared" si="51"/>
        <v>0</v>
      </c>
      <c r="AX98" s="188">
        <f t="shared" si="52"/>
        <v>0</v>
      </c>
      <c r="AY98" s="188">
        <f t="shared" si="53"/>
        <v>0</v>
      </c>
      <c r="AZ98" s="188">
        <f t="shared" si="54"/>
        <v>0</v>
      </c>
      <c r="BA98" s="188">
        <f t="shared" si="55"/>
        <v>0</v>
      </c>
      <c r="BB98" s="188">
        <f t="shared" si="56"/>
        <v>0</v>
      </c>
      <c r="BC98" s="188">
        <f t="shared" si="57"/>
        <v>0</v>
      </c>
      <c r="BD98" s="188">
        <f t="shared" si="58"/>
        <v>0</v>
      </c>
      <c r="BE98" s="188">
        <f t="shared" si="59"/>
        <v>0</v>
      </c>
      <c r="BF98" s="188">
        <f t="shared" si="60"/>
        <v>0</v>
      </c>
      <c r="BG98" s="188">
        <f t="shared" si="61"/>
        <v>0</v>
      </c>
      <c r="BH98" s="188">
        <f t="shared" si="62"/>
        <v>0</v>
      </c>
      <c r="BI98" s="188">
        <f t="shared" si="63"/>
        <v>0</v>
      </c>
      <c r="BJ98" s="188">
        <f t="shared" si="64"/>
        <v>0</v>
      </c>
      <c r="BK98" s="188">
        <f t="shared" si="65"/>
        <v>0</v>
      </c>
      <c r="BL98" s="188">
        <f t="shared" si="66"/>
        <v>0</v>
      </c>
      <c r="BM98" s="188">
        <f t="shared" si="67"/>
        <v>0</v>
      </c>
    </row>
    <row r="99" spans="3:65">
      <c r="C99" s="193" t="s">
        <v>2284</v>
      </c>
      <c r="D99" s="193">
        <v>8</v>
      </c>
      <c r="E99" s="194" t="s">
        <v>1272</v>
      </c>
      <c r="F99" s="195" t="s">
        <v>2478</v>
      </c>
      <c r="G99" s="195" t="s">
        <v>2479</v>
      </c>
      <c r="H99" s="256"/>
      <c r="I99" s="264">
        <v>2412</v>
      </c>
      <c r="J99" s="264">
        <v>7279</v>
      </c>
      <c r="K99" s="264">
        <v>3825</v>
      </c>
      <c r="L99" s="270">
        <f t="shared" si="68"/>
        <v>13516</v>
      </c>
      <c r="M99" s="213"/>
      <c r="N99" s="296" t="str">
        <f>"00"&amp;TEXT(ROWS(C$2:C95),"00")&amp;"D"</f>
        <v>0094D</v>
      </c>
      <c r="O99" s="297"/>
      <c r="P99" s="353">
        <f t="shared" si="69"/>
        <v>0</v>
      </c>
      <c r="R99" s="296" t="str">
        <f>"10"&amp;TEXT(ROWS(F$2:F95),"00")&amp;"D"</f>
        <v>1094D</v>
      </c>
      <c r="S99" s="297"/>
      <c r="T99" s="353">
        <f t="shared" si="70"/>
        <v>0</v>
      </c>
      <c r="V99" s="296" t="str">
        <f>"20"&amp;TEXT(ROWS(I$2:I95),"00")&amp;"D"</f>
        <v>2094D</v>
      </c>
      <c r="W99" s="297"/>
      <c r="X99" s="353">
        <f t="shared" si="71"/>
        <v>0</v>
      </c>
      <c r="Z99" s="296" t="str">
        <f>"30"&amp;TEXT(ROWS(L$2:L95),"00")&amp;"D"</f>
        <v>3094D</v>
      </c>
      <c r="AA99" s="297"/>
      <c r="AB99" s="353">
        <f t="shared" si="72"/>
        <v>0</v>
      </c>
      <c r="AD99" s="296" t="str">
        <f>"40"&amp;TEXT(ROWS(O$2:O95),"00")&amp;"D"</f>
        <v>4094D</v>
      </c>
      <c r="AE99" s="297"/>
      <c r="AF99" s="353">
        <f t="shared" si="73"/>
        <v>0</v>
      </c>
      <c r="AG99" s="206"/>
      <c r="AH99" s="188">
        <f t="shared" si="41"/>
        <v>0</v>
      </c>
      <c r="AI99" s="188">
        <f t="shared" si="74"/>
        <v>0</v>
      </c>
      <c r="AJ99" s="188">
        <f t="shared" si="75"/>
        <v>0</v>
      </c>
      <c r="AK99" s="188">
        <f t="shared" si="76"/>
        <v>0</v>
      </c>
      <c r="AL99" s="188">
        <f t="shared" si="77"/>
        <v>0</v>
      </c>
      <c r="AN99" s="188">
        <f t="shared" si="42"/>
        <v>0</v>
      </c>
      <c r="AO99" s="188">
        <f t="shared" si="43"/>
        <v>0</v>
      </c>
      <c r="AP99" s="188">
        <f t="shared" si="44"/>
        <v>0</v>
      </c>
      <c r="AQ99" s="188">
        <f t="shared" si="45"/>
        <v>0</v>
      </c>
      <c r="AR99" s="188">
        <f t="shared" si="46"/>
        <v>0</v>
      </c>
      <c r="AS99" s="188">
        <f t="shared" si="47"/>
        <v>0</v>
      </c>
      <c r="AT99" s="188">
        <f t="shared" si="48"/>
        <v>0</v>
      </c>
      <c r="AU99" s="188">
        <f t="shared" si="49"/>
        <v>0</v>
      </c>
      <c r="AV99" s="188">
        <f t="shared" si="50"/>
        <v>0</v>
      </c>
      <c r="AW99" s="188">
        <f t="shared" si="51"/>
        <v>0</v>
      </c>
      <c r="AX99" s="188">
        <f t="shared" si="52"/>
        <v>0</v>
      </c>
      <c r="AY99" s="188">
        <f t="shared" si="53"/>
        <v>0</v>
      </c>
      <c r="AZ99" s="188">
        <f t="shared" si="54"/>
        <v>0</v>
      </c>
      <c r="BA99" s="188">
        <f t="shared" si="55"/>
        <v>0</v>
      </c>
      <c r="BB99" s="188">
        <f t="shared" si="56"/>
        <v>0</v>
      </c>
      <c r="BC99" s="188">
        <f t="shared" si="57"/>
        <v>0</v>
      </c>
      <c r="BD99" s="188">
        <f t="shared" si="58"/>
        <v>0</v>
      </c>
      <c r="BE99" s="188">
        <f t="shared" si="59"/>
        <v>0</v>
      </c>
      <c r="BF99" s="188">
        <f t="shared" si="60"/>
        <v>0</v>
      </c>
      <c r="BG99" s="188">
        <f t="shared" si="61"/>
        <v>0</v>
      </c>
      <c r="BH99" s="188">
        <f t="shared" si="62"/>
        <v>0</v>
      </c>
      <c r="BI99" s="188">
        <f t="shared" si="63"/>
        <v>0</v>
      </c>
      <c r="BJ99" s="188">
        <f t="shared" si="64"/>
        <v>0</v>
      </c>
      <c r="BK99" s="188">
        <f t="shared" si="65"/>
        <v>0</v>
      </c>
      <c r="BL99" s="188">
        <f t="shared" si="66"/>
        <v>0</v>
      </c>
      <c r="BM99" s="188">
        <f t="shared" si="67"/>
        <v>0</v>
      </c>
    </row>
    <row r="100" spans="3:65">
      <c r="C100" s="193" t="s">
        <v>2285</v>
      </c>
      <c r="D100" s="193">
        <v>8</v>
      </c>
      <c r="E100" s="194" t="s">
        <v>1125</v>
      </c>
      <c r="F100" s="195" t="s">
        <v>2480</v>
      </c>
      <c r="G100" s="195" t="s">
        <v>2481</v>
      </c>
      <c r="H100" s="256"/>
      <c r="I100" s="256">
        <v>15791</v>
      </c>
      <c r="J100" s="264">
        <v>10774</v>
      </c>
      <c r="K100" s="264">
        <v>6078</v>
      </c>
      <c r="L100" s="270">
        <f t="shared" si="68"/>
        <v>32643</v>
      </c>
      <c r="M100" s="213"/>
      <c r="N100" s="296" t="str">
        <f>"00"&amp;TEXT(ROWS(C$2:C96),"00")&amp;"D"</f>
        <v>0095D</v>
      </c>
      <c r="O100" s="297"/>
      <c r="P100" s="353">
        <f t="shared" si="69"/>
        <v>0</v>
      </c>
      <c r="R100" s="296" t="str">
        <f>"10"&amp;TEXT(ROWS(F$2:F96),"00")&amp;"D"</f>
        <v>1095D</v>
      </c>
      <c r="S100" s="297"/>
      <c r="T100" s="353">
        <f t="shared" si="70"/>
        <v>0</v>
      </c>
      <c r="V100" s="296" t="str">
        <f>"20"&amp;TEXT(ROWS(I$2:I96),"00")&amp;"D"</f>
        <v>2095D</v>
      </c>
      <c r="W100" s="297"/>
      <c r="X100" s="353">
        <f t="shared" si="71"/>
        <v>0</v>
      </c>
      <c r="Z100" s="296" t="str">
        <f>"30"&amp;TEXT(ROWS(L$2:L96),"00")&amp;"D"</f>
        <v>3095D</v>
      </c>
      <c r="AA100" s="297"/>
      <c r="AB100" s="353">
        <f t="shared" si="72"/>
        <v>0</v>
      </c>
      <c r="AD100" s="296" t="str">
        <f>"40"&amp;TEXT(ROWS(O$2:O96),"00")&amp;"D"</f>
        <v>4095D</v>
      </c>
      <c r="AE100" s="297"/>
      <c r="AF100" s="353">
        <f t="shared" si="73"/>
        <v>0</v>
      </c>
      <c r="AG100" s="206"/>
      <c r="AH100" s="188">
        <f t="shared" si="41"/>
        <v>0</v>
      </c>
      <c r="AI100" s="188">
        <f t="shared" si="74"/>
        <v>0</v>
      </c>
      <c r="AJ100" s="188">
        <f t="shared" si="75"/>
        <v>0</v>
      </c>
      <c r="AK100" s="188">
        <f t="shared" si="76"/>
        <v>0</v>
      </c>
      <c r="AL100" s="188">
        <f t="shared" si="77"/>
        <v>0</v>
      </c>
      <c r="AN100" s="188">
        <f t="shared" si="42"/>
        <v>0</v>
      </c>
      <c r="AO100" s="188">
        <f t="shared" si="43"/>
        <v>0</v>
      </c>
      <c r="AP100" s="188">
        <f t="shared" si="44"/>
        <v>0</v>
      </c>
      <c r="AQ100" s="188">
        <f t="shared" si="45"/>
        <v>0</v>
      </c>
      <c r="AR100" s="188">
        <f t="shared" si="46"/>
        <v>0</v>
      </c>
      <c r="AS100" s="188">
        <f t="shared" si="47"/>
        <v>0</v>
      </c>
      <c r="AT100" s="188">
        <f t="shared" si="48"/>
        <v>0</v>
      </c>
      <c r="AU100" s="188">
        <f t="shared" si="49"/>
        <v>0</v>
      </c>
      <c r="AV100" s="188">
        <f t="shared" si="50"/>
        <v>0</v>
      </c>
      <c r="AW100" s="188">
        <f t="shared" si="51"/>
        <v>0</v>
      </c>
      <c r="AX100" s="188">
        <f t="shared" si="52"/>
        <v>0</v>
      </c>
      <c r="AY100" s="188">
        <f t="shared" si="53"/>
        <v>0</v>
      </c>
      <c r="AZ100" s="188">
        <f t="shared" si="54"/>
        <v>0</v>
      </c>
      <c r="BA100" s="188">
        <f t="shared" si="55"/>
        <v>0</v>
      </c>
      <c r="BB100" s="188">
        <f t="shared" si="56"/>
        <v>0</v>
      </c>
      <c r="BC100" s="188">
        <f t="shared" si="57"/>
        <v>0</v>
      </c>
      <c r="BD100" s="188">
        <f t="shared" si="58"/>
        <v>0</v>
      </c>
      <c r="BE100" s="188">
        <f t="shared" si="59"/>
        <v>0</v>
      </c>
      <c r="BF100" s="188">
        <f t="shared" si="60"/>
        <v>0</v>
      </c>
      <c r="BG100" s="188">
        <f t="shared" si="61"/>
        <v>0</v>
      </c>
      <c r="BH100" s="188">
        <f t="shared" si="62"/>
        <v>0</v>
      </c>
      <c r="BI100" s="188">
        <f t="shared" si="63"/>
        <v>0</v>
      </c>
      <c r="BJ100" s="188">
        <f t="shared" si="64"/>
        <v>0</v>
      </c>
      <c r="BK100" s="188">
        <f t="shared" si="65"/>
        <v>0</v>
      </c>
      <c r="BL100" s="188">
        <f t="shared" si="66"/>
        <v>0</v>
      </c>
      <c r="BM100" s="188">
        <f t="shared" si="67"/>
        <v>0</v>
      </c>
    </row>
    <row r="101" spans="3:65">
      <c r="C101" s="193" t="s">
        <v>2286</v>
      </c>
      <c r="D101" s="193">
        <v>8</v>
      </c>
      <c r="E101" s="194" t="s">
        <v>1125</v>
      </c>
      <c r="F101" s="195" t="s">
        <v>2482</v>
      </c>
      <c r="G101" s="195" t="s">
        <v>2483</v>
      </c>
      <c r="H101" s="256"/>
      <c r="I101" s="256">
        <v>5585</v>
      </c>
      <c r="J101" s="264">
        <v>12520</v>
      </c>
      <c r="K101" s="264">
        <v>17465</v>
      </c>
      <c r="L101" s="270">
        <f t="shared" si="68"/>
        <v>35570</v>
      </c>
      <c r="M101" s="213"/>
      <c r="N101" s="296" t="str">
        <f>"00"&amp;TEXT(ROWS(C$2:C97),"00")&amp;"D"</f>
        <v>0096D</v>
      </c>
      <c r="O101" s="297"/>
      <c r="P101" s="353">
        <f t="shared" si="69"/>
        <v>0</v>
      </c>
      <c r="R101" s="296" t="str">
        <f>"10"&amp;TEXT(ROWS(F$2:F97),"00")&amp;"D"</f>
        <v>1096D</v>
      </c>
      <c r="S101" s="297"/>
      <c r="T101" s="353">
        <f t="shared" si="70"/>
        <v>0</v>
      </c>
      <c r="V101" s="296" t="str">
        <f>"20"&amp;TEXT(ROWS(I$2:I97),"00")&amp;"D"</f>
        <v>2096D</v>
      </c>
      <c r="W101" s="297"/>
      <c r="X101" s="353">
        <f t="shared" si="71"/>
        <v>0</v>
      </c>
      <c r="Z101" s="296" t="str">
        <f>"30"&amp;TEXT(ROWS(L$2:L97),"00")&amp;"D"</f>
        <v>3096D</v>
      </c>
      <c r="AA101" s="297"/>
      <c r="AB101" s="353">
        <f t="shared" si="72"/>
        <v>0</v>
      </c>
      <c r="AD101" s="296" t="str">
        <f>"40"&amp;TEXT(ROWS(O$2:O97),"00")&amp;"D"</f>
        <v>4096D</v>
      </c>
      <c r="AE101" s="297"/>
      <c r="AF101" s="353">
        <f t="shared" si="73"/>
        <v>0</v>
      </c>
      <c r="AG101" s="206"/>
      <c r="AH101" s="188">
        <f t="shared" si="41"/>
        <v>0</v>
      </c>
      <c r="AI101" s="188">
        <f t="shared" si="74"/>
        <v>0</v>
      </c>
      <c r="AJ101" s="188">
        <f t="shared" si="75"/>
        <v>0</v>
      </c>
      <c r="AK101" s="188">
        <f t="shared" si="76"/>
        <v>0</v>
      </c>
      <c r="AL101" s="188">
        <f t="shared" si="77"/>
        <v>0</v>
      </c>
      <c r="AN101" s="188">
        <f t="shared" si="42"/>
        <v>0</v>
      </c>
      <c r="AO101" s="188">
        <f t="shared" si="43"/>
        <v>0</v>
      </c>
      <c r="AP101" s="188">
        <f t="shared" si="44"/>
        <v>0</v>
      </c>
      <c r="AQ101" s="188">
        <f t="shared" si="45"/>
        <v>0</v>
      </c>
      <c r="AR101" s="188">
        <f t="shared" si="46"/>
        <v>0</v>
      </c>
      <c r="AS101" s="188">
        <f t="shared" si="47"/>
        <v>0</v>
      </c>
      <c r="AT101" s="188">
        <f t="shared" si="48"/>
        <v>0</v>
      </c>
      <c r="AU101" s="188">
        <f t="shared" si="49"/>
        <v>0</v>
      </c>
      <c r="AV101" s="188">
        <f t="shared" si="50"/>
        <v>0</v>
      </c>
      <c r="AW101" s="188">
        <f t="shared" si="51"/>
        <v>0</v>
      </c>
      <c r="AX101" s="188">
        <f t="shared" si="52"/>
        <v>0</v>
      </c>
      <c r="AY101" s="188">
        <f t="shared" si="53"/>
        <v>0</v>
      </c>
      <c r="AZ101" s="188">
        <f t="shared" si="54"/>
        <v>0</v>
      </c>
      <c r="BA101" s="188">
        <f t="shared" si="55"/>
        <v>0</v>
      </c>
      <c r="BB101" s="188">
        <f t="shared" si="56"/>
        <v>0</v>
      </c>
      <c r="BC101" s="188">
        <f t="shared" si="57"/>
        <v>0</v>
      </c>
      <c r="BD101" s="188">
        <f t="shared" si="58"/>
        <v>0</v>
      </c>
      <c r="BE101" s="188">
        <f t="shared" si="59"/>
        <v>0</v>
      </c>
      <c r="BF101" s="188">
        <f t="shared" si="60"/>
        <v>0</v>
      </c>
      <c r="BG101" s="188">
        <f t="shared" si="61"/>
        <v>0</v>
      </c>
      <c r="BH101" s="188">
        <f t="shared" si="62"/>
        <v>0</v>
      </c>
      <c r="BI101" s="188">
        <f t="shared" si="63"/>
        <v>0</v>
      </c>
      <c r="BJ101" s="188">
        <f t="shared" si="64"/>
        <v>0</v>
      </c>
      <c r="BK101" s="188">
        <f t="shared" si="65"/>
        <v>0</v>
      </c>
      <c r="BL101" s="188">
        <f t="shared" si="66"/>
        <v>0</v>
      </c>
      <c r="BM101" s="188">
        <f t="shared" si="67"/>
        <v>0</v>
      </c>
    </row>
    <row r="102" spans="3:65">
      <c r="C102" s="193" t="s">
        <v>2287</v>
      </c>
      <c r="D102" s="193">
        <v>8</v>
      </c>
      <c r="E102" s="194" t="s">
        <v>1200</v>
      </c>
      <c r="F102" s="195" t="s">
        <v>2484</v>
      </c>
      <c r="G102" s="195" t="s">
        <v>2485</v>
      </c>
      <c r="H102" s="256"/>
      <c r="I102" s="264">
        <v>1131</v>
      </c>
      <c r="J102" s="264">
        <v>13290</v>
      </c>
      <c r="K102" s="264"/>
      <c r="L102" s="270">
        <f t="shared" si="68"/>
        <v>14421</v>
      </c>
      <c r="M102" s="213"/>
      <c r="N102" s="296" t="str">
        <f>"00"&amp;TEXT(ROWS(C$2:C98),"00")&amp;"D"</f>
        <v>0097D</v>
      </c>
      <c r="O102" s="297"/>
      <c r="P102" s="353">
        <f t="shared" si="69"/>
        <v>0</v>
      </c>
      <c r="R102" s="296" t="str">
        <f>"10"&amp;TEXT(ROWS(F$2:F98),"00")&amp;"D"</f>
        <v>1097D</v>
      </c>
      <c r="S102" s="297"/>
      <c r="T102" s="353">
        <f t="shared" si="70"/>
        <v>0</v>
      </c>
      <c r="V102" s="296" t="str">
        <f>"20"&amp;TEXT(ROWS(I$2:I98),"00")&amp;"D"</f>
        <v>2097D</v>
      </c>
      <c r="W102" s="297"/>
      <c r="X102" s="353">
        <f t="shared" si="71"/>
        <v>0</v>
      </c>
      <c r="Z102" s="296" t="str">
        <f>"30"&amp;TEXT(ROWS(L$2:L98),"00")&amp;"D"</f>
        <v>3097D</v>
      </c>
      <c r="AA102" s="297"/>
      <c r="AB102" s="353">
        <f t="shared" si="72"/>
        <v>0</v>
      </c>
      <c r="AD102" s="296" t="str">
        <f>"40"&amp;TEXT(ROWS(O$2:O98),"00")&amp;"D"</f>
        <v>4097D</v>
      </c>
      <c r="AE102" s="297"/>
      <c r="AF102" s="353">
        <f t="shared" si="73"/>
        <v>0</v>
      </c>
      <c r="AG102" s="206"/>
      <c r="AH102" s="188">
        <f t="shared" si="41"/>
        <v>0</v>
      </c>
      <c r="AI102" s="188">
        <f t="shared" si="74"/>
        <v>0</v>
      </c>
      <c r="AJ102" s="188">
        <f t="shared" si="75"/>
        <v>0</v>
      </c>
      <c r="AK102" s="188">
        <f t="shared" si="76"/>
        <v>0</v>
      </c>
      <c r="AL102" s="188">
        <f t="shared" si="77"/>
        <v>0</v>
      </c>
      <c r="AN102" s="188">
        <f t="shared" si="42"/>
        <v>0</v>
      </c>
      <c r="AO102" s="188">
        <f t="shared" si="43"/>
        <v>0</v>
      </c>
      <c r="AP102" s="188">
        <f t="shared" si="44"/>
        <v>0</v>
      </c>
      <c r="AQ102" s="188">
        <f t="shared" si="45"/>
        <v>0</v>
      </c>
      <c r="AR102" s="188">
        <f t="shared" si="46"/>
        <v>0</v>
      </c>
      <c r="AS102" s="188">
        <f t="shared" si="47"/>
        <v>0</v>
      </c>
      <c r="AT102" s="188">
        <f t="shared" si="48"/>
        <v>0</v>
      </c>
      <c r="AU102" s="188">
        <f t="shared" si="49"/>
        <v>0</v>
      </c>
      <c r="AV102" s="188">
        <f t="shared" si="50"/>
        <v>0</v>
      </c>
      <c r="AW102" s="188">
        <f t="shared" si="51"/>
        <v>0</v>
      </c>
      <c r="AX102" s="188">
        <f t="shared" si="52"/>
        <v>0</v>
      </c>
      <c r="AY102" s="188">
        <f t="shared" si="53"/>
        <v>0</v>
      </c>
      <c r="AZ102" s="188">
        <f t="shared" si="54"/>
        <v>0</v>
      </c>
      <c r="BA102" s="188">
        <f t="shared" si="55"/>
        <v>0</v>
      </c>
      <c r="BB102" s="188">
        <f t="shared" si="56"/>
        <v>0</v>
      </c>
      <c r="BC102" s="188">
        <f t="shared" si="57"/>
        <v>0</v>
      </c>
      <c r="BD102" s="188">
        <f t="shared" si="58"/>
        <v>0</v>
      </c>
      <c r="BE102" s="188">
        <f t="shared" si="59"/>
        <v>0</v>
      </c>
      <c r="BF102" s="188">
        <f t="shared" si="60"/>
        <v>0</v>
      </c>
      <c r="BG102" s="188">
        <f t="shared" si="61"/>
        <v>0</v>
      </c>
      <c r="BH102" s="188">
        <f t="shared" si="62"/>
        <v>0</v>
      </c>
      <c r="BI102" s="188">
        <f t="shared" si="63"/>
        <v>0</v>
      </c>
      <c r="BJ102" s="188">
        <f t="shared" si="64"/>
        <v>0</v>
      </c>
      <c r="BK102" s="188">
        <f t="shared" si="65"/>
        <v>0</v>
      </c>
      <c r="BL102" s="188">
        <f t="shared" si="66"/>
        <v>0</v>
      </c>
      <c r="BM102" s="188">
        <f t="shared" si="67"/>
        <v>0</v>
      </c>
    </row>
    <row r="103" spans="3:65">
      <c r="C103" s="193" t="s">
        <v>2288</v>
      </c>
      <c r="D103" s="193">
        <v>8</v>
      </c>
      <c r="E103" s="194" t="s">
        <v>2597</v>
      </c>
      <c r="F103" s="195" t="s">
        <v>2171</v>
      </c>
      <c r="G103" s="195" t="s">
        <v>2486</v>
      </c>
      <c r="H103" s="256"/>
      <c r="I103" s="264"/>
      <c r="J103" s="264">
        <v>20000</v>
      </c>
      <c r="K103" s="264"/>
      <c r="L103" s="270">
        <f t="shared" si="68"/>
        <v>20000</v>
      </c>
      <c r="M103" s="213"/>
      <c r="N103" s="296" t="str">
        <f>"00"&amp;TEXT(ROWS(C$2:C99),"00")&amp;"D"</f>
        <v>0098D</v>
      </c>
      <c r="O103" s="297"/>
      <c r="P103" s="353">
        <f t="shared" si="69"/>
        <v>0</v>
      </c>
      <c r="R103" s="296" t="str">
        <f>"10"&amp;TEXT(ROWS(F$2:F99),"00")&amp;"D"</f>
        <v>1098D</v>
      </c>
      <c r="S103" s="297"/>
      <c r="T103" s="353">
        <f t="shared" si="70"/>
        <v>0</v>
      </c>
      <c r="V103" s="296" t="str">
        <f>"20"&amp;TEXT(ROWS(I$2:I99),"00")&amp;"D"</f>
        <v>2098D</v>
      </c>
      <c r="W103" s="297"/>
      <c r="X103" s="353">
        <f t="shared" si="71"/>
        <v>0</v>
      </c>
      <c r="Z103" s="296" t="str">
        <f>"30"&amp;TEXT(ROWS(L$2:L99),"00")&amp;"D"</f>
        <v>3098D</v>
      </c>
      <c r="AA103" s="297"/>
      <c r="AB103" s="353">
        <f t="shared" si="72"/>
        <v>0</v>
      </c>
      <c r="AD103" s="296" t="str">
        <f>"40"&amp;TEXT(ROWS(O$2:O99),"00")&amp;"D"</f>
        <v>4098D</v>
      </c>
      <c r="AE103" s="297"/>
      <c r="AF103" s="353">
        <f t="shared" si="73"/>
        <v>0</v>
      </c>
      <c r="AG103" s="206"/>
      <c r="AH103" s="188">
        <f t="shared" si="41"/>
        <v>0</v>
      </c>
      <c r="AI103" s="188">
        <f t="shared" si="74"/>
        <v>0</v>
      </c>
      <c r="AJ103" s="188">
        <f t="shared" si="75"/>
        <v>0</v>
      </c>
      <c r="AK103" s="188">
        <f t="shared" si="76"/>
        <v>0</v>
      </c>
      <c r="AL103" s="188">
        <f t="shared" si="77"/>
        <v>0</v>
      </c>
      <c r="AN103" s="188">
        <f t="shared" si="42"/>
        <v>0</v>
      </c>
      <c r="AO103" s="188">
        <f t="shared" si="43"/>
        <v>0</v>
      </c>
      <c r="AP103" s="188">
        <f t="shared" si="44"/>
        <v>0</v>
      </c>
      <c r="AQ103" s="188">
        <f t="shared" si="45"/>
        <v>0</v>
      </c>
      <c r="AR103" s="188">
        <f t="shared" si="46"/>
        <v>0</v>
      </c>
      <c r="AS103" s="188">
        <f t="shared" si="47"/>
        <v>0</v>
      </c>
      <c r="AT103" s="188">
        <f t="shared" si="48"/>
        <v>0</v>
      </c>
      <c r="AU103" s="188">
        <f t="shared" si="49"/>
        <v>0</v>
      </c>
      <c r="AV103" s="188">
        <f t="shared" si="50"/>
        <v>0</v>
      </c>
      <c r="AW103" s="188">
        <f t="shared" si="51"/>
        <v>0</v>
      </c>
      <c r="AX103" s="188">
        <f t="shared" si="52"/>
        <v>0</v>
      </c>
      <c r="AY103" s="188">
        <f t="shared" si="53"/>
        <v>0</v>
      </c>
      <c r="AZ103" s="188">
        <f t="shared" si="54"/>
        <v>0</v>
      </c>
      <c r="BA103" s="188">
        <f t="shared" si="55"/>
        <v>0</v>
      </c>
      <c r="BB103" s="188">
        <f t="shared" si="56"/>
        <v>0</v>
      </c>
      <c r="BC103" s="188">
        <f t="shared" si="57"/>
        <v>0</v>
      </c>
      <c r="BD103" s="188">
        <f t="shared" si="58"/>
        <v>0</v>
      </c>
      <c r="BE103" s="188">
        <f t="shared" si="59"/>
        <v>0</v>
      </c>
      <c r="BF103" s="188">
        <f t="shared" si="60"/>
        <v>0</v>
      </c>
      <c r="BG103" s="188">
        <f t="shared" si="61"/>
        <v>0</v>
      </c>
      <c r="BH103" s="188">
        <f t="shared" si="62"/>
        <v>0</v>
      </c>
      <c r="BI103" s="188">
        <f t="shared" si="63"/>
        <v>0</v>
      </c>
      <c r="BJ103" s="188">
        <f t="shared" si="64"/>
        <v>0</v>
      </c>
      <c r="BK103" s="188">
        <f t="shared" si="65"/>
        <v>0</v>
      </c>
      <c r="BL103" s="188">
        <f t="shared" si="66"/>
        <v>0</v>
      </c>
      <c r="BM103" s="188">
        <f t="shared" si="67"/>
        <v>0</v>
      </c>
    </row>
    <row r="104" spans="3:65">
      <c r="C104" s="193" t="s">
        <v>2289</v>
      </c>
      <c r="D104" s="193">
        <v>8</v>
      </c>
      <c r="E104" s="194" t="s">
        <v>1125</v>
      </c>
      <c r="F104" s="195" t="s">
        <v>2487</v>
      </c>
      <c r="G104" s="195" t="s">
        <v>2488</v>
      </c>
      <c r="H104" s="256"/>
      <c r="I104" s="264">
        <v>13581</v>
      </c>
      <c r="J104" s="264">
        <v>21705</v>
      </c>
      <c r="K104" s="264">
        <v>6573</v>
      </c>
      <c r="L104" s="270">
        <f t="shared" si="68"/>
        <v>41859</v>
      </c>
      <c r="M104" s="213"/>
      <c r="N104" s="296" t="str">
        <f>"00"&amp;TEXT(ROWS(C$2:C100),"00")&amp;"D"</f>
        <v>0099D</v>
      </c>
      <c r="O104" s="297"/>
      <c r="P104" s="353">
        <f t="shared" si="69"/>
        <v>0</v>
      </c>
      <c r="R104" s="296" t="str">
        <f>"10"&amp;TEXT(ROWS(F$2:F100),"00")&amp;"D"</f>
        <v>1099D</v>
      </c>
      <c r="S104" s="297"/>
      <c r="T104" s="353">
        <f t="shared" si="70"/>
        <v>0</v>
      </c>
      <c r="V104" s="296" t="str">
        <f>"20"&amp;TEXT(ROWS(I$2:I100),"00")&amp;"D"</f>
        <v>2099D</v>
      </c>
      <c r="W104" s="297"/>
      <c r="X104" s="353">
        <f t="shared" si="71"/>
        <v>0</v>
      </c>
      <c r="Z104" s="296" t="str">
        <f>"30"&amp;TEXT(ROWS(L$2:L100),"00")&amp;"D"</f>
        <v>3099D</v>
      </c>
      <c r="AA104" s="297"/>
      <c r="AB104" s="353">
        <f t="shared" si="72"/>
        <v>0</v>
      </c>
      <c r="AD104" s="296" t="str">
        <f>"40"&amp;TEXT(ROWS(O$2:O100),"00")&amp;"D"</f>
        <v>4099D</v>
      </c>
      <c r="AE104" s="297"/>
      <c r="AF104" s="353">
        <f t="shared" si="73"/>
        <v>0</v>
      </c>
      <c r="AG104" s="206"/>
      <c r="AH104" s="188">
        <f t="shared" si="41"/>
        <v>0</v>
      </c>
      <c r="AI104" s="188">
        <f t="shared" si="74"/>
        <v>0</v>
      </c>
      <c r="AJ104" s="188">
        <f t="shared" si="75"/>
        <v>0</v>
      </c>
      <c r="AK104" s="188">
        <f t="shared" si="76"/>
        <v>0</v>
      </c>
      <c r="AL104" s="188">
        <f t="shared" si="77"/>
        <v>0</v>
      </c>
      <c r="AN104" s="188">
        <f t="shared" si="42"/>
        <v>0</v>
      </c>
      <c r="AO104" s="188">
        <f t="shared" si="43"/>
        <v>0</v>
      </c>
      <c r="AP104" s="188">
        <f t="shared" si="44"/>
        <v>0</v>
      </c>
      <c r="AQ104" s="188">
        <f t="shared" si="45"/>
        <v>0</v>
      </c>
      <c r="AR104" s="188">
        <f t="shared" si="46"/>
        <v>0</v>
      </c>
      <c r="AS104" s="188">
        <f t="shared" si="47"/>
        <v>0</v>
      </c>
      <c r="AT104" s="188">
        <f t="shared" si="48"/>
        <v>0</v>
      </c>
      <c r="AU104" s="188">
        <f t="shared" si="49"/>
        <v>0</v>
      </c>
      <c r="AV104" s="188">
        <f t="shared" si="50"/>
        <v>0</v>
      </c>
      <c r="AW104" s="188">
        <f t="shared" si="51"/>
        <v>0</v>
      </c>
      <c r="AX104" s="188">
        <f t="shared" si="52"/>
        <v>0</v>
      </c>
      <c r="AY104" s="188">
        <f t="shared" si="53"/>
        <v>0</v>
      </c>
      <c r="AZ104" s="188">
        <f t="shared" si="54"/>
        <v>0</v>
      </c>
      <c r="BA104" s="188">
        <f t="shared" si="55"/>
        <v>0</v>
      </c>
      <c r="BB104" s="188">
        <f t="shared" si="56"/>
        <v>0</v>
      </c>
      <c r="BC104" s="188">
        <f t="shared" si="57"/>
        <v>0</v>
      </c>
      <c r="BD104" s="188">
        <f t="shared" si="58"/>
        <v>0</v>
      </c>
      <c r="BE104" s="188">
        <f t="shared" si="59"/>
        <v>0</v>
      </c>
      <c r="BF104" s="188">
        <f t="shared" si="60"/>
        <v>0</v>
      </c>
      <c r="BG104" s="188">
        <f t="shared" si="61"/>
        <v>0</v>
      </c>
      <c r="BH104" s="188">
        <f t="shared" si="62"/>
        <v>0</v>
      </c>
      <c r="BI104" s="188">
        <f t="shared" si="63"/>
        <v>0</v>
      </c>
      <c r="BJ104" s="188">
        <f t="shared" si="64"/>
        <v>0</v>
      </c>
      <c r="BK104" s="188">
        <f t="shared" si="65"/>
        <v>0</v>
      </c>
      <c r="BL104" s="188">
        <f t="shared" si="66"/>
        <v>0</v>
      </c>
      <c r="BM104" s="188">
        <f t="shared" si="67"/>
        <v>0</v>
      </c>
    </row>
    <row r="105" spans="3:65">
      <c r="C105" s="193" t="s">
        <v>2290</v>
      </c>
      <c r="D105" s="193">
        <v>8</v>
      </c>
      <c r="E105" s="194" t="s">
        <v>1102</v>
      </c>
      <c r="F105" s="195" t="s">
        <v>2489</v>
      </c>
      <c r="G105" s="195" t="s">
        <v>2490</v>
      </c>
      <c r="H105" s="256"/>
      <c r="I105" s="264">
        <v>10074</v>
      </c>
      <c r="J105" s="264">
        <v>22020</v>
      </c>
      <c r="K105" s="264">
        <v>47402</v>
      </c>
      <c r="L105" s="270">
        <f t="shared" si="68"/>
        <v>79496</v>
      </c>
      <c r="M105" s="213"/>
      <c r="N105" s="296" t="str">
        <f>"0"&amp;TEXT(ROWS(C$2:C101),"00")&amp;"D"</f>
        <v>0100D</v>
      </c>
      <c r="O105" s="297"/>
      <c r="P105" s="353">
        <f t="shared" si="69"/>
        <v>0</v>
      </c>
      <c r="R105" s="296" t="str">
        <f>"1"&amp;TEXT(ROWS(F$2:F101),"00")&amp;"D"</f>
        <v>1100D</v>
      </c>
      <c r="S105" s="297"/>
      <c r="T105" s="353">
        <f t="shared" si="70"/>
        <v>0</v>
      </c>
      <c r="V105" s="296" t="str">
        <f>"2"&amp;TEXT(ROWS(I$2:I101),"00")&amp;"D"</f>
        <v>2100D</v>
      </c>
      <c r="W105" s="297"/>
      <c r="X105" s="353">
        <f t="shared" si="71"/>
        <v>0</v>
      </c>
      <c r="Z105" s="296" t="str">
        <f>"3"&amp;TEXT(ROWS(L$2:L101),"00")&amp;"D"</f>
        <v>3100D</v>
      </c>
      <c r="AA105" s="297"/>
      <c r="AB105" s="353">
        <f t="shared" si="72"/>
        <v>0</v>
      </c>
      <c r="AD105" s="296" t="str">
        <f>"4"&amp;TEXT(ROWS(O$2:O101),"00")&amp;"D"</f>
        <v>4100D</v>
      </c>
      <c r="AE105" s="297"/>
      <c r="AF105" s="353">
        <f t="shared" si="73"/>
        <v>0</v>
      </c>
      <c r="AG105" s="206"/>
      <c r="AH105" s="188">
        <f t="shared" si="41"/>
        <v>0</v>
      </c>
      <c r="AI105" s="188">
        <f t="shared" si="74"/>
        <v>0</v>
      </c>
      <c r="AJ105" s="188">
        <f t="shared" si="75"/>
        <v>0</v>
      </c>
      <c r="AK105" s="188">
        <f t="shared" si="76"/>
        <v>0</v>
      </c>
      <c r="AL105" s="188">
        <f t="shared" si="77"/>
        <v>0</v>
      </c>
      <c r="AN105" s="188">
        <f t="shared" si="42"/>
        <v>0</v>
      </c>
      <c r="AO105" s="188">
        <f t="shared" si="43"/>
        <v>0</v>
      </c>
      <c r="AP105" s="188">
        <f t="shared" si="44"/>
        <v>0</v>
      </c>
      <c r="AQ105" s="188">
        <f t="shared" si="45"/>
        <v>0</v>
      </c>
      <c r="AR105" s="188">
        <f t="shared" si="46"/>
        <v>0</v>
      </c>
      <c r="AS105" s="188">
        <f t="shared" si="47"/>
        <v>0</v>
      </c>
      <c r="AT105" s="188">
        <f t="shared" si="48"/>
        <v>0</v>
      </c>
      <c r="AU105" s="188">
        <f t="shared" si="49"/>
        <v>0</v>
      </c>
      <c r="AV105" s="188">
        <f t="shared" si="50"/>
        <v>0</v>
      </c>
      <c r="AW105" s="188">
        <f t="shared" si="51"/>
        <v>0</v>
      </c>
      <c r="AX105" s="188">
        <f t="shared" si="52"/>
        <v>0</v>
      </c>
      <c r="AY105" s="188">
        <f t="shared" si="53"/>
        <v>0</v>
      </c>
      <c r="AZ105" s="188">
        <f t="shared" si="54"/>
        <v>0</v>
      </c>
      <c r="BA105" s="188">
        <f t="shared" si="55"/>
        <v>0</v>
      </c>
      <c r="BB105" s="188">
        <f t="shared" si="56"/>
        <v>0</v>
      </c>
      <c r="BC105" s="188">
        <f t="shared" si="57"/>
        <v>0</v>
      </c>
      <c r="BD105" s="188">
        <f t="shared" si="58"/>
        <v>0</v>
      </c>
      <c r="BE105" s="188">
        <f t="shared" si="59"/>
        <v>0</v>
      </c>
      <c r="BF105" s="188">
        <f t="shared" si="60"/>
        <v>0</v>
      </c>
      <c r="BG105" s="188">
        <f t="shared" si="61"/>
        <v>0</v>
      </c>
      <c r="BH105" s="188">
        <f t="shared" si="62"/>
        <v>0</v>
      </c>
      <c r="BI105" s="188">
        <f t="shared" si="63"/>
        <v>0</v>
      </c>
      <c r="BJ105" s="188">
        <f t="shared" si="64"/>
        <v>0</v>
      </c>
      <c r="BK105" s="188">
        <f t="shared" si="65"/>
        <v>0</v>
      </c>
      <c r="BL105" s="188">
        <f t="shared" si="66"/>
        <v>0</v>
      </c>
      <c r="BM105" s="188">
        <f t="shared" si="67"/>
        <v>0</v>
      </c>
    </row>
    <row r="106" spans="3:65">
      <c r="C106" s="193" t="s">
        <v>2291</v>
      </c>
      <c r="D106" s="193">
        <v>8</v>
      </c>
      <c r="E106" s="194" t="s">
        <v>1200</v>
      </c>
      <c r="F106" s="195" t="s">
        <v>2491</v>
      </c>
      <c r="G106" s="195" t="s">
        <v>554</v>
      </c>
      <c r="H106" s="256"/>
      <c r="I106" s="264">
        <v>5550</v>
      </c>
      <c r="J106" s="264">
        <v>24600</v>
      </c>
      <c r="K106" s="264"/>
      <c r="L106" s="270">
        <f t="shared" si="68"/>
        <v>30150</v>
      </c>
      <c r="M106" s="213"/>
      <c r="N106" s="296" t="str">
        <f>"0"&amp;TEXT(ROWS(C$2:C102),"00")&amp;"D"</f>
        <v>0101D</v>
      </c>
      <c r="O106" s="297"/>
      <c r="P106" s="353">
        <f t="shared" si="69"/>
        <v>0</v>
      </c>
      <c r="R106" s="296" t="str">
        <f>"1"&amp;TEXT(ROWS(F$2:F102),"00")&amp;"D"</f>
        <v>1101D</v>
      </c>
      <c r="S106" s="297"/>
      <c r="T106" s="353">
        <f t="shared" si="70"/>
        <v>0</v>
      </c>
      <c r="V106" s="296" t="str">
        <f>"2"&amp;TEXT(ROWS(I$2:I102),"00")&amp;"D"</f>
        <v>2101D</v>
      </c>
      <c r="W106" s="297"/>
      <c r="X106" s="353">
        <f t="shared" si="71"/>
        <v>0</v>
      </c>
      <c r="Z106" s="296" t="str">
        <f>"3"&amp;TEXT(ROWS(L$2:L102),"00")&amp;"D"</f>
        <v>3101D</v>
      </c>
      <c r="AA106" s="297"/>
      <c r="AB106" s="353">
        <f t="shared" si="72"/>
        <v>0</v>
      </c>
      <c r="AD106" s="296" t="str">
        <f>"4"&amp;TEXT(ROWS(O$2:O102),"00")&amp;"D"</f>
        <v>4101D</v>
      </c>
      <c r="AE106" s="297"/>
      <c r="AF106" s="353">
        <f t="shared" si="73"/>
        <v>0</v>
      </c>
      <c r="AG106" s="206"/>
      <c r="AH106" s="188">
        <f t="shared" si="41"/>
        <v>0</v>
      </c>
      <c r="AI106" s="188">
        <f t="shared" si="74"/>
        <v>0</v>
      </c>
      <c r="AJ106" s="188">
        <f t="shared" si="75"/>
        <v>0</v>
      </c>
      <c r="AK106" s="188">
        <f t="shared" si="76"/>
        <v>0</v>
      </c>
      <c r="AL106" s="188">
        <f t="shared" si="77"/>
        <v>0</v>
      </c>
      <c r="AN106" s="188">
        <f t="shared" si="42"/>
        <v>0</v>
      </c>
      <c r="AO106" s="188">
        <f t="shared" si="43"/>
        <v>0</v>
      </c>
      <c r="AP106" s="188">
        <f t="shared" si="44"/>
        <v>0</v>
      </c>
      <c r="AQ106" s="188">
        <f t="shared" si="45"/>
        <v>0</v>
      </c>
      <c r="AR106" s="188">
        <f t="shared" si="46"/>
        <v>0</v>
      </c>
      <c r="AS106" s="188">
        <f t="shared" si="47"/>
        <v>0</v>
      </c>
      <c r="AT106" s="188">
        <f t="shared" si="48"/>
        <v>0</v>
      </c>
      <c r="AU106" s="188">
        <f t="shared" si="49"/>
        <v>0</v>
      </c>
      <c r="AV106" s="188">
        <f t="shared" si="50"/>
        <v>0</v>
      </c>
      <c r="AW106" s="188">
        <f t="shared" si="51"/>
        <v>0</v>
      </c>
      <c r="AX106" s="188">
        <f t="shared" si="52"/>
        <v>0</v>
      </c>
      <c r="AY106" s="188">
        <f t="shared" si="53"/>
        <v>0</v>
      </c>
      <c r="AZ106" s="188">
        <f t="shared" si="54"/>
        <v>0</v>
      </c>
      <c r="BA106" s="188">
        <f t="shared" si="55"/>
        <v>0</v>
      </c>
      <c r="BB106" s="188">
        <f t="shared" si="56"/>
        <v>0</v>
      </c>
      <c r="BC106" s="188">
        <f t="shared" si="57"/>
        <v>0</v>
      </c>
      <c r="BD106" s="188">
        <f t="shared" si="58"/>
        <v>0</v>
      </c>
      <c r="BE106" s="188">
        <f t="shared" si="59"/>
        <v>0</v>
      </c>
      <c r="BF106" s="188">
        <f t="shared" si="60"/>
        <v>0</v>
      </c>
      <c r="BG106" s="188">
        <f t="shared" si="61"/>
        <v>0</v>
      </c>
      <c r="BH106" s="188">
        <f t="shared" si="62"/>
        <v>0</v>
      </c>
      <c r="BI106" s="188">
        <f t="shared" si="63"/>
        <v>0</v>
      </c>
      <c r="BJ106" s="188">
        <f t="shared" si="64"/>
        <v>0</v>
      </c>
      <c r="BK106" s="188">
        <f t="shared" si="65"/>
        <v>0</v>
      </c>
      <c r="BL106" s="188">
        <f t="shared" si="66"/>
        <v>0</v>
      </c>
      <c r="BM106" s="188">
        <f t="shared" si="67"/>
        <v>0</v>
      </c>
    </row>
    <row r="107" spans="3:65">
      <c r="C107" s="193" t="s">
        <v>2292</v>
      </c>
      <c r="D107" s="193">
        <v>8</v>
      </c>
      <c r="E107" s="194" t="s">
        <v>1125</v>
      </c>
      <c r="F107" s="195" t="s">
        <v>2492</v>
      </c>
      <c r="G107" s="195" t="s">
        <v>2493</v>
      </c>
      <c r="H107" s="256"/>
      <c r="I107" s="264">
        <v>15536</v>
      </c>
      <c r="J107" s="264">
        <v>24656</v>
      </c>
      <c r="K107" s="264">
        <v>10737</v>
      </c>
      <c r="L107" s="270">
        <f t="shared" si="68"/>
        <v>50929</v>
      </c>
      <c r="M107" s="213"/>
      <c r="N107" s="296" t="str">
        <f>"0"&amp;TEXT(ROWS(C$2:C103),"00")&amp;"D"</f>
        <v>0102D</v>
      </c>
      <c r="O107" s="297"/>
      <c r="P107" s="353">
        <f t="shared" si="69"/>
        <v>0</v>
      </c>
      <c r="R107" s="296" t="str">
        <f>"1"&amp;TEXT(ROWS(F$2:F103),"00")&amp;"D"</f>
        <v>1102D</v>
      </c>
      <c r="S107" s="297"/>
      <c r="T107" s="353">
        <f t="shared" si="70"/>
        <v>0</v>
      </c>
      <c r="V107" s="296" t="str">
        <f>"2"&amp;TEXT(ROWS(I$2:I103),"00")&amp;"D"</f>
        <v>2102D</v>
      </c>
      <c r="W107" s="297"/>
      <c r="X107" s="353">
        <f t="shared" si="71"/>
        <v>0</v>
      </c>
      <c r="Z107" s="296" t="str">
        <f>"3"&amp;TEXT(ROWS(L$2:L103),"00")&amp;"D"</f>
        <v>3102D</v>
      </c>
      <c r="AA107" s="297"/>
      <c r="AB107" s="353">
        <f t="shared" si="72"/>
        <v>0</v>
      </c>
      <c r="AD107" s="296" t="str">
        <f>"4"&amp;TEXT(ROWS(O$2:O103),"00")&amp;"D"</f>
        <v>4102D</v>
      </c>
      <c r="AE107" s="297"/>
      <c r="AF107" s="353">
        <f t="shared" si="73"/>
        <v>0</v>
      </c>
      <c r="AG107" s="206"/>
      <c r="AH107" s="188">
        <f t="shared" si="41"/>
        <v>0</v>
      </c>
      <c r="AI107" s="188">
        <f t="shared" si="74"/>
        <v>0</v>
      </c>
      <c r="AJ107" s="188">
        <f t="shared" si="75"/>
        <v>0</v>
      </c>
      <c r="AK107" s="188">
        <f t="shared" si="76"/>
        <v>0</v>
      </c>
      <c r="AL107" s="188">
        <f t="shared" si="77"/>
        <v>0</v>
      </c>
      <c r="AN107" s="188">
        <f t="shared" si="42"/>
        <v>0</v>
      </c>
      <c r="AO107" s="188">
        <f t="shared" si="43"/>
        <v>0</v>
      </c>
      <c r="AP107" s="188">
        <f t="shared" si="44"/>
        <v>0</v>
      </c>
      <c r="AQ107" s="188">
        <f t="shared" si="45"/>
        <v>0</v>
      </c>
      <c r="AR107" s="188">
        <f t="shared" si="46"/>
        <v>0</v>
      </c>
      <c r="AS107" s="188">
        <f t="shared" si="47"/>
        <v>0</v>
      </c>
      <c r="AT107" s="188">
        <f t="shared" si="48"/>
        <v>0</v>
      </c>
      <c r="AU107" s="188">
        <f t="shared" si="49"/>
        <v>0</v>
      </c>
      <c r="AV107" s="188">
        <f t="shared" si="50"/>
        <v>0</v>
      </c>
      <c r="AW107" s="188">
        <f t="shared" si="51"/>
        <v>0</v>
      </c>
      <c r="AX107" s="188">
        <f t="shared" si="52"/>
        <v>0</v>
      </c>
      <c r="AY107" s="188">
        <f t="shared" si="53"/>
        <v>0</v>
      </c>
      <c r="AZ107" s="188">
        <f t="shared" si="54"/>
        <v>0</v>
      </c>
      <c r="BA107" s="188">
        <f t="shared" si="55"/>
        <v>0</v>
      </c>
      <c r="BB107" s="188">
        <f t="shared" si="56"/>
        <v>0</v>
      </c>
      <c r="BC107" s="188">
        <f t="shared" si="57"/>
        <v>0</v>
      </c>
      <c r="BD107" s="188">
        <f t="shared" si="58"/>
        <v>0</v>
      </c>
      <c r="BE107" s="188">
        <f t="shared" si="59"/>
        <v>0</v>
      </c>
      <c r="BF107" s="188">
        <f t="shared" si="60"/>
        <v>0</v>
      </c>
      <c r="BG107" s="188">
        <f t="shared" si="61"/>
        <v>0</v>
      </c>
      <c r="BH107" s="188">
        <f t="shared" si="62"/>
        <v>0</v>
      </c>
      <c r="BI107" s="188">
        <f t="shared" si="63"/>
        <v>0</v>
      </c>
      <c r="BJ107" s="188">
        <f t="shared" si="64"/>
        <v>0</v>
      </c>
      <c r="BK107" s="188">
        <f t="shared" si="65"/>
        <v>0</v>
      </c>
      <c r="BL107" s="188">
        <f t="shared" si="66"/>
        <v>0</v>
      </c>
      <c r="BM107" s="188">
        <f t="shared" si="67"/>
        <v>0</v>
      </c>
    </row>
    <row r="108" spans="3:65">
      <c r="C108" s="193" t="s">
        <v>2293</v>
      </c>
      <c r="D108" s="193">
        <v>8</v>
      </c>
      <c r="E108" s="194" t="s">
        <v>1272</v>
      </c>
      <c r="F108" s="195" t="s">
        <v>2494</v>
      </c>
      <c r="G108" s="195" t="s">
        <v>2495</v>
      </c>
      <c r="H108" s="256"/>
      <c r="I108" s="264">
        <v>76</v>
      </c>
      <c r="J108" s="264">
        <v>25000</v>
      </c>
      <c r="K108" s="264"/>
      <c r="L108" s="270">
        <f t="shared" si="68"/>
        <v>25076</v>
      </c>
      <c r="M108" s="213"/>
      <c r="N108" s="296" t="str">
        <f>"0"&amp;TEXT(ROWS(C$2:C104),"00")&amp;"D"</f>
        <v>0103D</v>
      </c>
      <c r="O108" s="297"/>
      <c r="P108" s="353">
        <f t="shared" si="69"/>
        <v>0</v>
      </c>
      <c r="R108" s="296" t="str">
        <f>"1"&amp;TEXT(ROWS(F$2:F104),"00")&amp;"D"</f>
        <v>1103D</v>
      </c>
      <c r="S108" s="297"/>
      <c r="T108" s="353">
        <f t="shared" si="70"/>
        <v>0</v>
      </c>
      <c r="V108" s="296" t="str">
        <f>"2"&amp;TEXT(ROWS(I$2:I104),"00")&amp;"D"</f>
        <v>2103D</v>
      </c>
      <c r="W108" s="297"/>
      <c r="X108" s="353">
        <f t="shared" si="71"/>
        <v>0</v>
      </c>
      <c r="Z108" s="296" t="str">
        <f>"3"&amp;TEXT(ROWS(L$2:L104),"00")&amp;"D"</f>
        <v>3103D</v>
      </c>
      <c r="AA108" s="297"/>
      <c r="AB108" s="353">
        <f t="shared" si="72"/>
        <v>0</v>
      </c>
      <c r="AD108" s="296" t="str">
        <f>"4"&amp;TEXT(ROWS(O$2:O104),"00")&amp;"D"</f>
        <v>4103D</v>
      </c>
      <c r="AE108" s="297"/>
      <c r="AF108" s="353">
        <f t="shared" si="73"/>
        <v>0</v>
      </c>
      <c r="AG108" s="206"/>
      <c r="AH108" s="188">
        <f t="shared" si="41"/>
        <v>0</v>
      </c>
      <c r="AI108" s="188">
        <f t="shared" si="74"/>
        <v>0</v>
      </c>
      <c r="AJ108" s="188">
        <f t="shared" si="75"/>
        <v>0</v>
      </c>
      <c r="AK108" s="188">
        <f t="shared" si="76"/>
        <v>0</v>
      </c>
      <c r="AL108" s="188">
        <f t="shared" si="77"/>
        <v>0</v>
      </c>
      <c r="AN108" s="188">
        <f t="shared" si="42"/>
        <v>0</v>
      </c>
      <c r="AO108" s="188">
        <f t="shared" si="43"/>
        <v>0</v>
      </c>
      <c r="AP108" s="188">
        <f t="shared" si="44"/>
        <v>0</v>
      </c>
      <c r="AQ108" s="188">
        <f t="shared" si="45"/>
        <v>0</v>
      </c>
      <c r="AR108" s="188">
        <f t="shared" si="46"/>
        <v>0</v>
      </c>
      <c r="AS108" s="188">
        <f t="shared" si="47"/>
        <v>0</v>
      </c>
      <c r="AT108" s="188">
        <f t="shared" si="48"/>
        <v>0</v>
      </c>
      <c r="AU108" s="188">
        <f t="shared" si="49"/>
        <v>0</v>
      </c>
      <c r="AV108" s="188">
        <f t="shared" si="50"/>
        <v>0</v>
      </c>
      <c r="AW108" s="188">
        <f t="shared" si="51"/>
        <v>0</v>
      </c>
      <c r="AX108" s="188">
        <f t="shared" si="52"/>
        <v>0</v>
      </c>
      <c r="AY108" s="188">
        <f t="shared" si="53"/>
        <v>0</v>
      </c>
      <c r="AZ108" s="188">
        <f t="shared" si="54"/>
        <v>0</v>
      </c>
      <c r="BA108" s="188">
        <f t="shared" si="55"/>
        <v>0</v>
      </c>
      <c r="BB108" s="188">
        <f t="shared" si="56"/>
        <v>0</v>
      </c>
      <c r="BC108" s="188">
        <f t="shared" si="57"/>
        <v>0</v>
      </c>
      <c r="BD108" s="188">
        <f t="shared" si="58"/>
        <v>0</v>
      </c>
      <c r="BE108" s="188">
        <f t="shared" si="59"/>
        <v>0</v>
      </c>
      <c r="BF108" s="188">
        <f t="shared" si="60"/>
        <v>0</v>
      </c>
      <c r="BG108" s="188">
        <f t="shared" si="61"/>
        <v>0</v>
      </c>
      <c r="BH108" s="188">
        <f t="shared" si="62"/>
        <v>0</v>
      </c>
      <c r="BI108" s="188">
        <f t="shared" si="63"/>
        <v>0</v>
      </c>
      <c r="BJ108" s="188">
        <f t="shared" si="64"/>
        <v>0</v>
      </c>
      <c r="BK108" s="188">
        <f t="shared" si="65"/>
        <v>0</v>
      </c>
      <c r="BL108" s="188">
        <f t="shared" si="66"/>
        <v>0</v>
      </c>
      <c r="BM108" s="188">
        <f t="shared" si="67"/>
        <v>0</v>
      </c>
    </row>
    <row r="109" spans="3:65">
      <c r="C109" s="193" t="s">
        <v>2294</v>
      </c>
      <c r="D109" s="193">
        <v>8</v>
      </c>
      <c r="E109" s="194" t="s">
        <v>1125</v>
      </c>
      <c r="F109" s="195" t="s">
        <v>2496</v>
      </c>
      <c r="G109" s="195" t="s">
        <v>2497</v>
      </c>
      <c r="H109" s="256"/>
      <c r="I109" s="264">
        <v>9832</v>
      </c>
      <c r="J109" s="264">
        <v>26224</v>
      </c>
      <c r="K109" s="264">
        <v>21778</v>
      </c>
      <c r="L109" s="270">
        <f t="shared" si="68"/>
        <v>57834</v>
      </c>
      <c r="M109" s="213"/>
      <c r="N109" s="296" t="str">
        <f>"0"&amp;TEXT(ROWS(C$2:C105),"00")&amp;"D"</f>
        <v>0104D</v>
      </c>
      <c r="O109" s="297"/>
      <c r="P109" s="353">
        <f t="shared" si="69"/>
        <v>0</v>
      </c>
      <c r="R109" s="296" t="str">
        <f>"1"&amp;TEXT(ROWS(F$2:F105),"00")&amp;"D"</f>
        <v>1104D</v>
      </c>
      <c r="S109" s="297"/>
      <c r="T109" s="353">
        <f t="shared" si="70"/>
        <v>0</v>
      </c>
      <c r="V109" s="296" t="str">
        <f>"2"&amp;TEXT(ROWS(I$2:I105),"00")&amp;"D"</f>
        <v>2104D</v>
      </c>
      <c r="W109" s="297"/>
      <c r="X109" s="353">
        <f t="shared" si="71"/>
        <v>0</v>
      </c>
      <c r="Z109" s="296" t="str">
        <f>"3"&amp;TEXT(ROWS(L$2:L105),"00")&amp;"D"</f>
        <v>3104D</v>
      </c>
      <c r="AA109" s="297"/>
      <c r="AB109" s="353">
        <f t="shared" si="72"/>
        <v>0</v>
      </c>
      <c r="AD109" s="296" t="str">
        <f>"4"&amp;TEXT(ROWS(O$2:O105),"00")&amp;"D"</f>
        <v>4104D</v>
      </c>
      <c r="AE109" s="297"/>
      <c r="AF109" s="353">
        <f t="shared" si="73"/>
        <v>0</v>
      </c>
      <c r="AG109" s="206"/>
      <c r="AH109" s="188">
        <f t="shared" si="41"/>
        <v>0</v>
      </c>
      <c r="AI109" s="188">
        <f t="shared" si="74"/>
        <v>0</v>
      </c>
      <c r="AJ109" s="188">
        <f t="shared" si="75"/>
        <v>0</v>
      </c>
      <c r="AK109" s="188">
        <f t="shared" si="76"/>
        <v>0</v>
      </c>
      <c r="AL109" s="188">
        <f t="shared" si="77"/>
        <v>0</v>
      </c>
      <c r="AN109" s="188">
        <f t="shared" si="42"/>
        <v>0</v>
      </c>
      <c r="AO109" s="188">
        <f t="shared" si="43"/>
        <v>0</v>
      </c>
      <c r="AP109" s="188">
        <f t="shared" si="44"/>
        <v>0</v>
      </c>
      <c r="AQ109" s="188">
        <f t="shared" si="45"/>
        <v>0</v>
      </c>
      <c r="AR109" s="188">
        <f t="shared" si="46"/>
        <v>0</v>
      </c>
      <c r="AS109" s="188">
        <f t="shared" si="47"/>
        <v>0</v>
      </c>
      <c r="AT109" s="188">
        <f t="shared" si="48"/>
        <v>0</v>
      </c>
      <c r="AU109" s="188">
        <f t="shared" si="49"/>
        <v>0</v>
      </c>
      <c r="AV109" s="188">
        <f t="shared" si="50"/>
        <v>0</v>
      </c>
      <c r="AW109" s="188">
        <f t="shared" si="51"/>
        <v>0</v>
      </c>
      <c r="AX109" s="188">
        <f t="shared" si="52"/>
        <v>0</v>
      </c>
      <c r="AY109" s="188">
        <f t="shared" si="53"/>
        <v>0</v>
      </c>
      <c r="AZ109" s="188">
        <f t="shared" si="54"/>
        <v>0</v>
      </c>
      <c r="BA109" s="188">
        <f t="shared" si="55"/>
        <v>0</v>
      </c>
      <c r="BB109" s="188">
        <f t="shared" si="56"/>
        <v>0</v>
      </c>
      <c r="BC109" s="188">
        <f t="shared" si="57"/>
        <v>0</v>
      </c>
      <c r="BD109" s="188">
        <f t="shared" si="58"/>
        <v>0</v>
      </c>
      <c r="BE109" s="188">
        <f t="shared" si="59"/>
        <v>0</v>
      </c>
      <c r="BF109" s="188">
        <f t="shared" si="60"/>
        <v>0</v>
      </c>
      <c r="BG109" s="188">
        <f t="shared" si="61"/>
        <v>0</v>
      </c>
      <c r="BH109" s="188">
        <f t="shared" si="62"/>
        <v>0</v>
      </c>
      <c r="BI109" s="188">
        <f t="shared" si="63"/>
        <v>0</v>
      </c>
      <c r="BJ109" s="188">
        <f t="shared" si="64"/>
        <v>0</v>
      </c>
      <c r="BK109" s="188">
        <f t="shared" si="65"/>
        <v>0</v>
      </c>
      <c r="BL109" s="188">
        <f t="shared" si="66"/>
        <v>0</v>
      </c>
      <c r="BM109" s="188">
        <f t="shared" si="67"/>
        <v>0</v>
      </c>
    </row>
    <row r="110" spans="3:65">
      <c r="C110" s="193" t="s">
        <v>2295</v>
      </c>
      <c r="D110" s="193">
        <v>8</v>
      </c>
      <c r="E110" s="194" t="s">
        <v>1125</v>
      </c>
      <c r="F110" s="195" t="s">
        <v>2498</v>
      </c>
      <c r="G110" s="195" t="s">
        <v>2499</v>
      </c>
      <c r="H110" s="256"/>
      <c r="I110" s="264">
        <v>21722</v>
      </c>
      <c r="J110" s="264">
        <v>26772</v>
      </c>
      <c r="K110" s="264">
        <v>48620</v>
      </c>
      <c r="L110" s="270">
        <f t="shared" si="68"/>
        <v>97114</v>
      </c>
      <c r="M110" s="213"/>
      <c r="N110" s="296" t="str">
        <f>"0"&amp;TEXT(ROWS(C$2:C106),"00")&amp;"D"</f>
        <v>0105D</v>
      </c>
      <c r="O110" s="297"/>
      <c r="P110" s="353">
        <f t="shared" si="69"/>
        <v>0</v>
      </c>
      <c r="R110" s="296" t="str">
        <f>"1"&amp;TEXT(ROWS(F$2:F106),"00")&amp;"D"</f>
        <v>1105D</v>
      </c>
      <c r="S110" s="297"/>
      <c r="T110" s="353">
        <f t="shared" si="70"/>
        <v>0</v>
      </c>
      <c r="V110" s="296" t="str">
        <f>"2"&amp;TEXT(ROWS(I$2:I106),"00")&amp;"D"</f>
        <v>2105D</v>
      </c>
      <c r="W110" s="297"/>
      <c r="X110" s="353">
        <f t="shared" si="71"/>
        <v>0</v>
      </c>
      <c r="Z110" s="296" t="str">
        <f>"3"&amp;TEXT(ROWS(L$2:L106),"00")&amp;"D"</f>
        <v>3105D</v>
      </c>
      <c r="AA110" s="297"/>
      <c r="AB110" s="353">
        <f t="shared" si="72"/>
        <v>0</v>
      </c>
      <c r="AD110" s="296" t="str">
        <f>"4"&amp;TEXT(ROWS(O$2:O106),"00")&amp;"D"</f>
        <v>4105D</v>
      </c>
      <c r="AE110" s="297"/>
      <c r="AF110" s="353">
        <f t="shared" si="73"/>
        <v>0</v>
      </c>
      <c r="AG110" s="206"/>
      <c r="AH110" s="188">
        <f t="shared" si="41"/>
        <v>0</v>
      </c>
      <c r="AI110" s="188">
        <f t="shared" si="74"/>
        <v>0</v>
      </c>
      <c r="AJ110" s="188">
        <f t="shared" si="75"/>
        <v>0</v>
      </c>
      <c r="AK110" s="188">
        <f t="shared" si="76"/>
        <v>0</v>
      </c>
      <c r="AL110" s="188">
        <f t="shared" si="77"/>
        <v>0</v>
      </c>
      <c r="AN110" s="188">
        <f t="shared" si="42"/>
        <v>0</v>
      </c>
      <c r="AO110" s="188">
        <f t="shared" si="43"/>
        <v>0</v>
      </c>
      <c r="AP110" s="188">
        <f t="shared" si="44"/>
        <v>0</v>
      </c>
      <c r="AQ110" s="188">
        <f t="shared" si="45"/>
        <v>0</v>
      </c>
      <c r="AR110" s="188">
        <f t="shared" si="46"/>
        <v>0</v>
      </c>
      <c r="AS110" s="188">
        <f t="shared" si="47"/>
        <v>0</v>
      </c>
      <c r="AT110" s="188">
        <f t="shared" si="48"/>
        <v>0</v>
      </c>
      <c r="AU110" s="188">
        <f t="shared" si="49"/>
        <v>0</v>
      </c>
      <c r="AV110" s="188">
        <f t="shared" si="50"/>
        <v>0</v>
      </c>
      <c r="AW110" s="188">
        <f t="shared" si="51"/>
        <v>0</v>
      </c>
      <c r="AX110" s="188">
        <f t="shared" si="52"/>
        <v>0</v>
      </c>
      <c r="AY110" s="188">
        <f t="shared" si="53"/>
        <v>0</v>
      </c>
      <c r="AZ110" s="188">
        <f t="shared" si="54"/>
        <v>0</v>
      </c>
      <c r="BA110" s="188">
        <f t="shared" si="55"/>
        <v>0</v>
      </c>
      <c r="BB110" s="188">
        <f t="shared" si="56"/>
        <v>0</v>
      </c>
      <c r="BC110" s="188">
        <f t="shared" si="57"/>
        <v>0</v>
      </c>
      <c r="BD110" s="188">
        <f t="shared" si="58"/>
        <v>0</v>
      </c>
      <c r="BE110" s="188">
        <f t="shared" si="59"/>
        <v>0</v>
      </c>
      <c r="BF110" s="188">
        <f t="shared" si="60"/>
        <v>0</v>
      </c>
      <c r="BG110" s="188">
        <f t="shared" si="61"/>
        <v>0</v>
      </c>
      <c r="BH110" s="188">
        <f t="shared" si="62"/>
        <v>0</v>
      </c>
      <c r="BI110" s="188">
        <f t="shared" si="63"/>
        <v>0</v>
      </c>
      <c r="BJ110" s="188">
        <f t="shared" si="64"/>
        <v>0</v>
      </c>
      <c r="BK110" s="188">
        <f t="shared" si="65"/>
        <v>0</v>
      </c>
      <c r="BL110" s="188">
        <f t="shared" si="66"/>
        <v>0</v>
      </c>
      <c r="BM110" s="188">
        <f t="shared" si="67"/>
        <v>0</v>
      </c>
    </row>
    <row r="111" spans="3:65">
      <c r="C111" s="193" t="s">
        <v>2296</v>
      </c>
      <c r="D111" s="193">
        <v>8</v>
      </c>
      <c r="E111" s="194" t="s">
        <v>1102</v>
      </c>
      <c r="F111" s="195" t="s">
        <v>2500</v>
      </c>
      <c r="G111" s="195" t="s">
        <v>2501</v>
      </c>
      <c r="H111" s="256"/>
      <c r="I111" s="256"/>
      <c r="J111" s="264">
        <v>31217</v>
      </c>
      <c r="K111" s="264"/>
      <c r="L111" s="270">
        <f t="shared" si="68"/>
        <v>31217</v>
      </c>
      <c r="M111" s="213"/>
      <c r="N111" s="296" t="str">
        <f>"0"&amp;TEXT(ROWS(C$2:C107),"00")&amp;"D"</f>
        <v>0106D</v>
      </c>
      <c r="O111" s="297"/>
      <c r="P111" s="353">
        <f t="shared" si="69"/>
        <v>0</v>
      </c>
      <c r="R111" s="296" t="str">
        <f>"1"&amp;TEXT(ROWS(F$2:F107),"00")&amp;"D"</f>
        <v>1106D</v>
      </c>
      <c r="S111" s="297"/>
      <c r="T111" s="353">
        <f t="shared" si="70"/>
        <v>0</v>
      </c>
      <c r="V111" s="296" t="str">
        <f>"2"&amp;TEXT(ROWS(I$2:I107),"00")&amp;"D"</f>
        <v>2106D</v>
      </c>
      <c r="W111" s="297"/>
      <c r="X111" s="353">
        <f t="shared" si="71"/>
        <v>0</v>
      </c>
      <c r="Z111" s="296" t="str">
        <f>"3"&amp;TEXT(ROWS(L$2:L107),"00")&amp;"D"</f>
        <v>3106D</v>
      </c>
      <c r="AA111" s="297"/>
      <c r="AB111" s="353">
        <f t="shared" si="72"/>
        <v>0</v>
      </c>
      <c r="AD111" s="296" t="str">
        <f>"4"&amp;TEXT(ROWS(O$2:O107),"00")&amp;"D"</f>
        <v>4106D</v>
      </c>
      <c r="AE111" s="297"/>
      <c r="AF111" s="353">
        <f t="shared" si="73"/>
        <v>0</v>
      </c>
      <c r="AG111" s="206"/>
      <c r="AH111" s="188">
        <f t="shared" si="41"/>
        <v>0</v>
      </c>
      <c r="AI111" s="188">
        <f t="shared" si="74"/>
        <v>0</v>
      </c>
      <c r="AJ111" s="188">
        <f t="shared" si="75"/>
        <v>0</v>
      </c>
      <c r="AK111" s="188">
        <f t="shared" si="76"/>
        <v>0</v>
      </c>
      <c r="AL111" s="188">
        <f t="shared" si="77"/>
        <v>0</v>
      </c>
      <c r="AN111" s="188">
        <f t="shared" si="42"/>
        <v>0</v>
      </c>
      <c r="AO111" s="188">
        <f t="shared" si="43"/>
        <v>0</v>
      </c>
      <c r="AP111" s="188">
        <f t="shared" si="44"/>
        <v>0</v>
      </c>
      <c r="AQ111" s="188">
        <f t="shared" si="45"/>
        <v>0</v>
      </c>
      <c r="AR111" s="188">
        <f t="shared" si="46"/>
        <v>0</v>
      </c>
      <c r="AS111" s="188">
        <f t="shared" si="47"/>
        <v>0</v>
      </c>
      <c r="AT111" s="188">
        <f t="shared" si="48"/>
        <v>0</v>
      </c>
      <c r="AU111" s="188">
        <f t="shared" si="49"/>
        <v>0</v>
      </c>
      <c r="AV111" s="188">
        <f t="shared" si="50"/>
        <v>0</v>
      </c>
      <c r="AW111" s="188">
        <f t="shared" si="51"/>
        <v>0</v>
      </c>
      <c r="AX111" s="188">
        <f t="shared" si="52"/>
        <v>0</v>
      </c>
      <c r="AY111" s="188">
        <f t="shared" si="53"/>
        <v>0</v>
      </c>
      <c r="AZ111" s="188">
        <f t="shared" si="54"/>
        <v>0</v>
      </c>
      <c r="BA111" s="188">
        <f t="shared" si="55"/>
        <v>0</v>
      </c>
      <c r="BB111" s="188">
        <f t="shared" si="56"/>
        <v>0</v>
      </c>
      <c r="BC111" s="188">
        <f t="shared" si="57"/>
        <v>0</v>
      </c>
      <c r="BD111" s="188">
        <f t="shared" si="58"/>
        <v>0</v>
      </c>
      <c r="BE111" s="188">
        <f t="shared" si="59"/>
        <v>0</v>
      </c>
      <c r="BF111" s="188">
        <f t="shared" si="60"/>
        <v>0</v>
      </c>
      <c r="BG111" s="188">
        <f t="shared" si="61"/>
        <v>0</v>
      </c>
      <c r="BH111" s="188">
        <f t="shared" si="62"/>
        <v>0</v>
      </c>
      <c r="BI111" s="188">
        <f t="shared" si="63"/>
        <v>0</v>
      </c>
      <c r="BJ111" s="188">
        <f t="shared" si="64"/>
        <v>0</v>
      </c>
      <c r="BK111" s="188">
        <f t="shared" si="65"/>
        <v>0</v>
      </c>
      <c r="BL111" s="188">
        <f t="shared" si="66"/>
        <v>0</v>
      </c>
      <c r="BM111" s="188">
        <f t="shared" si="67"/>
        <v>0</v>
      </c>
    </row>
    <row r="112" spans="3:65">
      <c r="C112" s="193" t="s">
        <v>2297</v>
      </c>
      <c r="D112" s="193">
        <v>8</v>
      </c>
      <c r="E112" s="194" t="s">
        <v>1113</v>
      </c>
      <c r="F112" s="195" t="s">
        <v>2502</v>
      </c>
      <c r="G112" s="195" t="s">
        <v>2502</v>
      </c>
      <c r="H112" s="256"/>
      <c r="I112" s="256"/>
      <c r="J112" s="264">
        <v>32254</v>
      </c>
      <c r="K112" s="264"/>
      <c r="L112" s="270">
        <f t="shared" si="68"/>
        <v>32254</v>
      </c>
      <c r="M112" s="213"/>
      <c r="N112" s="296" t="str">
        <f>"0"&amp;TEXT(ROWS(C$2:C108),"00")&amp;"D"</f>
        <v>0107D</v>
      </c>
      <c r="O112" s="297"/>
      <c r="P112" s="353">
        <f t="shared" si="69"/>
        <v>0</v>
      </c>
      <c r="R112" s="296" t="str">
        <f>"1"&amp;TEXT(ROWS(F$2:F108),"00")&amp;"D"</f>
        <v>1107D</v>
      </c>
      <c r="S112" s="297"/>
      <c r="T112" s="353">
        <f t="shared" si="70"/>
        <v>0</v>
      </c>
      <c r="V112" s="296" t="str">
        <f>"2"&amp;TEXT(ROWS(I$2:I108),"00")&amp;"D"</f>
        <v>2107D</v>
      </c>
      <c r="W112" s="297"/>
      <c r="X112" s="353">
        <f t="shared" si="71"/>
        <v>0</v>
      </c>
      <c r="Z112" s="296" t="str">
        <f>"3"&amp;TEXT(ROWS(L$2:L108),"00")&amp;"D"</f>
        <v>3107D</v>
      </c>
      <c r="AA112" s="297"/>
      <c r="AB112" s="353">
        <f t="shared" si="72"/>
        <v>0</v>
      </c>
      <c r="AD112" s="296" t="str">
        <f>"4"&amp;TEXT(ROWS(O$2:O108),"00")&amp;"D"</f>
        <v>4107D</v>
      </c>
      <c r="AE112" s="297"/>
      <c r="AF112" s="353">
        <f t="shared" si="73"/>
        <v>0</v>
      </c>
      <c r="AG112" s="206"/>
      <c r="AH112" s="188">
        <f t="shared" si="41"/>
        <v>0</v>
      </c>
      <c r="AI112" s="188">
        <f t="shared" si="74"/>
        <v>0</v>
      </c>
      <c r="AJ112" s="188">
        <f t="shared" si="75"/>
        <v>0</v>
      </c>
      <c r="AK112" s="188">
        <f t="shared" si="76"/>
        <v>0</v>
      </c>
      <c r="AL112" s="188">
        <f t="shared" si="77"/>
        <v>0</v>
      </c>
      <c r="AN112" s="188">
        <f t="shared" si="42"/>
        <v>0</v>
      </c>
      <c r="AO112" s="188">
        <f t="shared" si="43"/>
        <v>0</v>
      </c>
      <c r="AP112" s="188">
        <f t="shared" si="44"/>
        <v>0</v>
      </c>
      <c r="AQ112" s="188">
        <f t="shared" si="45"/>
        <v>0</v>
      </c>
      <c r="AR112" s="188">
        <f t="shared" si="46"/>
        <v>0</v>
      </c>
      <c r="AS112" s="188">
        <f t="shared" si="47"/>
        <v>0</v>
      </c>
      <c r="AT112" s="188">
        <f t="shared" si="48"/>
        <v>0</v>
      </c>
      <c r="AU112" s="188">
        <f t="shared" si="49"/>
        <v>0</v>
      </c>
      <c r="AV112" s="188">
        <f t="shared" si="50"/>
        <v>0</v>
      </c>
      <c r="AW112" s="188">
        <f t="shared" si="51"/>
        <v>0</v>
      </c>
      <c r="AX112" s="188">
        <f t="shared" si="52"/>
        <v>0</v>
      </c>
      <c r="AY112" s="188">
        <f t="shared" si="53"/>
        <v>0</v>
      </c>
      <c r="AZ112" s="188">
        <f t="shared" si="54"/>
        <v>0</v>
      </c>
      <c r="BA112" s="188">
        <f t="shared" si="55"/>
        <v>0</v>
      </c>
      <c r="BB112" s="188">
        <f t="shared" si="56"/>
        <v>0</v>
      </c>
      <c r="BC112" s="188">
        <f t="shared" si="57"/>
        <v>0</v>
      </c>
      <c r="BD112" s="188">
        <f t="shared" si="58"/>
        <v>0</v>
      </c>
      <c r="BE112" s="188">
        <f t="shared" si="59"/>
        <v>0</v>
      </c>
      <c r="BF112" s="188">
        <f t="shared" si="60"/>
        <v>0</v>
      </c>
      <c r="BG112" s="188">
        <f t="shared" si="61"/>
        <v>0</v>
      </c>
      <c r="BH112" s="188">
        <f t="shared" si="62"/>
        <v>0</v>
      </c>
      <c r="BI112" s="188">
        <f t="shared" si="63"/>
        <v>0</v>
      </c>
      <c r="BJ112" s="188">
        <f t="shared" si="64"/>
        <v>0</v>
      </c>
      <c r="BK112" s="188">
        <f t="shared" si="65"/>
        <v>0</v>
      </c>
      <c r="BL112" s="188">
        <f t="shared" si="66"/>
        <v>0</v>
      </c>
      <c r="BM112" s="188">
        <f t="shared" si="67"/>
        <v>0</v>
      </c>
    </row>
    <row r="113" spans="3:65">
      <c r="C113" s="193" t="s">
        <v>2298</v>
      </c>
      <c r="D113" s="193">
        <v>8</v>
      </c>
      <c r="E113" s="194" t="s">
        <v>1125</v>
      </c>
      <c r="F113" s="195" t="s">
        <v>2503</v>
      </c>
      <c r="G113" s="195" t="s">
        <v>2504</v>
      </c>
      <c r="H113" s="256"/>
      <c r="I113" s="256">
        <v>16185</v>
      </c>
      <c r="J113" s="264">
        <v>35565</v>
      </c>
      <c r="K113" s="264">
        <v>22387</v>
      </c>
      <c r="L113" s="270">
        <f t="shared" si="68"/>
        <v>74137</v>
      </c>
      <c r="M113" s="213"/>
      <c r="N113" s="296" t="str">
        <f>"0"&amp;TEXT(ROWS(C$2:C109),"00")&amp;"D"</f>
        <v>0108D</v>
      </c>
      <c r="O113" s="297"/>
      <c r="P113" s="353">
        <f t="shared" si="69"/>
        <v>0</v>
      </c>
      <c r="R113" s="296" t="str">
        <f>"1"&amp;TEXT(ROWS(F$2:F109),"00")&amp;"D"</f>
        <v>1108D</v>
      </c>
      <c r="S113" s="297"/>
      <c r="T113" s="353">
        <f t="shared" si="70"/>
        <v>0</v>
      </c>
      <c r="V113" s="296" t="str">
        <f>"2"&amp;TEXT(ROWS(I$2:I109),"00")&amp;"D"</f>
        <v>2108D</v>
      </c>
      <c r="W113" s="297"/>
      <c r="X113" s="353">
        <f t="shared" si="71"/>
        <v>0</v>
      </c>
      <c r="Z113" s="296" t="str">
        <f>"3"&amp;TEXT(ROWS(L$2:L109),"00")&amp;"D"</f>
        <v>3108D</v>
      </c>
      <c r="AA113" s="297"/>
      <c r="AB113" s="353">
        <f t="shared" si="72"/>
        <v>0</v>
      </c>
      <c r="AD113" s="296" t="str">
        <f>"4"&amp;TEXT(ROWS(O$2:O109),"00")&amp;"D"</f>
        <v>4108D</v>
      </c>
      <c r="AE113" s="297"/>
      <c r="AF113" s="353">
        <f t="shared" si="73"/>
        <v>0</v>
      </c>
      <c r="AG113" s="206"/>
      <c r="AH113" s="188">
        <f t="shared" si="41"/>
        <v>0</v>
      </c>
      <c r="AI113" s="188">
        <f t="shared" si="74"/>
        <v>0</v>
      </c>
      <c r="AJ113" s="188">
        <f t="shared" si="75"/>
        <v>0</v>
      </c>
      <c r="AK113" s="188">
        <f t="shared" si="76"/>
        <v>0</v>
      </c>
      <c r="AL113" s="188">
        <f t="shared" si="77"/>
        <v>0</v>
      </c>
      <c r="AN113" s="188">
        <f t="shared" si="42"/>
        <v>0</v>
      </c>
      <c r="AO113" s="188">
        <f t="shared" si="43"/>
        <v>0</v>
      </c>
      <c r="AP113" s="188">
        <f t="shared" si="44"/>
        <v>0</v>
      </c>
      <c r="AQ113" s="188">
        <f t="shared" si="45"/>
        <v>0</v>
      </c>
      <c r="AR113" s="188">
        <f t="shared" si="46"/>
        <v>0</v>
      </c>
      <c r="AS113" s="188">
        <f t="shared" si="47"/>
        <v>0</v>
      </c>
      <c r="AT113" s="188">
        <f t="shared" si="48"/>
        <v>0</v>
      </c>
      <c r="AU113" s="188">
        <f t="shared" si="49"/>
        <v>0</v>
      </c>
      <c r="AV113" s="188">
        <f t="shared" si="50"/>
        <v>0</v>
      </c>
      <c r="AW113" s="188">
        <f t="shared" si="51"/>
        <v>0</v>
      </c>
      <c r="AX113" s="188">
        <f t="shared" si="52"/>
        <v>0</v>
      </c>
      <c r="AY113" s="188">
        <f t="shared" si="53"/>
        <v>0</v>
      </c>
      <c r="AZ113" s="188">
        <f t="shared" si="54"/>
        <v>0</v>
      </c>
      <c r="BA113" s="188">
        <f t="shared" si="55"/>
        <v>0</v>
      </c>
      <c r="BB113" s="188">
        <f t="shared" si="56"/>
        <v>0</v>
      </c>
      <c r="BC113" s="188">
        <f t="shared" si="57"/>
        <v>0</v>
      </c>
      <c r="BD113" s="188">
        <f t="shared" si="58"/>
        <v>0</v>
      </c>
      <c r="BE113" s="188">
        <f t="shared" si="59"/>
        <v>0</v>
      </c>
      <c r="BF113" s="188">
        <f t="shared" si="60"/>
        <v>0</v>
      </c>
      <c r="BG113" s="188">
        <f t="shared" si="61"/>
        <v>0</v>
      </c>
      <c r="BH113" s="188">
        <f t="shared" si="62"/>
        <v>0</v>
      </c>
      <c r="BI113" s="188">
        <f t="shared" si="63"/>
        <v>0</v>
      </c>
      <c r="BJ113" s="188">
        <f t="shared" si="64"/>
        <v>0</v>
      </c>
      <c r="BK113" s="188">
        <f t="shared" si="65"/>
        <v>0</v>
      </c>
      <c r="BL113" s="188">
        <f t="shared" si="66"/>
        <v>0</v>
      </c>
      <c r="BM113" s="188">
        <f t="shared" si="67"/>
        <v>0</v>
      </c>
    </row>
    <row r="114" spans="3:65">
      <c r="C114" s="193" t="s">
        <v>2299</v>
      </c>
      <c r="D114" s="193">
        <v>8</v>
      </c>
      <c r="E114" s="194" t="s">
        <v>1125</v>
      </c>
      <c r="F114" s="195" t="s">
        <v>2505</v>
      </c>
      <c r="G114" s="195" t="s">
        <v>2506</v>
      </c>
      <c r="H114" s="256"/>
      <c r="I114" s="264">
        <v>20749</v>
      </c>
      <c r="J114" s="264">
        <v>41177</v>
      </c>
      <c r="K114" s="264">
        <v>20618</v>
      </c>
      <c r="L114" s="270">
        <f t="shared" si="68"/>
        <v>82544</v>
      </c>
      <c r="M114" s="213"/>
      <c r="N114" s="296" t="str">
        <f>"0"&amp;TEXT(ROWS(C$2:C110),"00")&amp;"D"</f>
        <v>0109D</v>
      </c>
      <c r="O114" s="297"/>
      <c r="P114" s="353">
        <f t="shared" si="69"/>
        <v>0</v>
      </c>
      <c r="R114" s="296" t="str">
        <f>"1"&amp;TEXT(ROWS(F$2:F110),"00")&amp;"D"</f>
        <v>1109D</v>
      </c>
      <c r="S114" s="297"/>
      <c r="T114" s="353">
        <f t="shared" si="70"/>
        <v>0</v>
      </c>
      <c r="V114" s="296" t="str">
        <f>"2"&amp;TEXT(ROWS(I$2:I110),"00")&amp;"D"</f>
        <v>2109D</v>
      </c>
      <c r="W114" s="297"/>
      <c r="X114" s="353">
        <f t="shared" si="71"/>
        <v>0</v>
      </c>
      <c r="Z114" s="296" t="str">
        <f>"3"&amp;TEXT(ROWS(L$2:L110),"00")&amp;"D"</f>
        <v>3109D</v>
      </c>
      <c r="AA114" s="297"/>
      <c r="AB114" s="353">
        <f t="shared" si="72"/>
        <v>0</v>
      </c>
      <c r="AD114" s="296" t="str">
        <f>"4"&amp;TEXT(ROWS(O$2:O110),"00")&amp;"D"</f>
        <v>4109D</v>
      </c>
      <c r="AE114" s="297"/>
      <c r="AF114" s="353">
        <f t="shared" si="73"/>
        <v>0</v>
      </c>
      <c r="AG114" s="206"/>
      <c r="AH114" s="188">
        <f t="shared" si="41"/>
        <v>0</v>
      </c>
      <c r="AI114" s="188">
        <f t="shared" si="74"/>
        <v>0</v>
      </c>
      <c r="AJ114" s="188">
        <f t="shared" si="75"/>
        <v>0</v>
      </c>
      <c r="AK114" s="188">
        <f t="shared" si="76"/>
        <v>0</v>
      </c>
      <c r="AL114" s="188">
        <f t="shared" si="77"/>
        <v>0</v>
      </c>
      <c r="AN114" s="188">
        <f t="shared" si="42"/>
        <v>0</v>
      </c>
      <c r="AO114" s="188">
        <f t="shared" si="43"/>
        <v>0</v>
      </c>
      <c r="AP114" s="188">
        <f t="shared" si="44"/>
        <v>0</v>
      </c>
      <c r="AQ114" s="188">
        <f t="shared" si="45"/>
        <v>0</v>
      </c>
      <c r="AR114" s="188">
        <f t="shared" si="46"/>
        <v>0</v>
      </c>
      <c r="AS114" s="188">
        <f t="shared" si="47"/>
        <v>0</v>
      </c>
      <c r="AT114" s="188">
        <f t="shared" si="48"/>
        <v>0</v>
      </c>
      <c r="AU114" s="188">
        <f t="shared" si="49"/>
        <v>0</v>
      </c>
      <c r="AV114" s="188">
        <f t="shared" si="50"/>
        <v>0</v>
      </c>
      <c r="AW114" s="188">
        <f t="shared" si="51"/>
        <v>0</v>
      </c>
      <c r="AX114" s="188">
        <f t="shared" si="52"/>
        <v>0</v>
      </c>
      <c r="AY114" s="188">
        <f t="shared" si="53"/>
        <v>0</v>
      </c>
      <c r="AZ114" s="188">
        <f t="shared" si="54"/>
        <v>0</v>
      </c>
      <c r="BA114" s="188">
        <f t="shared" si="55"/>
        <v>0</v>
      </c>
      <c r="BB114" s="188">
        <f t="shared" si="56"/>
        <v>0</v>
      </c>
      <c r="BC114" s="188">
        <f t="shared" si="57"/>
        <v>0</v>
      </c>
      <c r="BD114" s="188">
        <f t="shared" si="58"/>
        <v>0</v>
      </c>
      <c r="BE114" s="188">
        <f t="shared" si="59"/>
        <v>0</v>
      </c>
      <c r="BF114" s="188">
        <f t="shared" si="60"/>
        <v>0</v>
      </c>
      <c r="BG114" s="188">
        <f t="shared" si="61"/>
        <v>0</v>
      </c>
      <c r="BH114" s="188">
        <f t="shared" si="62"/>
        <v>0</v>
      </c>
      <c r="BI114" s="188">
        <f t="shared" si="63"/>
        <v>0</v>
      </c>
      <c r="BJ114" s="188">
        <f t="shared" si="64"/>
        <v>0</v>
      </c>
      <c r="BK114" s="188">
        <f t="shared" si="65"/>
        <v>0</v>
      </c>
      <c r="BL114" s="188">
        <f t="shared" si="66"/>
        <v>0</v>
      </c>
      <c r="BM114" s="188">
        <f t="shared" si="67"/>
        <v>0</v>
      </c>
    </row>
    <row r="115" spans="3:65">
      <c r="C115" s="193" t="s">
        <v>2300</v>
      </c>
      <c r="D115" s="193">
        <v>8</v>
      </c>
      <c r="E115" s="194" t="s">
        <v>1102</v>
      </c>
      <c r="F115" s="195" t="s">
        <v>2507</v>
      </c>
      <c r="G115" s="195" t="s">
        <v>2508</v>
      </c>
      <c r="H115" s="256"/>
      <c r="I115" s="256"/>
      <c r="J115" s="264">
        <v>43560</v>
      </c>
      <c r="K115" s="264">
        <v>296780</v>
      </c>
      <c r="L115" s="270">
        <f t="shared" si="68"/>
        <v>340340</v>
      </c>
      <c r="M115" s="213"/>
      <c r="N115" s="296" t="str">
        <f>"0"&amp;TEXT(ROWS(C$2:C111),"00")&amp;"D"</f>
        <v>0110D</v>
      </c>
      <c r="O115" s="297"/>
      <c r="P115" s="353">
        <f t="shared" si="69"/>
        <v>0</v>
      </c>
      <c r="R115" s="296" t="str">
        <f>"1"&amp;TEXT(ROWS(F$2:F111),"00")&amp;"D"</f>
        <v>1110D</v>
      </c>
      <c r="S115" s="297"/>
      <c r="T115" s="353">
        <f t="shared" si="70"/>
        <v>0</v>
      </c>
      <c r="V115" s="296" t="str">
        <f>"2"&amp;TEXT(ROWS(I$2:I111),"00")&amp;"D"</f>
        <v>2110D</v>
      </c>
      <c r="W115" s="297"/>
      <c r="X115" s="353">
        <f t="shared" si="71"/>
        <v>0</v>
      </c>
      <c r="Z115" s="296" t="str">
        <f>"3"&amp;TEXT(ROWS(L$2:L111),"00")&amp;"D"</f>
        <v>3110D</v>
      </c>
      <c r="AA115" s="297"/>
      <c r="AB115" s="353">
        <f t="shared" si="72"/>
        <v>0</v>
      </c>
      <c r="AD115" s="296" t="str">
        <f>"4"&amp;TEXT(ROWS(O$2:O111),"00")&amp;"D"</f>
        <v>4110D</v>
      </c>
      <c r="AE115" s="297"/>
      <c r="AF115" s="353">
        <f t="shared" si="73"/>
        <v>0</v>
      </c>
      <c r="AG115" s="206"/>
      <c r="AH115" s="188">
        <f t="shared" si="41"/>
        <v>0</v>
      </c>
      <c r="AI115" s="188">
        <f t="shared" si="74"/>
        <v>0</v>
      </c>
      <c r="AJ115" s="188">
        <f t="shared" si="75"/>
        <v>0</v>
      </c>
      <c r="AK115" s="188">
        <f t="shared" si="76"/>
        <v>0</v>
      </c>
      <c r="AL115" s="188">
        <f t="shared" si="77"/>
        <v>0</v>
      </c>
      <c r="AN115" s="188">
        <f t="shared" si="42"/>
        <v>0</v>
      </c>
      <c r="AO115" s="188">
        <f t="shared" si="43"/>
        <v>0</v>
      </c>
      <c r="AP115" s="188">
        <f t="shared" si="44"/>
        <v>0</v>
      </c>
      <c r="AQ115" s="188">
        <f t="shared" si="45"/>
        <v>0</v>
      </c>
      <c r="AR115" s="188">
        <f t="shared" si="46"/>
        <v>0</v>
      </c>
      <c r="AS115" s="188">
        <f t="shared" si="47"/>
        <v>0</v>
      </c>
      <c r="AT115" s="188">
        <f t="shared" si="48"/>
        <v>0</v>
      </c>
      <c r="AU115" s="188">
        <f t="shared" si="49"/>
        <v>0</v>
      </c>
      <c r="AV115" s="188">
        <f t="shared" si="50"/>
        <v>0</v>
      </c>
      <c r="AW115" s="188">
        <f t="shared" si="51"/>
        <v>0</v>
      </c>
      <c r="AX115" s="188">
        <f t="shared" si="52"/>
        <v>0</v>
      </c>
      <c r="AY115" s="188">
        <f t="shared" si="53"/>
        <v>0</v>
      </c>
      <c r="AZ115" s="188">
        <f t="shared" si="54"/>
        <v>0</v>
      </c>
      <c r="BA115" s="188">
        <f t="shared" si="55"/>
        <v>0</v>
      </c>
      <c r="BB115" s="188">
        <f t="shared" si="56"/>
        <v>0</v>
      </c>
      <c r="BC115" s="188">
        <f t="shared" si="57"/>
        <v>0</v>
      </c>
      <c r="BD115" s="188">
        <f t="shared" si="58"/>
        <v>0</v>
      </c>
      <c r="BE115" s="188">
        <f t="shared" si="59"/>
        <v>0</v>
      </c>
      <c r="BF115" s="188">
        <f t="shared" si="60"/>
        <v>0</v>
      </c>
      <c r="BG115" s="188">
        <f t="shared" si="61"/>
        <v>0</v>
      </c>
      <c r="BH115" s="188">
        <f t="shared" si="62"/>
        <v>0</v>
      </c>
      <c r="BI115" s="188">
        <f t="shared" si="63"/>
        <v>0</v>
      </c>
      <c r="BJ115" s="188">
        <f t="shared" si="64"/>
        <v>0</v>
      </c>
      <c r="BK115" s="188">
        <f t="shared" si="65"/>
        <v>0</v>
      </c>
      <c r="BL115" s="188">
        <f t="shared" si="66"/>
        <v>0</v>
      </c>
      <c r="BM115" s="188">
        <f t="shared" si="67"/>
        <v>0</v>
      </c>
    </row>
    <row r="116" spans="3:65">
      <c r="C116" s="193" t="s">
        <v>2301</v>
      </c>
      <c r="D116" s="193">
        <v>8</v>
      </c>
      <c r="E116" s="194" t="s">
        <v>1125</v>
      </c>
      <c r="F116" s="195" t="s">
        <v>2509</v>
      </c>
      <c r="G116" s="195" t="s">
        <v>2510</v>
      </c>
      <c r="H116" s="256"/>
      <c r="I116" s="256">
        <v>9750</v>
      </c>
      <c r="J116" s="264">
        <v>44293</v>
      </c>
      <c r="K116" s="264">
        <v>14457</v>
      </c>
      <c r="L116" s="270">
        <f t="shared" si="68"/>
        <v>68500</v>
      </c>
      <c r="M116" s="213"/>
      <c r="N116" s="296" t="str">
        <f>"0"&amp;TEXT(ROWS(C$2:C112),"00")&amp;"D"</f>
        <v>0111D</v>
      </c>
      <c r="O116" s="297"/>
      <c r="P116" s="353">
        <f t="shared" si="69"/>
        <v>0</v>
      </c>
      <c r="R116" s="296" t="str">
        <f>"1"&amp;TEXT(ROWS(F$2:F112),"00")&amp;"D"</f>
        <v>1111D</v>
      </c>
      <c r="S116" s="297"/>
      <c r="T116" s="353">
        <f t="shared" si="70"/>
        <v>0</v>
      </c>
      <c r="V116" s="296" t="str">
        <f>"2"&amp;TEXT(ROWS(I$2:I112),"00")&amp;"D"</f>
        <v>2111D</v>
      </c>
      <c r="W116" s="297"/>
      <c r="X116" s="353">
        <f t="shared" si="71"/>
        <v>0</v>
      </c>
      <c r="Z116" s="296" t="str">
        <f>"3"&amp;TEXT(ROWS(L$2:L112),"00")&amp;"D"</f>
        <v>3111D</v>
      </c>
      <c r="AA116" s="297"/>
      <c r="AB116" s="353">
        <f t="shared" si="72"/>
        <v>0</v>
      </c>
      <c r="AD116" s="296" t="str">
        <f>"4"&amp;TEXT(ROWS(O$2:O112),"00")&amp;"D"</f>
        <v>4111D</v>
      </c>
      <c r="AE116" s="297"/>
      <c r="AF116" s="353">
        <f t="shared" si="73"/>
        <v>0</v>
      </c>
      <c r="AG116" s="206"/>
      <c r="AH116" s="188">
        <f t="shared" si="41"/>
        <v>0</v>
      </c>
      <c r="AI116" s="188">
        <f t="shared" si="74"/>
        <v>0</v>
      </c>
      <c r="AJ116" s="188">
        <f t="shared" si="75"/>
        <v>0</v>
      </c>
      <c r="AK116" s="188">
        <f t="shared" si="76"/>
        <v>0</v>
      </c>
      <c r="AL116" s="188">
        <f t="shared" si="77"/>
        <v>0</v>
      </c>
      <c r="AN116" s="188">
        <f t="shared" si="42"/>
        <v>0</v>
      </c>
      <c r="AO116" s="188">
        <f t="shared" si="43"/>
        <v>0</v>
      </c>
      <c r="AP116" s="188">
        <f t="shared" si="44"/>
        <v>0</v>
      </c>
      <c r="AQ116" s="188">
        <f t="shared" si="45"/>
        <v>0</v>
      </c>
      <c r="AR116" s="188">
        <f t="shared" si="46"/>
        <v>0</v>
      </c>
      <c r="AS116" s="188">
        <f t="shared" si="47"/>
        <v>0</v>
      </c>
      <c r="AT116" s="188">
        <f t="shared" si="48"/>
        <v>0</v>
      </c>
      <c r="AU116" s="188">
        <f t="shared" si="49"/>
        <v>0</v>
      </c>
      <c r="AV116" s="188">
        <f t="shared" si="50"/>
        <v>0</v>
      </c>
      <c r="AW116" s="188">
        <f t="shared" si="51"/>
        <v>0</v>
      </c>
      <c r="AX116" s="188">
        <f t="shared" si="52"/>
        <v>0</v>
      </c>
      <c r="AY116" s="188">
        <f t="shared" si="53"/>
        <v>0</v>
      </c>
      <c r="AZ116" s="188">
        <f t="shared" si="54"/>
        <v>0</v>
      </c>
      <c r="BA116" s="188">
        <f t="shared" si="55"/>
        <v>0</v>
      </c>
      <c r="BB116" s="188">
        <f t="shared" si="56"/>
        <v>0</v>
      </c>
      <c r="BC116" s="188">
        <f t="shared" si="57"/>
        <v>0</v>
      </c>
      <c r="BD116" s="188">
        <f t="shared" si="58"/>
        <v>0</v>
      </c>
      <c r="BE116" s="188">
        <f t="shared" si="59"/>
        <v>0</v>
      </c>
      <c r="BF116" s="188">
        <f t="shared" si="60"/>
        <v>0</v>
      </c>
      <c r="BG116" s="188">
        <f t="shared" si="61"/>
        <v>0</v>
      </c>
      <c r="BH116" s="188">
        <f t="shared" si="62"/>
        <v>0</v>
      </c>
      <c r="BI116" s="188">
        <f t="shared" si="63"/>
        <v>0</v>
      </c>
      <c r="BJ116" s="188">
        <f t="shared" si="64"/>
        <v>0</v>
      </c>
      <c r="BK116" s="188">
        <f t="shared" si="65"/>
        <v>0</v>
      </c>
      <c r="BL116" s="188">
        <f t="shared" si="66"/>
        <v>0</v>
      </c>
      <c r="BM116" s="188">
        <f t="shared" si="67"/>
        <v>0</v>
      </c>
    </row>
    <row r="117" spans="3:65">
      <c r="C117" s="193" t="s">
        <v>2302</v>
      </c>
      <c r="D117" s="193">
        <v>8</v>
      </c>
      <c r="E117" s="194" t="s">
        <v>1125</v>
      </c>
      <c r="F117" s="195" t="s">
        <v>2511</v>
      </c>
      <c r="G117" s="195" t="s">
        <v>2512</v>
      </c>
      <c r="H117" s="256"/>
      <c r="I117" s="256">
        <v>20191</v>
      </c>
      <c r="J117" s="264">
        <v>47852</v>
      </c>
      <c r="K117" s="264">
        <v>21697</v>
      </c>
      <c r="L117" s="270">
        <f t="shared" si="68"/>
        <v>89740</v>
      </c>
      <c r="M117" s="213"/>
      <c r="N117" s="296" t="str">
        <f>"0"&amp;TEXT(ROWS(C$2:C113),"00")&amp;"D"</f>
        <v>0112D</v>
      </c>
      <c r="O117" s="297"/>
      <c r="P117" s="353">
        <f t="shared" si="69"/>
        <v>0</v>
      </c>
      <c r="R117" s="296" t="str">
        <f>"1"&amp;TEXT(ROWS(F$2:F113),"00")&amp;"D"</f>
        <v>1112D</v>
      </c>
      <c r="S117" s="297"/>
      <c r="T117" s="353">
        <f t="shared" si="70"/>
        <v>0</v>
      </c>
      <c r="V117" s="296" t="str">
        <f>"2"&amp;TEXT(ROWS(I$2:I113),"00")&amp;"D"</f>
        <v>2112D</v>
      </c>
      <c r="W117" s="297"/>
      <c r="X117" s="353">
        <f t="shared" si="71"/>
        <v>0</v>
      </c>
      <c r="Z117" s="296" t="str">
        <f>"3"&amp;TEXT(ROWS(L$2:L113),"00")&amp;"D"</f>
        <v>3112D</v>
      </c>
      <c r="AA117" s="297"/>
      <c r="AB117" s="353">
        <f t="shared" si="72"/>
        <v>0</v>
      </c>
      <c r="AD117" s="296" t="str">
        <f>"4"&amp;TEXT(ROWS(O$2:O113),"00")&amp;"D"</f>
        <v>4112D</v>
      </c>
      <c r="AE117" s="297"/>
      <c r="AF117" s="353">
        <f t="shared" si="73"/>
        <v>0</v>
      </c>
      <c r="AG117" s="206"/>
      <c r="AH117" s="188">
        <f t="shared" si="41"/>
        <v>0</v>
      </c>
      <c r="AI117" s="188">
        <f t="shared" si="74"/>
        <v>0</v>
      </c>
      <c r="AJ117" s="188">
        <f t="shared" si="75"/>
        <v>0</v>
      </c>
      <c r="AK117" s="188">
        <f t="shared" si="76"/>
        <v>0</v>
      </c>
      <c r="AL117" s="188">
        <f t="shared" si="77"/>
        <v>0</v>
      </c>
      <c r="AN117" s="188">
        <f t="shared" si="42"/>
        <v>0</v>
      </c>
      <c r="AO117" s="188">
        <f t="shared" si="43"/>
        <v>0</v>
      </c>
      <c r="AP117" s="188">
        <f t="shared" si="44"/>
        <v>0</v>
      </c>
      <c r="AQ117" s="188">
        <f t="shared" si="45"/>
        <v>0</v>
      </c>
      <c r="AR117" s="188">
        <f t="shared" si="46"/>
        <v>0</v>
      </c>
      <c r="AS117" s="188">
        <f t="shared" si="47"/>
        <v>0</v>
      </c>
      <c r="AT117" s="188">
        <f t="shared" si="48"/>
        <v>0</v>
      </c>
      <c r="AU117" s="188">
        <f t="shared" si="49"/>
        <v>0</v>
      </c>
      <c r="AV117" s="188">
        <f t="shared" si="50"/>
        <v>0</v>
      </c>
      <c r="AW117" s="188">
        <f t="shared" si="51"/>
        <v>0</v>
      </c>
      <c r="AX117" s="188">
        <f t="shared" si="52"/>
        <v>0</v>
      </c>
      <c r="AY117" s="188">
        <f t="shared" si="53"/>
        <v>0</v>
      </c>
      <c r="AZ117" s="188">
        <f t="shared" si="54"/>
        <v>0</v>
      </c>
      <c r="BA117" s="188">
        <f t="shared" si="55"/>
        <v>0</v>
      </c>
      <c r="BB117" s="188">
        <f t="shared" si="56"/>
        <v>0</v>
      </c>
      <c r="BC117" s="188">
        <f t="shared" si="57"/>
        <v>0</v>
      </c>
      <c r="BD117" s="188">
        <f t="shared" si="58"/>
        <v>0</v>
      </c>
      <c r="BE117" s="188">
        <f t="shared" si="59"/>
        <v>0</v>
      </c>
      <c r="BF117" s="188">
        <f t="shared" si="60"/>
        <v>0</v>
      </c>
      <c r="BG117" s="188">
        <f t="shared" si="61"/>
        <v>0</v>
      </c>
      <c r="BH117" s="188">
        <f t="shared" si="62"/>
        <v>0</v>
      </c>
      <c r="BI117" s="188">
        <f t="shared" si="63"/>
        <v>0</v>
      </c>
      <c r="BJ117" s="188">
        <f t="shared" si="64"/>
        <v>0</v>
      </c>
      <c r="BK117" s="188">
        <f t="shared" si="65"/>
        <v>0</v>
      </c>
      <c r="BL117" s="188">
        <f t="shared" si="66"/>
        <v>0</v>
      </c>
      <c r="BM117" s="188">
        <f t="shared" si="67"/>
        <v>0</v>
      </c>
    </row>
    <row r="118" spans="3:65">
      <c r="C118" s="193" t="s">
        <v>2303</v>
      </c>
      <c r="D118" s="193">
        <v>8</v>
      </c>
      <c r="E118" s="194" t="s">
        <v>1125</v>
      </c>
      <c r="F118" s="195" t="s">
        <v>2513</v>
      </c>
      <c r="G118" s="195" t="s">
        <v>2514</v>
      </c>
      <c r="H118" s="256"/>
      <c r="I118" s="256">
        <v>24716</v>
      </c>
      <c r="J118" s="264">
        <v>56433</v>
      </c>
      <c r="K118" s="264">
        <v>3678</v>
      </c>
      <c r="L118" s="270">
        <f t="shared" si="68"/>
        <v>84827</v>
      </c>
      <c r="M118" s="213"/>
      <c r="N118" s="296" t="str">
        <f>"0"&amp;TEXT(ROWS(C$2:C114),"00")&amp;"D"</f>
        <v>0113D</v>
      </c>
      <c r="O118" s="297"/>
      <c r="P118" s="353">
        <f t="shared" si="69"/>
        <v>0</v>
      </c>
      <c r="R118" s="296" t="str">
        <f>"1"&amp;TEXT(ROWS(F$2:F114),"00")&amp;"D"</f>
        <v>1113D</v>
      </c>
      <c r="S118" s="297"/>
      <c r="T118" s="353">
        <f t="shared" si="70"/>
        <v>0</v>
      </c>
      <c r="V118" s="296" t="str">
        <f>"2"&amp;TEXT(ROWS(I$2:I114),"00")&amp;"D"</f>
        <v>2113D</v>
      </c>
      <c r="W118" s="297"/>
      <c r="X118" s="353">
        <f t="shared" si="71"/>
        <v>0</v>
      </c>
      <c r="Z118" s="296" t="str">
        <f>"3"&amp;TEXT(ROWS(L$2:L114),"00")&amp;"D"</f>
        <v>3113D</v>
      </c>
      <c r="AA118" s="297"/>
      <c r="AB118" s="353">
        <f t="shared" si="72"/>
        <v>0</v>
      </c>
      <c r="AD118" s="296" t="str">
        <f>"4"&amp;TEXT(ROWS(O$2:O114),"00")&amp;"D"</f>
        <v>4113D</v>
      </c>
      <c r="AE118" s="297"/>
      <c r="AF118" s="353">
        <f t="shared" si="73"/>
        <v>0</v>
      </c>
      <c r="AG118" s="206"/>
      <c r="AH118" s="188">
        <f t="shared" si="41"/>
        <v>0</v>
      </c>
      <c r="AI118" s="188">
        <f t="shared" si="74"/>
        <v>0</v>
      </c>
      <c r="AJ118" s="188">
        <f t="shared" si="75"/>
        <v>0</v>
      </c>
      <c r="AK118" s="188">
        <f t="shared" si="76"/>
        <v>0</v>
      </c>
      <c r="AL118" s="188">
        <f t="shared" si="77"/>
        <v>0</v>
      </c>
      <c r="AN118" s="188">
        <f t="shared" si="42"/>
        <v>0</v>
      </c>
      <c r="AO118" s="188">
        <f t="shared" si="43"/>
        <v>0</v>
      </c>
      <c r="AP118" s="188">
        <f t="shared" si="44"/>
        <v>0</v>
      </c>
      <c r="AQ118" s="188">
        <f t="shared" si="45"/>
        <v>0</v>
      </c>
      <c r="AR118" s="188">
        <f t="shared" si="46"/>
        <v>0</v>
      </c>
      <c r="AS118" s="188">
        <f t="shared" si="47"/>
        <v>0</v>
      </c>
      <c r="AT118" s="188">
        <f t="shared" si="48"/>
        <v>0</v>
      </c>
      <c r="AU118" s="188">
        <f t="shared" si="49"/>
        <v>0</v>
      </c>
      <c r="AV118" s="188">
        <f t="shared" si="50"/>
        <v>0</v>
      </c>
      <c r="AW118" s="188">
        <f t="shared" si="51"/>
        <v>0</v>
      </c>
      <c r="AX118" s="188">
        <f t="shared" si="52"/>
        <v>0</v>
      </c>
      <c r="AY118" s="188">
        <f t="shared" si="53"/>
        <v>0</v>
      </c>
      <c r="AZ118" s="188">
        <f t="shared" si="54"/>
        <v>0</v>
      </c>
      <c r="BA118" s="188">
        <f t="shared" si="55"/>
        <v>0</v>
      </c>
      <c r="BB118" s="188">
        <f t="shared" si="56"/>
        <v>0</v>
      </c>
      <c r="BC118" s="188">
        <f t="shared" si="57"/>
        <v>0</v>
      </c>
      <c r="BD118" s="188">
        <f t="shared" si="58"/>
        <v>0</v>
      </c>
      <c r="BE118" s="188">
        <f t="shared" si="59"/>
        <v>0</v>
      </c>
      <c r="BF118" s="188">
        <f t="shared" si="60"/>
        <v>0</v>
      </c>
      <c r="BG118" s="188">
        <f t="shared" si="61"/>
        <v>0</v>
      </c>
      <c r="BH118" s="188">
        <f t="shared" si="62"/>
        <v>0</v>
      </c>
      <c r="BI118" s="188">
        <f t="shared" si="63"/>
        <v>0</v>
      </c>
      <c r="BJ118" s="188">
        <f t="shared" si="64"/>
        <v>0</v>
      </c>
      <c r="BK118" s="188">
        <f t="shared" si="65"/>
        <v>0</v>
      </c>
      <c r="BL118" s="188">
        <f t="shared" si="66"/>
        <v>0</v>
      </c>
      <c r="BM118" s="188">
        <f t="shared" si="67"/>
        <v>0</v>
      </c>
    </row>
    <row r="119" spans="3:65">
      <c r="C119" s="193" t="s">
        <v>2304</v>
      </c>
      <c r="D119" s="193">
        <v>8</v>
      </c>
      <c r="E119" s="194" t="s">
        <v>1102</v>
      </c>
      <c r="F119" s="195" t="s">
        <v>2515</v>
      </c>
      <c r="G119" s="195" t="s">
        <v>2516</v>
      </c>
      <c r="H119" s="256"/>
      <c r="I119" s="264">
        <v>226</v>
      </c>
      <c r="J119" s="264">
        <v>62027</v>
      </c>
      <c r="K119" s="264">
        <v>7624</v>
      </c>
      <c r="L119" s="270">
        <f t="shared" si="68"/>
        <v>69877</v>
      </c>
      <c r="M119" s="213"/>
      <c r="N119" s="296" t="str">
        <f>"0"&amp;TEXT(ROWS(C$2:C115),"00")&amp;"D"</f>
        <v>0114D</v>
      </c>
      <c r="O119" s="297"/>
      <c r="P119" s="353">
        <f t="shared" si="69"/>
        <v>0</v>
      </c>
      <c r="R119" s="296" t="str">
        <f>"1"&amp;TEXT(ROWS(F$2:F115),"00")&amp;"D"</f>
        <v>1114D</v>
      </c>
      <c r="S119" s="297"/>
      <c r="T119" s="353">
        <f t="shared" si="70"/>
        <v>0</v>
      </c>
      <c r="V119" s="296" t="str">
        <f>"2"&amp;TEXT(ROWS(I$2:I115),"00")&amp;"D"</f>
        <v>2114D</v>
      </c>
      <c r="W119" s="297"/>
      <c r="X119" s="353">
        <f t="shared" si="71"/>
        <v>0</v>
      </c>
      <c r="Z119" s="296" t="str">
        <f>"3"&amp;TEXT(ROWS(L$2:L115),"00")&amp;"D"</f>
        <v>3114D</v>
      </c>
      <c r="AA119" s="297"/>
      <c r="AB119" s="353">
        <f t="shared" si="72"/>
        <v>0</v>
      </c>
      <c r="AD119" s="296" t="str">
        <f>"4"&amp;TEXT(ROWS(O$2:O115),"00")&amp;"D"</f>
        <v>4114D</v>
      </c>
      <c r="AE119" s="297"/>
      <c r="AF119" s="353">
        <f t="shared" si="73"/>
        <v>0</v>
      </c>
      <c r="AG119" s="206"/>
      <c r="AH119" s="188">
        <f t="shared" si="41"/>
        <v>0</v>
      </c>
      <c r="AI119" s="188">
        <f t="shared" si="74"/>
        <v>0</v>
      </c>
      <c r="AJ119" s="188">
        <f t="shared" si="75"/>
        <v>0</v>
      </c>
      <c r="AK119" s="188">
        <f t="shared" si="76"/>
        <v>0</v>
      </c>
      <c r="AL119" s="188">
        <f t="shared" si="77"/>
        <v>0</v>
      </c>
      <c r="AN119" s="188">
        <f t="shared" si="42"/>
        <v>0</v>
      </c>
      <c r="AO119" s="188">
        <f t="shared" si="43"/>
        <v>0</v>
      </c>
      <c r="AP119" s="188">
        <f t="shared" si="44"/>
        <v>0</v>
      </c>
      <c r="AQ119" s="188">
        <f t="shared" si="45"/>
        <v>0</v>
      </c>
      <c r="AR119" s="188">
        <f t="shared" si="46"/>
        <v>0</v>
      </c>
      <c r="AS119" s="188">
        <f t="shared" si="47"/>
        <v>0</v>
      </c>
      <c r="AT119" s="188">
        <f t="shared" si="48"/>
        <v>0</v>
      </c>
      <c r="AU119" s="188">
        <f t="shared" si="49"/>
        <v>0</v>
      </c>
      <c r="AV119" s="188">
        <f t="shared" si="50"/>
        <v>0</v>
      </c>
      <c r="AW119" s="188">
        <f t="shared" si="51"/>
        <v>0</v>
      </c>
      <c r="AX119" s="188">
        <f t="shared" si="52"/>
        <v>0</v>
      </c>
      <c r="AY119" s="188">
        <f t="shared" si="53"/>
        <v>0</v>
      </c>
      <c r="AZ119" s="188">
        <f t="shared" si="54"/>
        <v>0</v>
      </c>
      <c r="BA119" s="188">
        <f t="shared" si="55"/>
        <v>0</v>
      </c>
      <c r="BB119" s="188">
        <f t="shared" si="56"/>
        <v>0</v>
      </c>
      <c r="BC119" s="188">
        <f t="shared" si="57"/>
        <v>0</v>
      </c>
      <c r="BD119" s="188">
        <f t="shared" si="58"/>
        <v>0</v>
      </c>
      <c r="BE119" s="188">
        <f t="shared" si="59"/>
        <v>0</v>
      </c>
      <c r="BF119" s="188">
        <f t="shared" si="60"/>
        <v>0</v>
      </c>
      <c r="BG119" s="188">
        <f t="shared" si="61"/>
        <v>0</v>
      </c>
      <c r="BH119" s="188">
        <f t="shared" si="62"/>
        <v>0</v>
      </c>
      <c r="BI119" s="188">
        <f t="shared" si="63"/>
        <v>0</v>
      </c>
      <c r="BJ119" s="188">
        <f t="shared" si="64"/>
        <v>0</v>
      </c>
      <c r="BK119" s="188">
        <f t="shared" si="65"/>
        <v>0</v>
      </c>
      <c r="BL119" s="188">
        <f t="shared" si="66"/>
        <v>0</v>
      </c>
      <c r="BM119" s="188">
        <f t="shared" si="67"/>
        <v>0</v>
      </c>
    </row>
    <row r="120" spans="3:65">
      <c r="C120" s="193" t="s">
        <v>2305</v>
      </c>
      <c r="D120" s="193">
        <v>8</v>
      </c>
      <c r="E120" s="194" t="s">
        <v>1135</v>
      </c>
      <c r="F120" s="195" t="s">
        <v>2517</v>
      </c>
      <c r="G120" s="195" t="s">
        <v>2518</v>
      </c>
      <c r="H120" s="256">
        <v>47480.4</v>
      </c>
      <c r="I120" s="264"/>
      <c r="J120" s="264">
        <v>66070</v>
      </c>
      <c r="K120" s="264">
        <v>0</v>
      </c>
      <c r="L120" s="270">
        <f t="shared" si="68"/>
        <v>113550.39999999999</v>
      </c>
      <c r="M120" s="213"/>
      <c r="N120" s="296" t="str">
        <f>"0"&amp;TEXT(ROWS(C$2:C116),"00")&amp;"D"</f>
        <v>0115D</v>
      </c>
      <c r="O120" s="297"/>
      <c r="P120" s="353">
        <f t="shared" si="69"/>
        <v>0</v>
      </c>
      <c r="R120" s="296" t="str">
        <f>"1"&amp;TEXT(ROWS(F$2:F116),"00")&amp;"D"</f>
        <v>1115D</v>
      </c>
      <c r="S120" s="297"/>
      <c r="T120" s="353">
        <f t="shared" si="70"/>
        <v>0</v>
      </c>
      <c r="V120" s="296" t="str">
        <f>"2"&amp;TEXT(ROWS(I$2:I116),"00")&amp;"D"</f>
        <v>2115D</v>
      </c>
      <c r="W120" s="297"/>
      <c r="X120" s="353">
        <f t="shared" si="71"/>
        <v>0</v>
      </c>
      <c r="Z120" s="296" t="str">
        <f>"3"&amp;TEXT(ROWS(L$2:L116),"00")&amp;"D"</f>
        <v>3115D</v>
      </c>
      <c r="AA120" s="297"/>
      <c r="AB120" s="353">
        <f t="shared" si="72"/>
        <v>0</v>
      </c>
      <c r="AD120" s="296" t="str">
        <f>"4"&amp;TEXT(ROWS(O$2:O116),"00")&amp;"D"</f>
        <v>4115D</v>
      </c>
      <c r="AE120" s="297"/>
      <c r="AF120" s="353">
        <f t="shared" si="73"/>
        <v>0</v>
      </c>
      <c r="AG120" s="206"/>
      <c r="AH120" s="188">
        <f t="shared" si="41"/>
        <v>0</v>
      </c>
      <c r="AI120" s="188">
        <f t="shared" si="74"/>
        <v>0</v>
      </c>
      <c r="AJ120" s="188">
        <f t="shared" si="75"/>
        <v>0</v>
      </c>
      <c r="AK120" s="188">
        <f t="shared" si="76"/>
        <v>0</v>
      </c>
      <c r="AL120" s="188">
        <f t="shared" si="77"/>
        <v>0</v>
      </c>
      <c r="AN120" s="188">
        <f t="shared" si="42"/>
        <v>0</v>
      </c>
      <c r="AO120" s="188">
        <f t="shared" si="43"/>
        <v>0</v>
      </c>
      <c r="AP120" s="188">
        <f t="shared" si="44"/>
        <v>0</v>
      </c>
      <c r="AQ120" s="188">
        <f t="shared" si="45"/>
        <v>0</v>
      </c>
      <c r="AR120" s="188">
        <f t="shared" si="46"/>
        <v>0</v>
      </c>
      <c r="AS120" s="188">
        <f t="shared" si="47"/>
        <v>0</v>
      </c>
      <c r="AT120" s="188">
        <f t="shared" si="48"/>
        <v>0</v>
      </c>
      <c r="AU120" s="188">
        <f t="shared" si="49"/>
        <v>0</v>
      </c>
      <c r="AV120" s="188">
        <f t="shared" si="50"/>
        <v>0</v>
      </c>
      <c r="AW120" s="188">
        <f t="shared" si="51"/>
        <v>0</v>
      </c>
      <c r="AX120" s="188">
        <f t="shared" si="52"/>
        <v>0</v>
      </c>
      <c r="AY120" s="188">
        <f t="shared" si="53"/>
        <v>0</v>
      </c>
      <c r="AZ120" s="188">
        <f t="shared" si="54"/>
        <v>0</v>
      </c>
      <c r="BA120" s="188">
        <f t="shared" si="55"/>
        <v>0</v>
      </c>
      <c r="BB120" s="188">
        <f t="shared" si="56"/>
        <v>0</v>
      </c>
      <c r="BC120" s="188">
        <f t="shared" si="57"/>
        <v>0</v>
      </c>
      <c r="BD120" s="188">
        <f t="shared" si="58"/>
        <v>0</v>
      </c>
      <c r="BE120" s="188">
        <f t="shared" si="59"/>
        <v>0</v>
      </c>
      <c r="BF120" s="188">
        <f t="shared" si="60"/>
        <v>0</v>
      </c>
      <c r="BG120" s="188">
        <f t="shared" si="61"/>
        <v>0</v>
      </c>
      <c r="BH120" s="188">
        <f t="shared" si="62"/>
        <v>0</v>
      </c>
      <c r="BI120" s="188">
        <f t="shared" si="63"/>
        <v>0</v>
      </c>
      <c r="BJ120" s="188">
        <f t="shared" si="64"/>
        <v>0</v>
      </c>
      <c r="BK120" s="188">
        <f t="shared" si="65"/>
        <v>0</v>
      </c>
      <c r="BL120" s="188">
        <f t="shared" si="66"/>
        <v>0</v>
      </c>
      <c r="BM120" s="188">
        <f t="shared" si="67"/>
        <v>0</v>
      </c>
    </row>
    <row r="121" spans="3:65">
      <c r="C121" s="193" t="s">
        <v>2306</v>
      </c>
      <c r="D121" s="193">
        <v>8</v>
      </c>
      <c r="E121" s="194" t="s">
        <v>1200</v>
      </c>
      <c r="F121" s="195" t="s">
        <v>2519</v>
      </c>
      <c r="G121" s="195" t="s">
        <v>2520</v>
      </c>
      <c r="H121" s="256"/>
      <c r="I121" s="264"/>
      <c r="J121" s="264">
        <v>79145</v>
      </c>
      <c r="K121" s="264">
        <v>84540</v>
      </c>
      <c r="L121" s="270">
        <f t="shared" si="68"/>
        <v>163685</v>
      </c>
      <c r="M121" s="213"/>
      <c r="N121" s="296" t="str">
        <f>"0"&amp;TEXT(ROWS(C$2:C117),"00")&amp;"D"</f>
        <v>0116D</v>
      </c>
      <c r="O121" s="297"/>
      <c r="P121" s="353">
        <f t="shared" si="69"/>
        <v>0</v>
      </c>
      <c r="R121" s="296" t="str">
        <f>"1"&amp;TEXT(ROWS(F$2:F117),"00")&amp;"D"</f>
        <v>1116D</v>
      </c>
      <c r="S121" s="297"/>
      <c r="T121" s="353">
        <f t="shared" si="70"/>
        <v>0</v>
      </c>
      <c r="V121" s="296" t="str">
        <f>"2"&amp;TEXT(ROWS(I$2:I117),"00")&amp;"D"</f>
        <v>2116D</v>
      </c>
      <c r="W121" s="297"/>
      <c r="X121" s="353">
        <f t="shared" si="71"/>
        <v>0</v>
      </c>
      <c r="Z121" s="296" t="str">
        <f>"3"&amp;TEXT(ROWS(L$2:L117),"00")&amp;"D"</f>
        <v>3116D</v>
      </c>
      <c r="AA121" s="297"/>
      <c r="AB121" s="353">
        <f t="shared" si="72"/>
        <v>0</v>
      </c>
      <c r="AD121" s="296" t="str">
        <f>"4"&amp;TEXT(ROWS(O$2:O117),"00")&amp;"D"</f>
        <v>4116D</v>
      </c>
      <c r="AE121" s="297"/>
      <c r="AF121" s="353">
        <f t="shared" si="73"/>
        <v>0</v>
      </c>
      <c r="AG121" s="206"/>
      <c r="AH121" s="188">
        <f t="shared" si="41"/>
        <v>0</v>
      </c>
      <c r="AI121" s="188">
        <f t="shared" si="74"/>
        <v>0</v>
      </c>
      <c r="AJ121" s="188">
        <f t="shared" si="75"/>
        <v>0</v>
      </c>
      <c r="AK121" s="188">
        <f t="shared" si="76"/>
        <v>0</v>
      </c>
      <c r="AL121" s="188">
        <f t="shared" si="77"/>
        <v>0</v>
      </c>
      <c r="AN121" s="188">
        <f t="shared" si="42"/>
        <v>0</v>
      </c>
      <c r="AO121" s="188">
        <f t="shared" si="43"/>
        <v>0</v>
      </c>
      <c r="AP121" s="188">
        <f t="shared" si="44"/>
        <v>0</v>
      </c>
      <c r="AQ121" s="188">
        <f t="shared" si="45"/>
        <v>0</v>
      </c>
      <c r="AR121" s="188">
        <f t="shared" si="46"/>
        <v>0</v>
      </c>
      <c r="AS121" s="188">
        <f t="shared" si="47"/>
        <v>0</v>
      </c>
      <c r="AT121" s="188">
        <f t="shared" si="48"/>
        <v>0</v>
      </c>
      <c r="AU121" s="188">
        <f t="shared" si="49"/>
        <v>0</v>
      </c>
      <c r="AV121" s="188">
        <f t="shared" si="50"/>
        <v>0</v>
      </c>
      <c r="AW121" s="188">
        <f t="shared" si="51"/>
        <v>0</v>
      </c>
      <c r="AX121" s="188">
        <f t="shared" si="52"/>
        <v>0</v>
      </c>
      <c r="AY121" s="188">
        <f t="shared" si="53"/>
        <v>0</v>
      </c>
      <c r="AZ121" s="188">
        <f t="shared" si="54"/>
        <v>0</v>
      </c>
      <c r="BA121" s="188">
        <f t="shared" si="55"/>
        <v>0</v>
      </c>
      <c r="BB121" s="188">
        <f t="shared" si="56"/>
        <v>0</v>
      </c>
      <c r="BC121" s="188">
        <f t="shared" si="57"/>
        <v>0</v>
      </c>
      <c r="BD121" s="188">
        <f t="shared" si="58"/>
        <v>0</v>
      </c>
      <c r="BE121" s="188">
        <f t="shared" si="59"/>
        <v>0</v>
      </c>
      <c r="BF121" s="188">
        <f t="shared" si="60"/>
        <v>0</v>
      </c>
      <c r="BG121" s="188">
        <f t="shared" si="61"/>
        <v>0</v>
      </c>
      <c r="BH121" s="188">
        <f t="shared" si="62"/>
        <v>0</v>
      </c>
      <c r="BI121" s="188">
        <f t="shared" si="63"/>
        <v>0</v>
      </c>
      <c r="BJ121" s="188">
        <f t="shared" si="64"/>
        <v>0</v>
      </c>
      <c r="BK121" s="188">
        <f t="shared" si="65"/>
        <v>0</v>
      </c>
      <c r="BL121" s="188">
        <f t="shared" si="66"/>
        <v>0</v>
      </c>
      <c r="BM121" s="188">
        <f t="shared" si="67"/>
        <v>0</v>
      </c>
    </row>
    <row r="122" spans="3:65">
      <c r="C122" s="193" t="s">
        <v>2307</v>
      </c>
      <c r="D122" s="193">
        <v>8</v>
      </c>
      <c r="E122" s="194" t="s">
        <v>1135</v>
      </c>
      <c r="F122" s="195" t="s">
        <v>2521</v>
      </c>
      <c r="G122" s="195" t="s">
        <v>2522</v>
      </c>
      <c r="H122" s="256"/>
      <c r="I122" s="264"/>
      <c r="J122" s="264">
        <v>80326</v>
      </c>
      <c r="K122" s="264"/>
      <c r="L122" s="270">
        <f t="shared" si="68"/>
        <v>80326</v>
      </c>
      <c r="M122" s="213"/>
      <c r="N122" s="296" t="str">
        <f>"0"&amp;TEXT(ROWS(C$2:C118),"00")&amp;"D"</f>
        <v>0117D</v>
      </c>
      <c r="O122" s="297"/>
      <c r="P122" s="353">
        <f t="shared" si="69"/>
        <v>0</v>
      </c>
      <c r="R122" s="296" t="str">
        <f>"1"&amp;TEXT(ROWS(F$2:F118),"00")&amp;"D"</f>
        <v>1117D</v>
      </c>
      <c r="S122" s="297"/>
      <c r="T122" s="353">
        <f t="shared" si="70"/>
        <v>0</v>
      </c>
      <c r="V122" s="296" t="str">
        <f>"2"&amp;TEXT(ROWS(I$2:I118),"00")&amp;"D"</f>
        <v>2117D</v>
      </c>
      <c r="W122" s="297"/>
      <c r="X122" s="353">
        <f t="shared" si="71"/>
        <v>0</v>
      </c>
      <c r="Z122" s="296" t="str">
        <f>"3"&amp;TEXT(ROWS(L$2:L118),"00")&amp;"D"</f>
        <v>3117D</v>
      </c>
      <c r="AA122" s="297"/>
      <c r="AB122" s="353">
        <f t="shared" si="72"/>
        <v>0</v>
      </c>
      <c r="AD122" s="296" t="str">
        <f>"4"&amp;TEXT(ROWS(O$2:O118),"00")&amp;"D"</f>
        <v>4117D</v>
      </c>
      <c r="AE122" s="297"/>
      <c r="AF122" s="353">
        <f t="shared" si="73"/>
        <v>0</v>
      </c>
      <c r="AG122" s="206"/>
      <c r="AH122" s="188">
        <f t="shared" si="41"/>
        <v>0</v>
      </c>
      <c r="AI122" s="188">
        <f t="shared" si="74"/>
        <v>0</v>
      </c>
      <c r="AJ122" s="188">
        <f t="shared" si="75"/>
        <v>0</v>
      </c>
      <c r="AK122" s="188">
        <f t="shared" si="76"/>
        <v>0</v>
      </c>
      <c r="AL122" s="188">
        <f t="shared" si="77"/>
        <v>0</v>
      </c>
      <c r="AN122" s="188">
        <f t="shared" si="42"/>
        <v>0</v>
      </c>
      <c r="AO122" s="188">
        <f t="shared" si="43"/>
        <v>0</v>
      </c>
      <c r="AP122" s="188">
        <f t="shared" si="44"/>
        <v>0</v>
      </c>
      <c r="AQ122" s="188">
        <f t="shared" si="45"/>
        <v>0</v>
      </c>
      <c r="AR122" s="188">
        <f t="shared" si="46"/>
        <v>0</v>
      </c>
      <c r="AS122" s="188">
        <f t="shared" si="47"/>
        <v>0</v>
      </c>
      <c r="AT122" s="188">
        <f t="shared" si="48"/>
        <v>0</v>
      </c>
      <c r="AU122" s="188">
        <f t="shared" si="49"/>
        <v>0</v>
      </c>
      <c r="AV122" s="188">
        <f t="shared" si="50"/>
        <v>0</v>
      </c>
      <c r="AW122" s="188">
        <f t="shared" si="51"/>
        <v>0</v>
      </c>
      <c r="AX122" s="188">
        <f t="shared" si="52"/>
        <v>0</v>
      </c>
      <c r="AY122" s="188">
        <f t="shared" si="53"/>
        <v>0</v>
      </c>
      <c r="AZ122" s="188">
        <f t="shared" si="54"/>
        <v>0</v>
      </c>
      <c r="BA122" s="188">
        <f t="shared" si="55"/>
        <v>0</v>
      </c>
      <c r="BB122" s="188">
        <f t="shared" si="56"/>
        <v>0</v>
      </c>
      <c r="BC122" s="188">
        <f t="shared" si="57"/>
        <v>0</v>
      </c>
      <c r="BD122" s="188">
        <f t="shared" si="58"/>
        <v>0</v>
      </c>
      <c r="BE122" s="188">
        <f t="shared" si="59"/>
        <v>0</v>
      </c>
      <c r="BF122" s="188">
        <f t="shared" si="60"/>
        <v>0</v>
      </c>
      <c r="BG122" s="188">
        <f t="shared" si="61"/>
        <v>0</v>
      </c>
      <c r="BH122" s="188">
        <f t="shared" si="62"/>
        <v>0</v>
      </c>
      <c r="BI122" s="188">
        <f t="shared" si="63"/>
        <v>0</v>
      </c>
      <c r="BJ122" s="188">
        <f t="shared" si="64"/>
        <v>0</v>
      </c>
      <c r="BK122" s="188">
        <f t="shared" si="65"/>
        <v>0</v>
      </c>
      <c r="BL122" s="188">
        <f t="shared" si="66"/>
        <v>0</v>
      </c>
      <c r="BM122" s="188">
        <f t="shared" si="67"/>
        <v>0</v>
      </c>
    </row>
    <row r="123" spans="3:65">
      <c r="C123" s="193" t="s">
        <v>2308</v>
      </c>
      <c r="D123" s="193">
        <v>8</v>
      </c>
      <c r="E123" s="194" t="s">
        <v>1125</v>
      </c>
      <c r="F123" s="195" t="s">
        <v>2523</v>
      </c>
      <c r="G123" s="195" t="s">
        <v>2524</v>
      </c>
      <c r="H123" s="256"/>
      <c r="I123" s="264">
        <v>14053</v>
      </c>
      <c r="J123" s="264">
        <v>90057</v>
      </c>
      <c r="K123" s="264">
        <v>33745</v>
      </c>
      <c r="L123" s="270">
        <f t="shared" si="68"/>
        <v>137855</v>
      </c>
      <c r="M123" s="213"/>
      <c r="N123" s="296" t="str">
        <f>"0"&amp;TEXT(ROWS(C$2:C119),"00")&amp;"D"</f>
        <v>0118D</v>
      </c>
      <c r="O123" s="297"/>
      <c r="P123" s="353">
        <f t="shared" si="69"/>
        <v>0</v>
      </c>
      <c r="R123" s="296" t="str">
        <f>"1"&amp;TEXT(ROWS(F$2:F119),"00")&amp;"D"</f>
        <v>1118D</v>
      </c>
      <c r="S123" s="297"/>
      <c r="T123" s="353">
        <f t="shared" si="70"/>
        <v>0</v>
      </c>
      <c r="V123" s="296" t="str">
        <f>"2"&amp;TEXT(ROWS(I$2:I119),"00")&amp;"D"</f>
        <v>2118D</v>
      </c>
      <c r="W123" s="297"/>
      <c r="X123" s="353">
        <f t="shared" si="71"/>
        <v>0</v>
      </c>
      <c r="Z123" s="296" t="str">
        <f>"3"&amp;TEXT(ROWS(L$2:L119),"00")&amp;"D"</f>
        <v>3118D</v>
      </c>
      <c r="AA123" s="297"/>
      <c r="AB123" s="353">
        <f t="shared" si="72"/>
        <v>0</v>
      </c>
      <c r="AD123" s="296" t="str">
        <f>"4"&amp;TEXT(ROWS(O$2:O119),"00")&amp;"D"</f>
        <v>4118D</v>
      </c>
      <c r="AE123" s="297"/>
      <c r="AF123" s="353">
        <f t="shared" si="73"/>
        <v>0</v>
      </c>
      <c r="AG123" s="206"/>
      <c r="AH123" s="188">
        <f t="shared" si="41"/>
        <v>0</v>
      </c>
      <c r="AI123" s="188">
        <f t="shared" si="74"/>
        <v>0</v>
      </c>
      <c r="AJ123" s="188">
        <f t="shared" si="75"/>
        <v>0</v>
      </c>
      <c r="AK123" s="188">
        <f t="shared" si="76"/>
        <v>0</v>
      </c>
      <c r="AL123" s="188">
        <f t="shared" si="77"/>
        <v>0</v>
      </c>
      <c r="AN123" s="188">
        <f t="shared" si="42"/>
        <v>0</v>
      </c>
      <c r="AO123" s="188">
        <f t="shared" si="43"/>
        <v>0</v>
      </c>
      <c r="AP123" s="188">
        <f t="shared" si="44"/>
        <v>0</v>
      </c>
      <c r="AQ123" s="188">
        <f t="shared" si="45"/>
        <v>0</v>
      </c>
      <c r="AR123" s="188">
        <f t="shared" si="46"/>
        <v>0</v>
      </c>
      <c r="AS123" s="188">
        <f t="shared" si="47"/>
        <v>0</v>
      </c>
      <c r="AT123" s="188">
        <f t="shared" si="48"/>
        <v>0</v>
      </c>
      <c r="AU123" s="188">
        <f t="shared" si="49"/>
        <v>0</v>
      </c>
      <c r="AV123" s="188">
        <f t="shared" si="50"/>
        <v>0</v>
      </c>
      <c r="AW123" s="188">
        <f t="shared" si="51"/>
        <v>0</v>
      </c>
      <c r="AX123" s="188">
        <f t="shared" si="52"/>
        <v>0</v>
      </c>
      <c r="AY123" s="188">
        <f t="shared" si="53"/>
        <v>0</v>
      </c>
      <c r="AZ123" s="188">
        <f t="shared" si="54"/>
        <v>0</v>
      </c>
      <c r="BA123" s="188">
        <f t="shared" si="55"/>
        <v>0</v>
      </c>
      <c r="BB123" s="188">
        <f t="shared" si="56"/>
        <v>0</v>
      </c>
      <c r="BC123" s="188">
        <f t="shared" si="57"/>
        <v>0</v>
      </c>
      <c r="BD123" s="188">
        <f t="shared" si="58"/>
        <v>0</v>
      </c>
      <c r="BE123" s="188">
        <f t="shared" si="59"/>
        <v>0</v>
      </c>
      <c r="BF123" s="188">
        <f t="shared" si="60"/>
        <v>0</v>
      </c>
      <c r="BG123" s="188">
        <f t="shared" si="61"/>
        <v>0</v>
      </c>
      <c r="BH123" s="188">
        <f t="shared" si="62"/>
        <v>0</v>
      </c>
      <c r="BI123" s="188">
        <f t="shared" si="63"/>
        <v>0</v>
      </c>
      <c r="BJ123" s="188">
        <f t="shared" si="64"/>
        <v>0</v>
      </c>
      <c r="BK123" s="188">
        <f t="shared" si="65"/>
        <v>0</v>
      </c>
      <c r="BL123" s="188">
        <f t="shared" si="66"/>
        <v>0</v>
      </c>
      <c r="BM123" s="188">
        <f t="shared" si="67"/>
        <v>0</v>
      </c>
    </row>
    <row r="124" spans="3:65">
      <c r="C124" s="193" t="s">
        <v>2309</v>
      </c>
      <c r="D124" s="193">
        <v>8</v>
      </c>
      <c r="E124" s="194" t="s">
        <v>1135</v>
      </c>
      <c r="F124" s="195" t="s">
        <v>2525</v>
      </c>
      <c r="G124" s="195" t="s">
        <v>2526</v>
      </c>
      <c r="H124" s="256">
        <v>126759.6</v>
      </c>
      <c r="I124" s="264">
        <v>689</v>
      </c>
      <c r="J124" s="264">
        <v>91505</v>
      </c>
      <c r="K124" s="264">
        <v>8065</v>
      </c>
      <c r="L124" s="270">
        <f t="shared" si="68"/>
        <v>227018.6</v>
      </c>
      <c r="M124" s="213"/>
      <c r="N124" s="296" t="str">
        <f>"0"&amp;TEXT(ROWS(C$2:C120),"00")&amp;"D"</f>
        <v>0119D</v>
      </c>
      <c r="O124" s="297"/>
      <c r="P124" s="353">
        <f t="shared" si="69"/>
        <v>0</v>
      </c>
      <c r="R124" s="296" t="str">
        <f>"1"&amp;TEXT(ROWS(F$2:F120),"00")&amp;"D"</f>
        <v>1119D</v>
      </c>
      <c r="S124" s="297"/>
      <c r="T124" s="353">
        <f t="shared" si="70"/>
        <v>0</v>
      </c>
      <c r="V124" s="296" t="str">
        <f>"2"&amp;TEXT(ROWS(I$2:I120),"00")&amp;"D"</f>
        <v>2119D</v>
      </c>
      <c r="W124" s="297"/>
      <c r="X124" s="353">
        <f t="shared" si="71"/>
        <v>0</v>
      </c>
      <c r="Z124" s="296" t="str">
        <f>"3"&amp;TEXT(ROWS(L$2:L120),"00")&amp;"D"</f>
        <v>3119D</v>
      </c>
      <c r="AA124" s="297"/>
      <c r="AB124" s="353">
        <f t="shared" si="72"/>
        <v>0</v>
      </c>
      <c r="AD124" s="296" t="str">
        <f>"4"&amp;TEXT(ROWS(O$2:O120),"00")&amp;"D"</f>
        <v>4119D</v>
      </c>
      <c r="AE124" s="297"/>
      <c r="AF124" s="353">
        <f t="shared" si="73"/>
        <v>0</v>
      </c>
      <c r="AG124" s="206"/>
      <c r="AH124" s="188">
        <f t="shared" si="41"/>
        <v>0</v>
      </c>
      <c r="AI124" s="188">
        <f t="shared" si="74"/>
        <v>0</v>
      </c>
      <c r="AJ124" s="188">
        <f t="shared" si="75"/>
        <v>0</v>
      </c>
      <c r="AK124" s="188">
        <f t="shared" si="76"/>
        <v>0</v>
      </c>
      <c r="AL124" s="188">
        <f t="shared" si="77"/>
        <v>0</v>
      </c>
      <c r="AN124" s="188">
        <f t="shared" si="42"/>
        <v>0</v>
      </c>
      <c r="AO124" s="188">
        <f t="shared" si="43"/>
        <v>0</v>
      </c>
      <c r="AP124" s="188">
        <f t="shared" si="44"/>
        <v>0</v>
      </c>
      <c r="AQ124" s="188">
        <f t="shared" si="45"/>
        <v>0</v>
      </c>
      <c r="AR124" s="188">
        <f t="shared" si="46"/>
        <v>0</v>
      </c>
      <c r="AS124" s="188">
        <f t="shared" si="47"/>
        <v>0</v>
      </c>
      <c r="AT124" s="188">
        <f t="shared" si="48"/>
        <v>0</v>
      </c>
      <c r="AU124" s="188">
        <f t="shared" si="49"/>
        <v>0</v>
      </c>
      <c r="AV124" s="188">
        <f t="shared" si="50"/>
        <v>0</v>
      </c>
      <c r="AW124" s="188">
        <f t="shared" si="51"/>
        <v>0</v>
      </c>
      <c r="AX124" s="188">
        <f t="shared" si="52"/>
        <v>0</v>
      </c>
      <c r="AY124" s="188">
        <f t="shared" si="53"/>
        <v>0</v>
      </c>
      <c r="AZ124" s="188">
        <f t="shared" si="54"/>
        <v>0</v>
      </c>
      <c r="BA124" s="188">
        <f t="shared" si="55"/>
        <v>0</v>
      </c>
      <c r="BB124" s="188">
        <f t="shared" si="56"/>
        <v>0</v>
      </c>
      <c r="BC124" s="188">
        <f t="shared" si="57"/>
        <v>0</v>
      </c>
      <c r="BD124" s="188">
        <f t="shared" si="58"/>
        <v>0</v>
      </c>
      <c r="BE124" s="188">
        <f t="shared" si="59"/>
        <v>0</v>
      </c>
      <c r="BF124" s="188">
        <f t="shared" si="60"/>
        <v>0</v>
      </c>
      <c r="BG124" s="188">
        <f t="shared" si="61"/>
        <v>0</v>
      </c>
      <c r="BH124" s="188">
        <f t="shared" si="62"/>
        <v>0</v>
      </c>
      <c r="BI124" s="188">
        <f t="shared" si="63"/>
        <v>0</v>
      </c>
      <c r="BJ124" s="188">
        <f t="shared" si="64"/>
        <v>0</v>
      </c>
      <c r="BK124" s="188">
        <f t="shared" si="65"/>
        <v>0</v>
      </c>
      <c r="BL124" s="188">
        <f t="shared" si="66"/>
        <v>0</v>
      </c>
      <c r="BM124" s="188">
        <f t="shared" si="67"/>
        <v>0</v>
      </c>
    </row>
    <row r="125" spans="3:65">
      <c r="C125" s="193" t="s">
        <v>2310</v>
      </c>
      <c r="D125" s="193">
        <v>8</v>
      </c>
      <c r="E125" s="194" t="s">
        <v>2595</v>
      </c>
      <c r="F125" s="195" t="s">
        <v>2527</v>
      </c>
      <c r="G125" s="195" t="s">
        <v>2528</v>
      </c>
      <c r="H125" s="256"/>
      <c r="I125" s="264">
        <v>4157</v>
      </c>
      <c r="J125" s="264">
        <v>95409</v>
      </c>
      <c r="K125" s="264">
        <v>10138</v>
      </c>
      <c r="L125" s="270">
        <f t="shared" si="68"/>
        <v>109704</v>
      </c>
      <c r="M125" s="213"/>
      <c r="N125" s="296" t="str">
        <f>"0"&amp;TEXT(ROWS(C$2:C121),"00")&amp;"D"</f>
        <v>0120D</v>
      </c>
      <c r="O125" s="297"/>
      <c r="P125" s="353">
        <f t="shared" si="69"/>
        <v>0</v>
      </c>
      <c r="R125" s="296" t="str">
        <f>"1"&amp;TEXT(ROWS(F$2:F121),"00")&amp;"D"</f>
        <v>1120D</v>
      </c>
      <c r="S125" s="297"/>
      <c r="T125" s="353">
        <f t="shared" si="70"/>
        <v>0</v>
      </c>
      <c r="V125" s="296" t="str">
        <f>"2"&amp;TEXT(ROWS(I$2:I121),"00")&amp;"D"</f>
        <v>2120D</v>
      </c>
      <c r="W125" s="297"/>
      <c r="X125" s="353">
        <f t="shared" si="71"/>
        <v>0</v>
      </c>
      <c r="Z125" s="296" t="str">
        <f>"3"&amp;TEXT(ROWS(L$2:L121),"00")&amp;"D"</f>
        <v>3120D</v>
      </c>
      <c r="AA125" s="297"/>
      <c r="AB125" s="353">
        <f t="shared" si="72"/>
        <v>0</v>
      </c>
      <c r="AD125" s="296" t="str">
        <f>"4"&amp;TEXT(ROWS(O$2:O121),"00")&amp;"D"</f>
        <v>4120D</v>
      </c>
      <c r="AE125" s="297"/>
      <c r="AF125" s="353">
        <f t="shared" si="73"/>
        <v>0</v>
      </c>
      <c r="AG125" s="206"/>
      <c r="AH125" s="188">
        <f t="shared" si="41"/>
        <v>0</v>
      </c>
      <c r="AI125" s="188">
        <f t="shared" si="74"/>
        <v>0</v>
      </c>
      <c r="AJ125" s="188">
        <f t="shared" si="75"/>
        <v>0</v>
      </c>
      <c r="AK125" s="188">
        <f t="shared" si="76"/>
        <v>0</v>
      </c>
      <c r="AL125" s="188">
        <f t="shared" si="77"/>
        <v>0</v>
      </c>
      <c r="AN125" s="188">
        <f t="shared" si="42"/>
        <v>0</v>
      </c>
      <c r="AO125" s="188">
        <f t="shared" si="43"/>
        <v>0</v>
      </c>
      <c r="AP125" s="188">
        <f t="shared" si="44"/>
        <v>0</v>
      </c>
      <c r="AQ125" s="188">
        <f t="shared" si="45"/>
        <v>0</v>
      </c>
      <c r="AR125" s="188">
        <f t="shared" si="46"/>
        <v>0</v>
      </c>
      <c r="AS125" s="188">
        <f t="shared" si="47"/>
        <v>0</v>
      </c>
      <c r="AT125" s="188">
        <f t="shared" si="48"/>
        <v>0</v>
      </c>
      <c r="AU125" s="188">
        <f t="shared" si="49"/>
        <v>0</v>
      </c>
      <c r="AV125" s="188">
        <f t="shared" si="50"/>
        <v>0</v>
      </c>
      <c r="AW125" s="188">
        <f t="shared" si="51"/>
        <v>0</v>
      </c>
      <c r="AX125" s="188">
        <f t="shared" si="52"/>
        <v>0</v>
      </c>
      <c r="AY125" s="188">
        <f t="shared" si="53"/>
        <v>0</v>
      </c>
      <c r="AZ125" s="188">
        <f t="shared" si="54"/>
        <v>0</v>
      </c>
      <c r="BA125" s="188">
        <f t="shared" si="55"/>
        <v>0</v>
      </c>
      <c r="BB125" s="188">
        <f t="shared" si="56"/>
        <v>0</v>
      </c>
      <c r="BC125" s="188">
        <f t="shared" si="57"/>
        <v>0</v>
      </c>
      <c r="BD125" s="188">
        <f t="shared" si="58"/>
        <v>0</v>
      </c>
      <c r="BE125" s="188">
        <f t="shared" si="59"/>
        <v>0</v>
      </c>
      <c r="BF125" s="188">
        <f t="shared" si="60"/>
        <v>0</v>
      </c>
      <c r="BG125" s="188">
        <f t="shared" si="61"/>
        <v>0</v>
      </c>
      <c r="BH125" s="188">
        <f t="shared" si="62"/>
        <v>0</v>
      </c>
      <c r="BI125" s="188">
        <f t="shared" si="63"/>
        <v>0</v>
      </c>
      <c r="BJ125" s="188">
        <f t="shared" si="64"/>
        <v>0</v>
      </c>
      <c r="BK125" s="188">
        <f t="shared" si="65"/>
        <v>0</v>
      </c>
      <c r="BL125" s="188">
        <f t="shared" si="66"/>
        <v>0</v>
      </c>
      <c r="BM125" s="188">
        <f t="shared" si="67"/>
        <v>0</v>
      </c>
    </row>
    <row r="126" spans="3:65">
      <c r="C126" s="193" t="s">
        <v>2311</v>
      </c>
      <c r="D126" s="193">
        <v>8</v>
      </c>
      <c r="E126" s="194" t="s">
        <v>1125</v>
      </c>
      <c r="F126" s="195" t="s">
        <v>2529</v>
      </c>
      <c r="G126" s="195" t="s">
        <v>2530</v>
      </c>
      <c r="H126" s="256"/>
      <c r="I126" s="264">
        <v>18620</v>
      </c>
      <c r="J126" s="264">
        <v>97938</v>
      </c>
      <c r="K126" s="264">
        <v>44905</v>
      </c>
      <c r="L126" s="270">
        <f t="shared" si="68"/>
        <v>161463</v>
      </c>
      <c r="M126" s="213"/>
      <c r="N126" s="296" t="str">
        <f>"0"&amp;TEXT(ROWS(C$2:C122),"00")&amp;"D"</f>
        <v>0121D</v>
      </c>
      <c r="O126" s="297"/>
      <c r="P126" s="353">
        <f t="shared" si="69"/>
        <v>0</v>
      </c>
      <c r="R126" s="296" t="str">
        <f>"1"&amp;TEXT(ROWS(F$2:F122),"00")&amp;"D"</f>
        <v>1121D</v>
      </c>
      <c r="S126" s="297"/>
      <c r="T126" s="353">
        <f t="shared" si="70"/>
        <v>0</v>
      </c>
      <c r="V126" s="296" t="str">
        <f>"2"&amp;TEXT(ROWS(I$2:I122),"00")&amp;"D"</f>
        <v>2121D</v>
      </c>
      <c r="W126" s="297"/>
      <c r="X126" s="353">
        <f t="shared" si="71"/>
        <v>0</v>
      </c>
      <c r="Z126" s="296" t="str">
        <f>"3"&amp;TEXT(ROWS(L$2:L122),"00")&amp;"D"</f>
        <v>3121D</v>
      </c>
      <c r="AA126" s="297"/>
      <c r="AB126" s="353">
        <f t="shared" si="72"/>
        <v>0</v>
      </c>
      <c r="AD126" s="296" t="str">
        <f>"4"&amp;TEXT(ROWS(O$2:O122),"00")&amp;"D"</f>
        <v>4121D</v>
      </c>
      <c r="AE126" s="297"/>
      <c r="AF126" s="353">
        <f t="shared" si="73"/>
        <v>0</v>
      </c>
      <c r="AG126" s="206"/>
      <c r="AH126" s="188">
        <f t="shared" si="41"/>
        <v>0</v>
      </c>
      <c r="AI126" s="188">
        <f t="shared" si="74"/>
        <v>0</v>
      </c>
      <c r="AJ126" s="188">
        <f t="shared" si="75"/>
        <v>0</v>
      </c>
      <c r="AK126" s="188">
        <f t="shared" si="76"/>
        <v>0</v>
      </c>
      <c r="AL126" s="188">
        <f t="shared" si="77"/>
        <v>0</v>
      </c>
      <c r="AN126" s="188">
        <f t="shared" si="42"/>
        <v>0</v>
      </c>
      <c r="AO126" s="188">
        <f t="shared" si="43"/>
        <v>0</v>
      </c>
      <c r="AP126" s="188">
        <f t="shared" si="44"/>
        <v>0</v>
      </c>
      <c r="AQ126" s="188">
        <f t="shared" si="45"/>
        <v>0</v>
      </c>
      <c r="AR126" s="188">
        <f t="shared" si="46"/>
        <v>0</v>
      </c>
      <c r="AS126" s="188">
        <f t="shared" si="47"/>
        <v>0</v>
      </c>
      <c r="AT126" s="188">
        <f t="shared" si="48"/>
        <v>0</v>
      </c>
      <c r="AU126" s="188">
        <f t="shared" si="49"/>
        <v>0</v>
      </c>
      <c r="AV126" s="188">
        <f t="shared" si="50"/>
        <v>0</v>
      </c>
      <c r="AW126" s="188">
        <f t="shared" si="51"/>
        <v>0</v>
      </c>
      <c r="AX126" s="188">
        <f t="shared" si="52"/>
        <v>0</v>
      </c>
      <c r="AY126" s="188">
        <f t="shared" si="53"/>
        <v>0</v>
      </c>
      <c r="AZ126" s="188">
        <f t="shared" si="54"/>
        <v>0</v>
      </c>
      <c r="BA126" s="188">
        <f t="shared" si="55"/>
        <v>0</v>
      </c>
      <c r="BB126" s="188">
        <f t="shared" si="56"/>
        <v>0</v>
      </c>
      <c r="BC126" s="188">
        <f t="shared" si="57"/>
        <v>0</v>
      </c>
      <c r="BD126" s="188">
        <f t="shared" si="58"/>
        <v>0</v>
      </c>
      <c r="BE126" s="188">
        <f t="shared" si="59"/>
        <v>0</v>
      </c>
      <c r="BF126" s="188">
        <f t="shared" si="60"/>
        <v>0</v>
      </c>
      <c r="BG126" s="188">
        <f t="shared" si="61"/>
        <v>0</v>
      </c>
      <c r="BH126" s="188">
        <f t="shared" si="62"/>
        <v>0</v>
      </c>
      <c r="BI126" s="188">
        <f t="shared" si="63"/>
        <v>0</v>
      </c>
      <c r="BJ126" s="188">
        <f t="shared" si="64"/>
        <v>0</v>
      </c>
      <c r="BK126" s="188">
        <f t="shared" si="65"/>
        <v>0</v>
      </c>
      <c r="BL126" s="188">
        <f t="shared" si="66"/>
        <v>0</v>
      </c>
      <c r="BM126" s="188">
        <f t="shared" si="67"/>
        <v>0</v>
      </c>
    </row>
    <row r="127" spans="3:65">
      <c r="C127" s="193" t="s">
        <v>2312</v>
      </c>
      <c r="D127" s="193">
        <v>8</v>
      </c>
      <c r="E127" s="194" t="s">
        <v>1102</v>
      </c>
      <c r="F127" s="195" t="s">
        <v>2531</v>
      </c>
      <c r="G127" s="195" t="s">
        <v>2532</v>
      </c>
      <c r="H127" s="256"/>
      <c r="I127" s="264">
        <v>813</v>
      </c>
      <c r="J127" s="264">
        <v>102589</v>
      </c>
      <c r="K127" s="264">
        <v>137784</v>
      </c>
      <c r="L127" s="270">
        <f t="shared" si="68"/>
        <v>241186</v>
      </c>
      <c r="M127" s="213"/>
      <c r="N127" s="296" t="str">
        <f>"0"&amp;TEXT(ROWS(C$2:C123),"00")&amp;"D"</f>
        <v>0122D</v>
      </c>
      <c r="O127" s="297"/>
      <c r="P127" s="353">
        <f t="shared" si="69"/>
        <v>0</v>
      </c>
      <c r="R127" s="296" t="str">
        <f>"1"&amp;TEXT(ROWS(F$2:F123),"00")&amp;"D"</f>
        <v>1122D</v>
      </c>
      <c r="S127" s="297"/>
      <c r="T127" s="353">
        <f t="shared" si="70"/>
        <v>0</v>
      </c>
      <c r="V127" s="296" t="str">
        <f>"2"&amp;TEXT(ROWS(I$2:I123),"00")&amp;"D"</f>
        <v>2122D</v>
      </c>
      <c r="W127" s="297"/>
      <c r="X127" s="353">
        <f t="shared" si="71"/>
        <v>0</v>
      </c>
      <c r="Z127" s="296" t="str">
        <f>"3"&amp;TEXT(ROWS(L$2:L123),"00")&amp;"D"</f>
        <v>3122D</v>
      </c>
      <c r="AA127" s="297"/>
      <c r="AB127" s="353">
        <f t="shared" si="72"/>
        <v>0</v>
      </c>
      <c r="AD127" s="296" t="str">
        <f>"4"&amp;TEXT(ROWS(O$2:O123),"00")&amp;"D"</f>
        <v>4122D</v>
      </c>
      <c r="AE127" s="297"/>
      <c r="AF127" s="353">
        <f t="shared" si="73"/>
        <v>0</v>
      </c>
      <c r="AG127" s="206"/>
      <c r="AH127" s="188">
        <f t="shared" si="41"/>
        <v>0</v>
      </c>
      <c r="AI127" s="188">
        <f t="shared" si="74"/>
        <v>0</v>
      </c>
      <c r="AJ127" s="188">
        <f t="shared" si="75"/>
        <v>0</v>
      </c>
      <c r="AK127" s="188">
        <f t="shared" si="76"/>
        <v>0</v>
      </c>
      <c r="AL127" s="188">
        <f t="shared" si="77"/>
        <v>0</v>
      </c>
      <c r="AN127" s="188">
        <f t="shared" si="42"/>
        <v>0</v>
      </c>
      <c r="AO127" s="188">
        <f t="shared" si="43"/>
        <v>0</v>
      </c>
      <c r="AP127" s="188">
        <f t="shared" si="44"/>
        <v>0</v>
      </c>
      <c r="AQ127" s="188">
        <f t="shared" si="45"/>
        <v>0</v>
      </c>
      <c r="AR127" s="188">
        <f t="shared" si="46"/>
        <v>0</v>
      </c>
      <c r="AS127" s="188">
        <f t="shared" si="47"/>
        <v>0</v>
      </c>
      <c r="AT127" s="188">
        <f t="shared" si="48"/>
        <v>0</v>
      </c>
      <c r="AU127" s="188">
        <f t="shared" si="49"/>
        <v>0</v>
      </c>
      <c r="AV127" s="188">
        <f t="shared" si="50"/>
        <v>0</v>
      </c>
      <c r="AW127" s="188">
        <f t="shared" si="51"/>
        <v>0</v>
      </c>
      <c r="AX127" s="188">
        <f t="shared" si="52"/>
        <v>0</v>
      </c>
      <c r="AY127" s="188">
        <f t="shared" si="53"/>
        <v>0</v>
      </c>
      <c r="AZ127" s="188">
        <f t="shared" si="54"/>
        <v>0</v>
      </c>
      <c r="BA127" s="188">
        <f t="shared" si="55"/>
        <v>0</v>
      </c>
      <c r="BB127" s="188">
        <f t="shared" si="56"/>
        <v>0</v>
      </c>
      <c r="BC127" s="188">
        <f t="shared" si="57"/>
        <v>0</v>
      </c>
      <c r="BD127" s="188">
        <f t="shared" si="58"/>
        <v>0</v>
      </c>
      <c r="BE127" s="188">
        <f t="shared" si="59"/>
        <v>0</v>
      </c>
      <c r="BF127" s="188">
        <f t="shared" si="60"/>
        <v>0</v>
      </c>
      <c r="BG127" s="188">
        <f t="shared" si="61"/>
        <v>0</v>
      </c>
      <c r="BH127" s="188">
        <f t="shared" si="62"/>
        <v>0</v>
      </c>
      <c r="BI127" s="188">
        <f t="shared" si="63"/>
        <v>0</v>
      </c>
      <c r="BJ127" s="188">
        <f t="shared" si="64"/>
        <v>0</v>
      </c>
      <c r="BK127" s="188">
        <f t="shared" si="65"/>
        <v>0</v>
      </c>
      <c r="BL127" s="188">
        <f t="shared" si="66"/>
        <v>0</v>
      </c>
      <c r="BM127" s="188">
        <f t="shared" si="67"/>
        <v>0</v>
      </c>
    </row>
    <row r="128" spans="3:65">
      <c r="C128" s="193" t="s">
        <v>2313</v>
      </c>
      <c r="D128" s="193">
        <v>8</v>
      </c>
      <c r="E128" s="194" t="s">
        <v>1125</v>
      </c>
      <c r="F128" s="195" t="s">
        <v>2533</v>
      </c>
      <c r="G128" s="195" t="s">
        <v>2534</v>
      </c>
      <c r="H128" s="256"/>
      <c r="I128" s="264">
        <v>20508</v>
      </c>
      <c r="J128" s="264">
        <v>111670</v>
      </c>
      <c r="K128" s="264">
        <v>29228</v>
      </c>
      <c r="L128" s="270">
        <f t="shared" si="68"/>
        <v>161406</v>
      </c>
      <c r="M128" s="213"/>
      <c r="N128" s="296" t="str">
        <f>"0"&amp;TEXT(ROWS(C$2:C124),"00")&amp;"D"</f>
        <v>0123D</v>
      </c>
      <c r="O128" s="297"/>
      <c r="P128" s="353">
        <f t="shared" si="69"/>
        <v>0</v>
      </c>
      <c r="R128" s="296" t="str">
        <f>"1"&amp;TEXT(ROWS(F$2:F124),"00")&amp;"D"</f>
        <v>1123D</v>
      </c>
      <c r="S128" s="297"/>
      <c r="T128" s="353">
        <f t="shared" si="70"/>
        <v>0</v>
      </c>
      <c r="V128" s="296" t="str">
        <f>"2"&amp;TEXT(ROWS(I$2:I124),"00")&amp;"D"</f>
        <v>2123D</v>
      </c>
      <c r="W128" s="297"/>
      <c r="X128" s="353">
        <f t="shared" si="71"/>
        <v>0</v>
      </c>
      <c r="Z128" s="296" t="str">
        <f>"3"&amp;TEXT(ROWS(L$2:L124),"00")&amp;"D"</f>
        <v>3123D</v>
      </c>
      <c r="AA128" s="297"/>
      <c r="AB128" s="353">
        <f t="shared" si="72"/>
        <v>0</v>
      </c>
      <c r="AD128" s="296" t="str">
        <f>"4"&amp;TEXT(ROWS(O$2:O124),"00")&amp;"D"</f>
        <v>4123D</v>
      </c>
      <c r="AE128" s="297"/>
      <c r="AF128" s="353">
        <f t="shared" si="73"/>
        <v>0</v>
      </c>
      <c r="AG128" s="206"/>
      <c r="AH128" s="188">
        <f t="shared" si="41"/>
        <v>0</v>
      </c>
      <c r="AI128" s="188">
        <f t="shared" si="74"/>
        <v>0</v>
      </c>
      <c r="AJ128" s="188">
        <f t="shared" si="75"/>
        <v>0</v>
      </c>
      <c r="AK128" s="188">
        <f t="shared" si="76"/>
        <v>0</v>
      </c>
      <c r="AL128" s="188">
        <f t="shared" si="77"/>
        <v>0</v>
      </c>
      <c r="AN128" s="188">
        <f t="shared" si="42"/>
        <v>0</v>
      </c>
      <c r="AO128" s="188">
        <f t="shared" si="43"/>
        <v>0</v>
      </c>
      <c r="AP128" s="188">
        <f t="shared" si="44"/>
        <v>0</v>
      </c>
      <c r="AQ128" s="188">
        <f t="shared" si="45"/>
        <v>0</v>
      </c>
      <c r="AR128" s="188">
        <f t="shared" si="46"/>
        <v>0</v>
      </c>
      <c r="AS128" s="188">
        <f t="shared" si="47"/>
        <v>0</v>
      </c>
      <c r="AT128" s="188">
        <f t="shared" si="48"/>
        <v>0</v>
      </c>
      <c r="AU128" s="188">
        <f t="shared" si="49"/>
        <v>0</v>
      </c>
      <c r="AV128" s="188">
        <f t="shared" si="50"/>
        <v>0</v>
      </c>
      <c r="AW128" s="188">
        <f t="shared" si="51"/>
        <v>0</v>
      </c>
      <c r="AX128" s="188">
        <f t="shared" si="52"/>
        <v>0</v>
      </c>
      <c r="AY128" s="188">
        <f t="shared" si="53"/>
        <v>0</v>
      </c>
      <c r="AZ128" s="188">
        <f t="shared" si="54"/>
        <v>0</v>
      </c>
      <c r="BA128" s="188">
        <f t="shared" si="55"/>
        <v>0</v>
      </c>
      <c r="BB128" s="188">
        <f t="shared" si="56"/>
        <v>0</v>
      </c>
      <c r="BC128" s="188">
        <f t="shared" si="57"/>
        <v>0</v>
      </c>
      <c r="BD128" s="188">
        <f t="shared" si="58"/>
        <v>0</v>
      </c>
      <c r="BE128" s="188">
        <f t="shared" si="59"/>
        <v>0</v>
      </c>
      <c r="BF128" s="188">
        <f t="shared" si="60"/>
        <v>0</v>
      </c>
      <c r="BG128" s="188">
        <f t="shared" si="61"/>
        <v>0</v>
      </c>
      <c r="BH128" s="188">
        <f t="shared" si="62"/>
        <v>0</v>
      </c>
      <c r="BI128" s="188">
        <f t="shared" si="63"/>
        <v>0</v>
      </c>
      <c r="BJ128" s="188">
        <f t="shared" si="64"/>
        <v>0</v>
      </c>
      <c r="BK128" s="188">
        <f t="shared" si="65"/>
        <v>0</v>
      </c>
      <c r="BL128" s="188">
        <f t="shared" si="66"/>
        <v>0</v>
      </c>
      <c r="BM128" s="188">
        <f t="shared" si="67"/>
        <v>0</v>
      </c>
    </row>
    <row r="129" spans="3:65">
      <c r="C129" s="193" t="s">
        <v>2314</v>
      </c>
      <c r="D129" s="193">
        <v>8</v>
      </c>
      <c r="E129" s="194" t="s">
        <v>1125</v>
      </c>
      <c r="F129" s="195" t="s">
        <v>2535</v>
      </c>
      <c r="G129" s="195" t="s">
        <v>2536</v>
      </c>
      <c r="H129" s="256"/>
      <c r="I129" s="264">
        <v>24823</v>
      </c>
      <c r="J129" s="264">
        <v>126879</v>
      </c>
      <c r="K129" s="264">
        <v>40624</v>
      </c>
      <c r="L129" s="270">
        <f t="shared" si="68"/>
        <v>192326</v>
      </c>
      <c r="M129" s="213"/>
      <c r="N129" s="296" t="str">
        <f>"0"&amp;TEXT(ROWS(C$2:C125),"00")&amp;"D"</f>
        <v>0124D</v>
      </c>
      <c r="O129" s="297"/>
      <c r="P129" s="353">
        <f t="shared" si="69"/>
        <v>0</v>
      </c>
      <c r="R129" s="296" t="str">
        <f>"1"&amp;TEXT(ROWS(F$2:F125),"00")&amp;"D"</f>
        <v>1124D</v>
      </c>
      <c r="S129" s="297"/>
      <c r="T129" s="353">
        <f t="shared" si="70"/>
        <v>0</v>
      </c>
      <c r="V129" s="296" t="str">
        <f>"2"&amp;TEXT(ROWS(I$2:I125),"00")&amp;"D"</f>
        <v>2124D</v>
      </c>
      <c r="W129" s="297"/>
      <c r="X129" s="353">
        <f t="shared" si="71"/>
        <v>0</v>
      </c>
      <c r="Z129" s="296" t="str">
        <f>"3"&amp;TEXT(ROWS(L$2:L125),"00")&amp;"D"</f>
        <v>3124D</v>
      </c>
      <c r="AA129" s="297"/>
      <c r="AB129" s="353">
        <f t="shared" si="72"/>
        <v>0</v>
      </c>
      <c r="AD129" s="296" t="str">
        <f>"4"&amp;TEXT(ROWS(O$2:O125),"00")&amp;"D"</f>
        <v>4124D</v>
      </c>
      <c r="AE129" s="297"/>
      <c r="AF129" s="353">
        <f t="shared" si="73"/>
        <v>0</v>
      </c>
      <c r="AG129" s="206"/>
      <c r="AH129" s="188">
        <f t="shared" si="41"/>
        <v>0</v>
      </c>
      <c r="AI129" s="188">
        <f t="shared" si="74"/>
        <v>0</v>
      </c>
      <c r="AJ129" s="188">
        <f t="shared" si="75"/>
        <v>0</v>
      </c>
      <c r="AK129" s="188">
        <f t="shared" si="76"/>
        <v>0</v>
      </c>
      <c r="AL129" s="188">
        <f t="shared" si="77"/>
        <v>0</v>
      </c>
      <c r="AN129" s="188">
        <f t="shared" si="42"/>
        <v>0</v>
      </c>
      <c r="AO129" s="188">
        <f t="shared" si="43"/>
        <v>0</v>
      </c>
      <c r="AP129" s="188">
        <f t="shared" si="44"/>
        <v>0</v>
      </c>
      <c r="AQ129" s="188">
        <f t="shared" si="45"/>
        <v>0</v>
      </c>
      <c r="AR129" s="188">
        <f t="shared" si="46"/>
        <v>0</v>
      </c>
      <c r="AS129" s="188">
        <f t="shared" si="47"/>
        <v>0</v>
      </c>
      <c r="AT129" s="188">
        <f t="shared" si="48"/>
        <v>0</v>
      </c>
      <c r="AU129" s="188">
        <f t="shared" si="49"/>
        <v>0</v>
      </c>
      <c r="AV129" s="188">
        <f t="shared" si="50"/>
        <v>0</v>
      </c>
      <c r="AW129" s="188">
        <f t="shared" si="51"/>
        <v>0</v>
      </c>
      <c r="AX129" s="188">
        <f t="shared" si="52"/>
        <v>0</v>
      </c>
      <c r="AY129" s="188">
        <f t="shared" si="53"/>
        <v>0</v>
      </c>
      <c r="AZ129" s="188">
        <f t="shared" si="54"/>
        <v>0</v>
      </c>
      <c r="BA129" s="188">
        <f t="shared" si="55"/>
        <v>0</v>
      </c>
      <c r="BB129" s="188">
        <f t="shared" si="56"/>
        <v>0</v>
      </c>
      <c r="BC129" s="188">
        <f t="shared" si="57"/>
        <v>0</v>
      </c>
      <c r="BD129" s="188">
        <f t="shared" si="58"/>
        <v>0</v>
      </c>
      <c r="BE129" s="188">
        <f t="shared" si="59"/>
        <v>0</v>
      </c>
      <c r="BF129" s="188">
        <f t="shared" si="60"/>
        <v>0</v>
      </c>
      <c r="BG129" s="188">
        <f t="shared" si="61"/>
        <v>0</v>
      </c>
      <c r="BH129" s="188">
        <f t="shared" si="62"/>
        <v>0</v>
      </c>
      <c r="BI129" s="188">
        <f t="shared" si="63"/>
        <v>0</v>
      </c>
      <c r="BJ129" s="188">
        <f t="shared" si="64"/>
        <v>0</v>
      </c>
      <c r="BK129" s="188">
        <f t="shared" si="65"/>
        <v>0</v>
      </c>
      <c r="BL129" s="188">
        <f t="shared" si="66"/>
        <v>0</v>
      </c>
      <c r="BM129" s="188">
        <f t="shared" si="67"/>
        <v>0</v>
      </c>
    </row>
    <row r="130" spans="3:65">
      <c r="C130" s="193" t="s">
        <v>2315</v>
      </c>
      <c r="D130" s="193">
        <v>8</v>
      </c>
      <c r="E130" s="194" t="s">
        <v>2189</v>
      </c>
      <c r="F130" s="195" t="s">
        <v>2537</v>
      </c>
      <c r="G130" s="195" t="s">
        <v>2538</v>
      </c>
      <c r="H130" s="256"/>
      <c r="I130" s="264"/>
      <c r="J130" s="264">
        <v>132751</v>
      </c>
      <c r="K130" s="264"/>
      <c r="L130" s="270">
        <f t="shared" si="68"/>
        <v>132751</v>
      </c>
      <c r="M130" s="213"/>
      <c r="N130" s="296" t="str">
        <f>"0"&amp;TEXT(ROWS(C$2:C126),"00")&amp;"D"</f>
        <v>0125D</v>
      </c>
      <c r="O130" s="297"/>
      <c r="P130" s="353">
        <f t="shared" si="69"/>
        <v>0</v>
      </c>
      <c r="R130" s="296" t="str">
        <f>"1"&amp;TEXT(ROWS(F$2:F126),"00")&amp;"D"</f>
        <v>1125D</v>
      </c>
      <c r="S130" s="297"/>
      <c r="T130" s="353">
        <f t="shared" si="70"/>
        <v>0</v>
      </c>
      <c r="V130" s="296" t="str">
        <f>"2"&amp;TEXT(ROWS(I$2:I126),"00")&amp;"D"</f>
        <v>2125D</v>
      </c>
      <c r="W130" s="297"/>
      <c r="X130" s="353">
        <f t="shared" si="71"/>
        <v>0</v>
      </c>
      <c r="Z130" s="296" t="str">
        <f>"3"&amp;TEXT(ROWS(L$2:L126),"00")&amp;"D"</f>
        <v>3125D</v>
      </c>
      <c r="AA130" s="297"/>
      <c r="AB130" s="353">
        <f t="shared" si="72"/>
        <v>0</v>
      </c>
      <c r="AD130" s="296" t="str">
        <f>"4"&amp;TEXT(ROWS(O$2:O126),"00")&amp;"D"</f>
        <v>4125D</v>
      </c>
      <c r="AE130" s="297"/>
      <c r="AF130" s="353">
        <f t="shared" si="73"/>
        <v>0</v>
      </c>
      <c r="AG130" s="206"/>
      <c r="AH130" s="188">
        <f t="shared" si="41"/>
        <v>0</v>
      </c>
      <c r="AI130" s="188">
        <f t="shared" si="74"/>
        <v>0</v>
      </c>
      <c r="AJ130" s="188">
        <f t="shared" si="75"/>
        <v>0</v>
      </c>
      <c r="AK130" s="188">
        <f t="shared" si="76"/>
        <v>0</v>
      </c>
      <c r="AL130" s="188">
        <f t="shared" si="77"/>
        <v>0</v>
      </c>
      <c r="AN130" s="188">
        <f t="shared" si="42"/>
        <v>0</v>
      </c>
      <c r="AO130" s="188">
        <f t="shared" si="43"/>
        <v>0</v>
      </c>
      <c r="AP130" s="188">
        <f t="shared" si="44"/>
        <v>0</v>
      </c>
      <c r="AQ130" s="188">
        <f t="shared" si="45"/>
        <v>0</v>
      </c>
      <c r="AR130" s="188">
        <f t="shared" si="46"/>
        <v>0</v>
      </c>
      <c r="AS130" s="188">
        <f t="shared" si="47"/>
        <v>0</v>
      </c>
      <c r="AT130" s="188">
        <f t="shared" si="48"/>
        <v>0</v>
      </c>
      <c r="AU130" s="188">
        <f t="shared" si="49"/>
        <v>0</v>
      </c>
      <c r="AV130" s="188">
        <f t="shared" si="50"/>
        <v>0</v>
      </c>
      <c r="AW130" s="188">
        <f t="shared" si="51"/>
        <v>0</v>
      </c>
      <c r="AX130" s="188">
        <f t="shared" si="52"/>
        <v>0</v>
      </c>
      <c r="AY130" s="188">
        <f t="shared" si="53"/>
        <v>0</v>
      </c>
      <c r="AZ130" s="188">
        <f t="shared" si="54"/>
        <v>0</v>
      </c>
      <c r="BA130" s="188">
        <f t="shared" si="55"/>
        <v>0</v>
      </c>
      <c r="BB130" s="188">
        <f t="shared" si="56"/>
        <v>0</v>
      </c>
      <c r="BC130" s="188">
        <f t="shared" si="57"/>
        <v>0</v>
      </c>
      <c r="BD130" s="188">
        <f t="shared" si="58"/>
        <v>0</v>
      </c>
      <c r="BE130" s="188">
        <f t="shared" si="59"/>
        <v>0</v>
      </c>
      <c r="BF130" s="188">
        <f t="shared" si="60"/>
        <v>0</v>
      </c>
      <c r="BG130" s="188">
        <f t="shared" si="61"/>
        <v>0</v>
      </c>
      <c r="BH130" s="188">
        <f t="shared" si="62"/>
        <v>0</v>
      </c>
      <c r="BI130" s="188">
        <f t="shared" si="63"/>
        <v>0</v>
      </c>
      <c r="BJ130" s="188">
        <f t="shared" si="64"/>
        <v>0</v>
      </c>
      <c r="BK130" s="188">
        <f t="shared" si="65"/>
        <v>0</v>
      </c>
      <c r="BL130" s="188">
        <f t="shared" si="66"/>
        <v>0</v>
      </c>
      <c r="BM130" s="188">
        <f t="shared" si="67"/>
        <v>0</v>
      </c>
    </row>
    <row r="131" spans="3:65">
      <c r="C131" s="193" t="s">
        <v>2316</v>
      </c>
      <c r="D131" s="193">
        <v>8</v>
      </c>
      <c r="E131" s="194" t="s">
        <v>1125</v>
      </c>
      <c r="F131" s="195" t="s">
        <v>2539</v>
      </c>
      <c r="G131" s="195" t="s">
        <v>2540</v>
      </c>
      <c r="H131" s="256"/>
      <c r="I131" s="264">
        <v>17410</v>
      </c>
      <c r="J131" s="264">
        <v>180164</v>
      </c>
      <c r="K131" s="264">
        <v>32756</v>
      </c>
      <c r="L131" s="270">
        <f t="shared" si="68"/>
        <v>230330</v>
      </c>
      <c r="M131" s="213"/>
      <c r="N131" s="296" t="str">
        <f>"0"&amp;TEXT(ROWS(C$2:C127),"00")&amp;"D"</f>
        <v>0126D</v>
      </c>
      <c r="O131" s="297"/>
      <c r="P131" s="353">
        <f t="shared" si="69"/>
        <v>0</v>
      </c>
      <c r="R131" s="296" t="str">
        <f>"1"&amp;TEXT(ROWS(F$2:F127),"00")&amp;"D"</f>
        <v>1126D</v>
      </c>
      <c r="S131" s="297"/>
      <c r="T131" s="353">
        <f t="shared" si="70"/>
        <v>0</v>
      </c>
      <c r="V131" s="296" t="str">
        <f>"2"&amp;TEXT(ROWS(I$2:I127),"00")&amp;"D"</f>
        <v>2126D</v>
      </c>
      <c r="W131" s="297"/>
      <c r="X131" s="353">
        <f t="shared" si="71"/>
        <v>0</v>
      </c>
      <c r="Z131" s="296" t="str">
        <f>"3"&amp;TEXT(ROWS(L$2:L127),"00")&amp;"D"</f>
        <v>3126D</v>
      </c>
      <c r="AA131" s="297"/>
      <c r="AB131" s="353">
        <f t="shared" si="72"/>
        <v>0</v>
      </c>
      <c r="AD131" s="296" t="str">
        <f>"4"&amp;TEXT(ROWS(O$2:O127),"00")&amp;"D"</f>
        <v>4126D</v>
      </c>
      <c r="AE131" s="297"/>
      <c r="AF131" s="353">
        <f t="shared" si="73"/>
        <v>0</v>
      </c>
      <c r="AG131" s="206"/>
      <c r="AH131" s="188">
        <f t="shared" si="41"/>
        <v>0</v>
      </c>
      <c r="AI131" s="188">
        <f t="shared" si="74"/>
        <v>0</v>
      </c>
      <c r="AJ131" s="188">
        <f t="shared" si="75"/>
        <v>0</v>
      </c>
      <c r="AK131" s="188">
        <f t="shared" si="76"/>
        <v>0</v>
      </c>
      <c r="AL131" s="188">
        <f t="shared" si="77"/>
        <v>0</v>
      </c>
      <c r="AN131" s="188">
        <f t="shared" si="42"/>
        <v>0</v>
      </c>
      <c r="AO131" s="188">
        <f t="shared" si="43"/>
        <v>0</v>
      </c>
      <c r="AP131" s="188">
        <f t="shared" si="44"/>
        <v>0</v>
      </c>
      <c r="AQ131" s="188">
        <f t="shared" si="45"/>
        <v>0</v>
      </c>
      <c r="AR131" s="188">
        <f t="shared" si="46"/>
        <v>0</v>
      </c>
      <c r="AS131" s="188">
        <f t="shared" si="47"/>
        <v>0</v>
      </c>
      <c r="AT131" s="188">
        <f t="shared" si="48"/>
        <v>0</v>
      </c>
      <c r="AU131" s="188">
        <f t="shared" si="49"/>
        <v>0</v>
      </c>
      <c r="AV131" s="188">
        <f t="shared" si="50"/>
        <v>0</v>
      </c>
      <c r="AW131" s="188">
        <f t="shared" si="51"/>
        <v>0</v>
      </c>
      <c r="AX131" s="188">
        <f t="shared" si="52"/>
        <v>0</v>
      </c>
      <c r="AY131" s="188">
        <f t="shared" si="53"/>
        <v>0</v>
      </c>
      <c r="AZ131" s="188">
        <f t="shared" si="54"/>
        <v>0</v>
      </c>
      <c r="BA131" s="188">
        <f t="shared" si="55"/>
        <v>0</v>
      </c>
      <c r="BB131" s="188">
        <f t="shared" si="56"/>
        <v>0</v>
      </c>
      <c r="BC131" s="188">
        <f t="shared" si="57"/>
        <v>0</v>
      </c>
      <c r="BD131" s="188">
        <f t="shared" si="58"/>
        <v>0</v>
      </c>
      <c r="BE131" s="188">
        <f t="shared" si="59"/>
        <v>0</v>
      </c>
      <c r="BF131" s="188">
        <f t="shared" si="60"/>
        <v>0</v>
      </c>
      <c r="BG131" s="188">
        <f t="shared" si="61"/>
        <v>0</v>
      </c>
      <c r="BH131" s="188">
        <f t="shared" si="62"/>
        <v>0</v>
      </c>
      <c r="BI131" s="188">
        <f t="shared" si="63"/>
        <v>0</v>
      </c>
      <c r="BJ131" s="188">
        <f t="shared" si="64"/>
        <v>0</v>
      </c>
      <c r="BK131" s="188">
        <f t="shared" si="65"/>
        <v>0</v>
      </c>
      <c r="BL131" s="188">
        <f t="shared" si="66"/>
        <v>0</v>
      </c>
      <c r="BM131" s="188">
        <f t="shared" si="67"/>
        <v>0</v>
      </c>
    </row>
    <row r="132" spans="3:65">
      <c r="C132" s="193" t="s">
        <v>2317</v>
      </c>
      <c r="D132" s="193">
        <v>8</v>
      </c>
      <c r="E132" s="194" t="s">
        <v>1125</v>
      </c>
      <c r="F132" s="195" t="s">
        <v>2541</v>
      </c>
      <c r="G132" s="195" t="s">
        <v>2542</v>
      </c>
      <c r="H132" s="256"/>
      <c r="I132" s="264">
        <v>39201</v>
      </c>
      <c r="J132" s="264">
        <v>185664</v>
      </c>
      <c r="K132" s="264">
        <v>40568</v>
      </c>
      <c r="L132" s="270">
        <f t="shared" si="68"/>
        <v>265433</v>
      </c>
      <c r="M132" s="213"/>
      <c r="N132" s="296" t="str">
        <f>"0"&amp;TEXT(ROWS(C$2:C128),"00")&amp;"D"</f>
        <v>0127D</v>
      </c>
      <c r="O132" s="297"/>
      <c r="P132" s="353">
        <f t="shared" si="69"/>
        <v>0</v>
      </c>
      <c r="R132" s="296" t="str">
        <f>"1"&amp;TEXT(ROWS(F$2:F128),"00")&amp;"D"</f>
        <v>1127D</v>
      </c>
      <c r="S132" s="297"/>
      <c r="T132" s="353">
        <f t="shared" si="70"/>
        <v>0</v>
      </c>
      <c r="V132" s="296" t="str">
        <f>"2"&amp;TEXT(ROWS(I$2:I128),"00")&amp;"D"</f>
        <v>2127D</v>
      </c>
      <c r="W132" s="297"/>
      <c r="X132" s="353">
        <f t="shared" si="71"/>
        <v>0</v>
      </c>
      <c r="Z132" s="296" t="str">
        <f>"3"&amp;TEXT(ROWS(L$2:L128),"00")&amp;"D"</f>
        <v>3127D</v>
      </c>
      <c r="AA132" s="297"/>
      <c r="AB132" s="353">
        <f t="shared" si="72"/>
        <v>0</v>
      </c>
      <c r="AD132" s="296" t="str">
        <f>"4"&amp;TEXT(ROWS(O$2:O128),"00")&amp;"D"</f>
        <v>4127D</v>
      </c>
      <c r="AE132" s="297"/>
      <c r="AF132" s="353">
        <f t="shared" si="73"/>
        <v>0</v>
      </c>
      <c r="AG132" s="206"/>
      <c r="AH132" s="188">
        <f t="shared" si="41"/>
        <v>0</v>
      </c>
      <c r="AI132" s="188">
        <f t="shared" si="74"/>
        <v>0</v>
      </c>
      <c r="AJ132" s="188">
        <f t="shared" si="75"/>
        <v>0</v>
      </c>
      <c r="AK132" s="188">
        <f t="shared" si="76"/>
        <v>0</v>
      </c>
      <c r="AL132" s="188">
        <f t="shared" si="77"/>
        <v>0</v>
      </c>
      <c r="AN132" s="188">
        <f t="shared" si="42"/>
        <v>0</v>
      </c>
      <c r="AO132" s="188">
        <f t="shared" si="43"/>
        <v>0</v>
      </c>
      <c r="AP132" s="188">
        <f t="shared" si="44"/>
        <v>0</v>
      </c>
      <c r="AQ132" s="188">
        <f t="shared" si="45"/>
        <v>0</v>
      </c>
      <c r="AR132" s="188">
        <f t="shared" si="46"/>
        <v>0</v>
      </c>
      <c r="AS132" s="188">
        <f t="shared" si="47"/>
        <v>0</v>
      </c>
      <c r="AT132" s="188">
        <f t="shared" si="48"/>
        <v>0</v>
      </c>
      <c r="AU132" s="188">
        <f t="shared" si="49"/>
        <v>0</v>
      </c>
      <c r="AV132" s="188">
        <f t="shared" si="50"/>
        <v>0</v>
      </c>
      <c r="AW132" s="188">
        <f t="shared" si="51"/>
        <v>0</v>
      </c>
      <c r="AX132" s="188">
        <f t="shared" si="52"/>
        <v>0</v>
      </c>
      <c r="AY132" s="188">
        <f t="shared" si="53"/>
        <v>0</v>
      </c>
      <c r="AZ132" s="188">
        <f t="shared" si="54"/>
        <v>0</v>
      </c>
      <c r="BA132" s="188">
        <f t="shared" si="55"/>
        <v>0</v>
      </c>
      <c r="BB132" s="188">
        <f t="shared" si="56"/>
        <v>0</v>
      </c>
      <c r="BC132" s="188">
        <f t="shared" si="57"/>
        <v>0</v>
      </c>
      <c r="BD132" s="188">
        <f t="shared" si="58"/>
        <v>0</v>
      </c>
      <c r="BE132" s="188">
        <f t="shared" si="59"/>
        <v>0</v>
      </c>
      <c r="BF132" s="188">
        <f t="shared" si="60"/>
        <v>0</v>
      </c>
      <c r="BG132" s="188">
        <f t="shared" si="61"/>
        <v>0</v>
      </c>
      <c r="BH132" s="188">
        <f t="shared" si="62"/>
        <v>0</v>
      </c>
      <c r="BI132" s="188">
        <f t="shared" si="63"/>
        <v>0</v>
      </c>
      <c r="BJ132" s="188">
        <f t="shared" si="64"/>
        <v>0</v>
      </c>
      <c r="BK132" s="188">
        <f t="shared" si="65"/>
        <v>0</v>
      </c>
      <c r="BL132" s="188">
        <f t="shared" si="66"/>
        <v>0</v>
      </c>
      <c r="BM132" s="188">
        <f t="shared" si="67"/>
        <v>0</v>
      </c>
    </row>
    <row r="133" spans="3:65">
      <c r="C133" s="193" t="s">
        <v>2318</v>
      </c>
      <c r="D133" s="193">
        <v>8</v>
      </c>
      <c r="E133" s="194" t="s">
        <v>1135</v>
      </c>
      <c r="F133" s="195" t="s">
        <v>2543</v>
      </c>
      <c r="G133" s="195" t="s">
        <v>2544</v>
      </c>
      <c r="H133" s="256">
        <v>88426.8</v>
      </c>
      <c r="I133" s="264">
        <v>3864</v>
      </c>
      <c r="J133" s="264">
        <v>188382</v>
      </c>
      <c r="K133" s="264"/>
      <c r="L133" s="270">
        <f t="shared" si="68"/>
        <v>280672.8</v>
      </c>
      <c r="M133" s="213"/>
      <c r="N133" s="296" t="str">
        <f>"0"&amp;TEXT(ROWS(C$2:C129),"00")&amp;"D"</f>
        <v>0128D</v>
      </c>
      <c r="O133" s="297"/>
      <c r="P133" s="353">
        <f t="shared" si="69"/>
        <v>0</v>
      </c>
      <c r="R133" s="296" t="str">
        <f>"1"&amp;TEXT(ROWS(F$2:F129),"00")&amp;"D"</f>
        <v>1128D</v>
      </c>
      <c r="S133" s="297"/>
      <c r="T133" s="353">
        <f t="shared" si="70"/>
        <v>0</v>
      </c>
      <c r="V133" s="296" t="str">
        <f>"2"&amp;TEXT(ROWS(I$2:I129),"00")&amp;"D"</f>
        <v>2128D</v>
      </c>
      <c r="W133" s="297"/>
      <c r="X133" s="353">
        <f t="shared" si="71"/>
        <v>0</v>
      </c>
      <c r="Z133" s="296" t="str">
        <f>"3"&amp;TEXT(ROWS(L$2:L129),"00")&amp;"D"</f>
        <v>3128D</v>
      </c>
      <c r="AA133" s="297"/>
      <c r="AB133" s="353">
        <f t="shared" si="72"/>
        <v>0</v>
      </c>
      <c r="AD133" s="296" t="str">
        <f>"4"&amp;TEXT(ROWS(O$2:O129),"00")&amp;"D"</f>
        <v>4128D</v>
      </c>
      <c r="AE133" s="297"/>
      <c r="AF133" s="353">
        <f t="shared" si="73"/>
        <v>0</v>
      </c>
      <c r="AG133" s="206"/>
      <c r="AH133" s="188">
        <f t="shared" si="41"/>
        <v>0</v>
      </c>
      <c r="AI133" s="188">
        <f t="shared" si="74"/>
        <v>0</v>
      </c>
      <c r="AJ133" s="188">
        <f t="shared" si="75"/>
        <v>0</v>
      </c>
      <c r="AK133" s="188">
        <f t="shared" si="76"/>
        <v>0</v>
      </c>
      <c r="AL133" s="188">
        <f t="shared" si="77"/>
        <v>0</v>
      </c>
      <c r="AN133" s="188">
        <f t="shared" si="42"/>
        <v>0</v>
      </c>
      <c r="AO133" s="188">
        <f t="shared" si="43"/>
        <v>0</v>
      </c>
      <c r="AP133" s="188">
        <f t="shared" si="44"/>
        <v>0</v>
      </c>
      <c r="AQ133" s="188">
        <f t="shared" si="45"/>
        <v>0</v>
      </c>
      <c r="AR133" s="188">
        <f t="shared" si="46"/>
        <v>0</v>
      </c>
      <c r="AS133" s="188">
        <f t="shared" si="47"/>
        <v>0</v>
      </c>
      <c r="AT133" s="188">
        <f t="shared" si="48"/>
        <v>0</v>
      </c>
      <c r="AU133" s="188">
        <f t="shared" si="49"/>
        <v>0</v>
      </c>
      <c r="AV133" s="188">
        <f t="shared" si="50"/>
        <v>0</v>
      </c>
      <c r="AW133" s="188">
        <f t="shared" si="51"/>
        <v>0</v>
      </c>
      <c r="AX133" s="188">
        <f t="shared" si="52"/>
        <v>0</v>
      </c>
      <c r="AY133" s="188">
        <f t="shared" si="53"/>
        <v>0</v>
      </c>
      <c r="AZ133" s="188">
        <f t="shared" si="54"/>
        <v>0</v>
      </c>
      <c r="BA133" s="188">
        <f t="shared" si="55"/>
        <v>0</v>
      </c>
      <c r="BB133" s="188">
        <f t="shared" si="56"/>
        <v>0</v>
      </c>
      <c r="BC133" s="188">
        <f t="shared" si="57"/>
        <v>0</v>
      </c>
      <c r="BD133" s="188">
        <f t="shared" si="58"/>
        <v>0</v>
      </c>
      <c r="BE133" s="188">
        <f t="shared" si="59"/>
        <v>0</v>
      </c>
      <c r="BF133" s="188">
        <f t="shared" si="60"/>
        <v>0</v>
      </c>
      <c r="BG133" s="188">
        <f t="shared" si="61"/>
        <v>0</v>
      </c>
      <c r="BH133" s="188">
        <f t="shared" si="62"/>
        <v>0</v>
      </c>
      <c r="BI133" s="188">
        <f t="shared" si="63"/>
        <v>0</v>
      </c>
      <c r="BJ133" s="188">
        <f t="shared" si="64"/>
        <v>0</v>
      </c>
      <c r="BK133" s="188">
        <f t="shared" si="65"/>
        <v>0</v>
      </c>
      <c r="BL133" s="188">
        <f t="shared" si="66"/>
        <v>0</v>
      </c>
      <c r="BM133" s="188">
        <f t="shared" si="67"/>
        <v>0</v>
      </c>
    </row>
    <row r="134" spans="3:65">
      <c r="C134" s="193" t="s">
        <v>2319</v>
      </c>
      <c r="D134" s="193">
        <v>8</v>
      </c>
      <c r="E134" s="194" t="s">
        <v>1125</v>
      </c>
      <c r="F134" s="195" t="s">
        <v>2545</v>
      </c>
      <c r="G134" s="195" t="s">
        <v>2546</v>
      </c>
      <c r="H134" s="256">
        <v>126759.6</v>
      </c>
      <c r="I134" s="264">
        <v>25671</v>
      </c>
      <c r="J134" s="264">
        <v>222360</v>
      </c>
      <c r="K134" s="264">
        <v>0</v>
      </c>
      <c r="L134" s="270">
        <f t="shared" si="68"/>
        <v>374790.6</v>
      </c>
      <c r="M134" s="213"/>
      <c r="N134" s="296" t="str">
        <f>"0"&amp;TEXT(ROWS(C$2:C130),"00")&amp;"D"</f>
        <v>0129D</v>
      </c>
      <c r="O134" s="297"/>
      <c r="P134" s="353">
        <f t="shared" si="69"/>
        <v>0</v>
      </c>
      <c r="R134" s="296" t="str">
        <f>"1"&amp;TEXT(ROWS(F$2:F130),"00")&amp;"D"</f>
        <v>1129D</v>
      </c>
      <c r="S134" s="297"/>
      <c r="T134" s="353">
        <f t="shared" si="70"/>
        <v>0</v>
      </c>
      <c r="V134" s="296" t="str">
        <f>"2"&amp;TEXT(ROWS(I$2:I130),"00")&amp;"D"</f>
        <v>2129D</v>
      </c>
      <c r="W134" s="297"/>
      <c r="X134" s="353">
        <f t="shared" si="71"/>
        <v>0</v>
      </c>
      <c r="Z134" s="296" t="str">
        <f>"3"&amp;TEXT(ROWS(L$2:L130),"00")&amp;"D"</f>
        <v>3129D</v>
      </c>
      <c r="AA134" s="297"/>
      <c r="AB134" s="353">
        <f t="shared" si="72"/>
        <v>0</v>
      </c>
      <c r="AD134" s="296" t="str">
        <f>"4"&amp;TEXT(ROWS(O$2:O130),"00")&amp;"D"</f>
        <v>4129D</v>
      </c>
      <c r="AE134" s="297"/>
      <c r="AF134" s="353">
        <f t="shared" si="73"/>
        <v>0</v>
      </c>
      <c r="AG134" s="206"/>
      <c r="AH134" s="188">
        <f t="shared" ref="AH134:AH141" si="78">SUM($O134*$AH$5)</f>
        <v>0</v>
      </c>
      <c r="AI134" s="188">
        <f t="shared" si="74"/>
        <v>0</v>
      </c>
      <c r="AJ134" s="188">
        <f t="shared" si="75"/>
        <v>0</v>
      </c>
      <c r="AK134" s="188">
        <f t="shared" si="76"/>
        <v>0</v>
      </c>
      <c r="AL134" s="188">
        <f t="shared" si="77"/>
        <v>0</v>
      </c>
      <c r="AN134" s="188">
        <f t="shared" ref="AN134:AN141" si="79">SUM($O134*$AN$5)</f>
        <v>0</v>
      </c>
      <c r="AO134" s="188">
        <f t="shared" ref="AO134:AO141" si="80">SUM($O134*$AO$5)</f>
        <v>0</v>
      </c>
      <c r="AP134" s="188">
        <f t="shared" ref="AP134:AP141" si="81">SUM($O134*$AP$5)</f>
        <v>0</v>
      </c>
      <c r="AQ134" s="188">
        <f t="shared" ref="AQ134:AQ141" si="82">SUM($O134*$AQ$5)</f>
        <v>0</v>
      </c>
      <c r="AR134" s="188">
        <f t="shared" ref="AR134:AR141" si="83">SUM($O134*$AR$5)</f>
        <v>0</v>
      </c>
      <c r="AS134" s="188">
        <f t="shared" ref="AS134:AS141" si="84">SUM($O134*$AS$5)</f>
        <v>0</v>
      </c>
      <c r="AT134" s="188">
        <f t="shared" ref="AT134:AT141" si="85">SUM($O134*$AT$5)</f>
        <v>0</v>
      </c>
      <c r="AU134" s="188">
        <f t="shared" ref="AU134:AU141" si="86">SUM($O134*$AU$5)</f>
        <v>0</v>
      </c>
      <c r="AV134" s="188">
        <f t="shared" ref="AV134:AV141" si="87">SUM($O134*$AV$5)</f>
        <v>0</v>
      </c>
      <c r="AW134" s="188">
        <f t="shared" ref="AW134:AW141" si="88">SUM($O134*$AW$5)</f>
        <v>0</v>
      </c>
      <c r="AX134" s="188">
        <f t="shared" ref="AX134:AX141" si="89">SUM($O134*$AX$5)</f>
        <v>0</v>
      </c>
      <c r="AY134" s="188">
        <f t="shared" ref="AY134:AY141" si="90">SUM($O134*$AY$5)</f>
        <v>0</v>
      </c>
      <c r="AZ134" s="188">
        <f t="shared" ref="AZ134:AZ141" si="91">SUM($O134*$AZ$5)</f>
        <v>0</v>
      </c>
      <c r="BA134" s="188">
        <f t="shared" ref="BA134:BA141" si="92">SUM($O134*$BA$5)</f>
        <v>0</v>
      </c>
      <c r="BB134" s="188">
        <f t="shared" ref="BB134:BB141" si="93">SUM($O134*$BB$5)</f>
        <v>0</v>
      </c>
      <c r="BC134" s="188">
        <f t="shared" ref="BC134:BC141" si="94">SUM($O134*$BC$5)</f>
        <v>0</v>
      </c>
      <c r="BD134" s="188">
        <f t="shared" ref="BD134:BD141" si="95">SUM($O134*$BD$5)</f>
        <v>0</v>
      </c>
      <c r="BE134" s="188">
        <f t="shared" ref="BE134:BE141" si="96">SUM($O134*$BE$5)</f>
        <v>0</v>
      </c>
      <c r="BF134" s="188">
        <f t="shared" ref="BF134:BF141" si="97">SUM($O134*$BF$5)</f>
        <v>0</v>
      </c>
      <c r="BG134" s="188">
        <f t="shared" ref="BG134:BG141" si="98">SUM($O134*$BG$5)</f>
        <v>0</v>
      </c>
      <c r="BH134" s="188">
        <f t="shared" ref="BH134:BH141" si="99">SUM($O134*$BH$5)</f>
        <v>0</v>
      </c>
      <c r="BI134" s="188">
        <f t="shared" ref="BI134:BI141" si="100">SUM($O134*$BI$5)</f>
        <v>0</v>
      </c>
      <c r="BJ134" s="188">
        <f t="shared" ref="BJ134:BJ141" si="101">SUM($O134*$BJ$5)</f>
        <v>0</v>
      </c>
      <c r="BK134" s="188">
        <f t="shared" ref="BK134:BK141" si="102">SUM($O134*$BK$5)</f>
        <v>0</v>
      </c>
      <c r="BL134" s="188">
        <f t="shared" ref="BL134:BL141" si="103">SUM($O134*$BL$5)</f>
        <v>0</v>
      </c>
      <c r="BM134" s="188">
        <f t="shared" ref="BM134:BM141" si="104">SUM($O134*$BM$5)</f>
        <v>0</v>
      </c>
    </row>
    <row r="135" spans="3:65">
      <c r="C135" s="193" t="s">
        <v>2320</v>
      </c>
      <c r="D135" s="193">
        <v>8</v>
      </c>
      <c r="E135" s="194" t="s">
        <v>1135</v>
      </c>
      <c r="F135" s="195" t="s">
        <v>2547</v>
      </c>
      <c r="G135" s="195" t="s">
        <v>2548</v>
      </c>
      <c r="H135" s="256"/>
      <c r="I135" s="264">
        <v>274</v>
      </c>
      <c r="J135" s="264">
        <v>232610</v>
      </c>
      <c r="K135" s="264">
        <v>4707</v>
      </c>
      <c r="L135" s="270">
        <f t="shared" ref="L135:L141" si="105">SUM(H135:K135)</f>
        <v>237591</v>
      </c>
      <c r="M135" s="213"/>
      <c r="N135" s="296" t="str">
        <f>"0"&amp;TEXT(ROWS(C$2:C131),"00")&amp;"D"</f>
        <v>0130D</v>
      </c>
      <c r="O135" s="297"/>
      <c r="P135" s="353">
        <f t="shared" ref="P135:P141" si="106">O135/L135</f>
        <v>0</v>
      </c>
      <c r="R135" s="296" t="str">
        <f>"1"&amp;TEXT(ROWS(F$2:F131),"00")&amp;"D"</f>
        <v>1130D</v>
      </c>
      <c r="S135" s="297"/>
      <c r="T135" s="353">
        <f t="shared" ref="T135:T141" si="107">S135/L135</f>
        <v>0</v>
      </c>
      <c r="V135" s="296" t="str">
        <f>"2"&amp;TEXT(ROWS(I$2:I131),"00")&amp;"D"</f>
        <v>2130D</v>
      </c>
      <c r="W135" s="297"/>
      <c r="X135" s="353">
        <f t="shared" ref="X135:X141" si="108">W135/L135</f>
        <v>0</v>
      </c>
      <c r="Z135" s="296" t="str">
        <f>"3"&amp;TEXT(ROWS(L$2:L131),"00")&amp;"D"</f>
        <v>3130D</v>
      </c>
      <c r="AA135" s="297"/>
      <c r="AB135" s="353">
        <f t="shared" ref="AB135:AB141" si="109">AA135/L135</f>
        <v>0</v>
      </c>
      <c r="AD135" s="296" t="str">
        <f>"4"&amp;TEXT(ROWS(O$2:O131),"00")&amp;"D"</f>
        <v>4130D</v>
      </c>
      <c r="AE135" s="297"/>
      <c r="AF135" s="353">
        <f t="shared" ref="AF135:AF141" si="110">AE135/L135</f>
        <v>0</v>
      </c>
      <c r="AG135" s="206"/>
      <c r="AH135" s="188">
        <f t="shared" si="78"/>
        <v>0</v>
      </c>
      <c r="AI135" s="188">
        <f t="shared" ref="AI135:AI141" si="111">SUM(S135*$AI$5)</f>
        <v>0</v>
      </c>
      <c r="AJ135" s="188">
        <f t="shared" ref="AJ135:AJ141" si="112">SUM(W135*$AJ$5)</f>
        <v>0</v>
      </c>
      <c r="AK135" s="188">
        <f t="shared" ref="AK135:AK141" si="113">SUM(AA135*$AK$5)</f>
        <v>0</v>
      </c>
      <c r="AL135" s="188">
        <f t="shared" ref="AL135:AL141" si="114">SUM(AE135*$AL$5)</f>
        <v>0</v>
      </c>
      <c r="AN135" s="188">
        <f t="shared" si="79"/>
        <v>0</v>
      </c>
      <c r="AO135" s="188">
        <f t="shared" si="80"/>
        <v>0</v>
      </c>
      <c r="AP135" s="188">
        <f t="shared" si="81"/>
        <v>0</v>
      </c>
      <c r="AQ135" s="188">
        <f t="shared" si="82"/>
        <v>0</v>
      </c>
      <c r="AR135" s="188">
        <f t="shared" si="83"/>
        <v>0</v>
      </c>
      <c r="AS135" s="188">
        <f t="shared" si="84"/>
        <v>0</v>
      </c>
      <c r="AT135" s="188">
        <f t="shared" si="85"/>
        <v>0</v>
      </c>
      <c r="AU135" s="188">
        <f t="shared" si="86"/>
        <v>0</v>
      </c>
      <c r="AV135" s="188">
        <f t="shared" si="87"/>
        <v>0</v>
      </c>
      <c r="AW135" s="188">
        <f t="shared" si="88"/>
        <v>0</v>
      </c>
      <c r="AX135" s="188">
        <f t="shared" si="89"/>
        <v>0</v>
      </c>
      <c r="AY135" s="188">
        <f t="shared" si="90"/>
        <v>0</v>
      </c>
      <c r="AZ135" s="188">
        <f t="shared" si="91"/>
        <v>0</v>
      </c>
      <c r="BA135" s="188">
        <f t="shared" si="92"/>
        <v>0</v>
      </c>
      <c r="BB135" s="188">
        <f t="shared" si="93"/>
        <v>0</v>
      </c>
      <c r="BC135" s="188">
        <f t="shared" si="94"/>
        <v>0</v>
      </c>
      <c r="BD135" s="188">
        <f t="shared" si="95"/>
        <v>0</v>
      </c>
      <c r="BE135" s="188">
        <f t="shared" si="96"/>
        <v>0</v>
      </c>
      <c r="BF135" s="188">
        <f t="shared" si="97"/>
        <v>0</v>
      </c>
      <c r="BG135" s="188">
        <f t="shared" si="98"/>
        <v>0</v>
      </c>
      <c r="BH135" s="188">
        <f t="shared" si="99"/>
        <v>0</v>
      </c>
      <c r="BI135" s="188">
        <f t="shared" si="100"/>
        <v>0</v>
      </c>
      <c r="BJ135" s="188">
        <f t="shared" si="101"/>
        <v>0</v>
      </c>
      <c r="BK135" s="188">
        <f t="shared" si="102"/>
        <v>0</v>
      </c>
      <c r="BL135" s="188">
        <f t="shared" si="103"/>
        <v>0</v>
      </c>
      <c r="BM135" s="188">
        <f t="shared" si="104"/>
        <v>0</v>
      </c>
    </row>
    <row r="136" spans="3:65">
      <c r="C136" s="193" t="s">
        <v>2321</v>
      </c>
      <c r="D136" s="193">
        <v>8</v>
      </c>
      <c r="E136" s="194" t="s">
        <v>1135</v>
      </c>
      <c r="F136" s="195" t="s">
        <v>2549</v>
      </c>
      <c r="G136" s="195" t="s">
        <v>2550</v>
      </c>
      <c r="H136" s="256">
        <v>87120</v>
      </c>
      <c r="I136" s="264">
        <v>364</v>
      </c>
      <c r="J136" s="264">
        <v>243863</v>
      </c>
      <c r="K136" s="264">
        <v>3880</v>
      </c>
      <c r="L136" s="270">
        <f t="shared" si="105"/>
        <v>335227</v>
      </c>
      <c r="M136" s="213"/>
      <c r="N136" s="296" t="str">
        <f>"0"&amp;TEXT(ROWS(C$2:C132),"00")&amp;"D"</f>
        <v>0131D</v>
      </c>
      <c r="O136" s="297"/>
      <c r="P136" s="353">
        <f t="shared" si="106"/>
        <v>0</v>
      </c>
      <c r="R136" s="296" t="str">
        <f>"1"&amp;TEXT(ROWS(F$2:F132),"00")&amp;"D"</f>
        <v>1131D</v>
      </c>
      <c r="S136" s="297"/>
      <c r="T136" s="353">
        <f t="shared" si="107"/>
        <v>0</v>
      </c>
      <c r="V136" s="296" t="str">
        <f>"2"&amp;TEXT(ROWS(I$2:I132),"00")&amp;"D"</f>
        <v>2131D</v>
      </c>
      <c r="W136" s="297"/>
      <c r="X136" s="353">
        <f t="shared" si="108"/>
        <v>0</v>
      </c>
      <c r="Z136" s="296" t="str">
        <f>"3"&amp;TEXT(ROWS(L$2:L132),"00")&amp;"D"</f>
        <v>3131D</v>
      </c>
      <c r="AA136" s="297"/>
      <c r="AB136" s="353">
        <f t="shared" si="109"/>
        <v>0</v>
      </c>
      <c r="AD136" s="296" t="str">
        <f>"4"&amp;TEXT(ROWS(O$2:O132),"00")&amp;"D"</f>
        <v>4131D</v>
      </c>
      <c r="AE136" s="297"/>
      <c r="AF136" s="353">
        <f t="shared" si="110"/>
        <v>0</v>
      </c>
      <c r="AG136" s="206"/>
      <c r="AH136" s="188">
        <f t="shared" si="78"/>
        <v>0</v>
      </c>
      <c r="AI136" s="188">
        <f t="shared" si="111"/>
        <v>0</v>
      </c>
      <c r="AJ136" s="188">
        <f t="shared" si="112"/>
        <v>0</v>
      </c>
      <c r="AK136" s="188">
        <f t="shared" si="113"/>
        <v>0</v>
      </c>
      <c r="AL136" s="188">
        <f t="shared" si="114"/>
        <v>0</v>
      </c>
      <c r="AN136" s="188">
        <f t="shared" si="79"/>
        <v>0</v>
      </c>
      <c r="AO136" s="188">
        <f t="shared" si="80"/>
        <v>0</v>
      </c>
      <c r="AP136" s="188">
        <f t="shared" si="81"/>
        <v>0</v>
      </c>
      <c r="AQ136" s="188">
        <f t="shared" si="82"/>
        <v>0</v>
      </c>
      <c r="AR136" s="188">
        <f t="shared" si="83"/>
        <v>0</v>
      </c>
      <c r="AS136" s="188">
        <f t="shared" si="84"/>
        <v>0</v>
      </c>
      <c r="AT136" s="188">
        <f t="shared" si="85"/>
        <v>0</v>
      </c>
      <c r="AU136" s="188">
        <f t="shared" si="86"/>
        <v>0</v>
      </c>
      <c r="AV136" s="188">
        <f t="shared" si="87"/>
        <v>0</v>
      </c>
      <c r="AW136" s="188">
        <f t="shared" si="88"/>
        <v>0</v>
      </c>
      <c r="AX136" s="188">
        <f t="shared" si="89"/>
        <v>0</v>
      </c>
      <c r="AY136" s="188">
        <f t="shared" si="90"/>
        <v>0</v>
      </c>
      <c r="AZ136" s="188">
        <f t="shared" si="91"/>
        <v>0</v>
      </c>
      <c r="BA136" s="188">
        <f t="shared" si="92"/>
        <v>0</v>
      </c>
      <c r="BB136" s="188">
        <f t="shared" si="93"/>
        <v>0</v>
      </c>
      <c r="BC136" s="188">
        <f t="shared" si="94"/>
        <v>0</v>
      </c>
      <c r="BD136" s="188">
        <f t="shared" si="95"/>
        <v>0</v>
      </c>
      <c r="BE136" s="188">
        <f t="shared" si="96"/>
        <v>0</v>
      </c>
      <c r="BF136" s="188">
        <f t="shared" si="97"/>
        <v>0</v>
      </c>
      <c r="BG136" s="188">
        <f t="shared" si="98"/>
        <v>0</v>
      </c>
      <c r="BH136" s="188">
        <f t="shared" si="99"/>
        <v>0</v>
      </c>
      <c r="BI136" s="188">
        <f t="shared" si="100"/>
        <v>0</v>
      </c>
      <c r="BJ136" s="188">
        <f t="shared" si="101"/>
        <v>0</v>
      </c>
      <c r="BK136" s="188">
        <f t="shared" si="102"/>
        <v>0</v>
      </c>
      <c r="BL136" s="188">
        <f t="shared" si="103"/>
        <v>0</v>
      </c>
      <c r="BM136" s="188">
        <f t="shared" si="104"/>
        <v>0</v>
      </c>
    </row>
    <row r="137" spans="3:65">
      <c r="C137" s="193" t="s">
        <v>2322</v>
      </c>
      <c r="D137" s="193">
        <v>8</v>
      </c>
      <c r="E137" s="194" t="s">
        <v>1125</v>
      </c>
      <c r="F137" s="195" t="s">
        <v>2551</v>
      </c>
      <c r="G137" s="195" t="s">
        <v>2552</v>
      </c>
      <c r="H137" s="256"/>
      <c r="I137" s="264">
        <v>68231</v>
      </c>
      <c r="J137" s="264">
        <v>279082</v>
      </c>
      <c r="K137" s="264">
        <v>25239</v>
      </c>
      <c r="L137" s="270">
        <f t="shared" si="105"/>
        <v>372552</v>
      </c>
      <c r="M137" s="213"/>
      <c r="N137" s="296" t="str">
        <f>"0"&amp;TEXT(ROWS(C$2:C133),"00")&amp;"D"</f>
        <v>0132D</v>
      </c>
      <c r="O137" s="297"/>
      <c r="P137" s="353">
        <f t="shared" si="106"/>
        <v>0</v>
      </c>
      <c r="R137" s="296" t="str">
        <f>"1"&amp;TEXT(ROWS(F$2:F133),"00")&amp;"D"</f>
        <v>1132D</v>
      </c>
      <c r="S137" s="297"/>
      <c r="T137" s="353">
        <f t="shared" si="107"/>
        <v>0</v>
      </c>
      <c r="V137" s="296" t="str">
        <f>"2"&amp;TEXT(ROWS(I$2:I133),"00")&amp;"D"</f>
        <v>2132D</v>
      </c>
      <c r="W137" s="297"/>
      <c r="X137" s="353">
        <f t="shared" si="108"/>
        <v>0</v>
      </c>
      <c r="Z137" s="296" t="str">
        <f>"3"&amp;TEXT(ROWS(L$2:L133),"00")&amp;"D"</f>
        <v>3132D</v>
      </c>
      <c r="AA137" s="297"/>
      <c r="AB137" s="353">
        <f t="shared" si="109"/>
        <v>0</v>
      </c>
      <c r="AD137" s="296" t="str">
        <f>"4"&amp;TEXT(ROWS(O$2:O133),"00")&amp;"D"</f>
        <v>4132D</v>
      </c>
      <c r="AE137" s="297"/>
      <c r="AF137" s="353">
        <f t="shared" si="110"/>
        <v>0</v>
      </c>
      <c r="AG137" s="206"/>
      <c r="AH137" s="188">
        <f t="shared" si="78"/>
        <v>0</v>
      </c>
      <c r="AI137" s="188">
        <f t="shared" si="111"/>
        <v>0</v>
      </c>
      <c r="AJ137" s="188">
        <f t="shared" si="112"/>
        <v>0</v>
      </c>
      <c r="AK137" s="188">
        <f t="shared" si="113"/>
        <v>0</v>
      </c>
      <c r="AL137" s="188">
        <f t="shared" si="114"/>
        <v>0</v>
      </c>
      <c r="AN137" s="188">
        <f t="shared" si="79"/>
        <v>0</v>
      </c>
      <c r="AO137" s="188">
        <f t="shared" si="80"/>
        <v>0</v>
      </c>
      <c r="AP137" s="188">
        <f t="shared" si="81"/>
        <v>0</v>
      </c>
      <c r="AQ137" s="188">
        <f t="shared" si="82"/>
        <v>0</v>
      </c>
      <c r="AR137" s="188">
        <f t="shared" si="83"/>
        <v>0</v>
      </c>
      <c r="AS137" s="188">
        <f t="shared" si="84"/>
        <v>0</v>
      </c>
      <c r="AT137" s="188">
        <f t="shared" si="85"/>
        <v>0</v>
      </c>
      <c r="AU137" s="188">
        <f t="shared" si="86"/>
        <v>0</v>
      </c>
      <c r="AV137" s="188">
        <f t="shared" si="87"/>
        <v>0</v>
      </c>
      <c r="AW137" s="188">
        <f t="shared" si="88"/>
        <v>0</v>
      </c>
      <c r="AX137" s="188">
        <f t="shared" si="89"/>
        <v>0</v>
      </c>
      <c r="AY137" s="188">
        <f t="shared" si="90"/>
        <v>0</v>
      </c>
      <c r="AZ137" s="188">
        <f t="shared" si="91"/>
        <v>0</v>
      </c>
      <c r="BA137" s="188">
        <f t="shared" si="92"/>
        <v>0</v>
      </c>
      <c r="BB137" s="188">
        <f t="shared" si="93"/>
        <v>0</v>
      </c>
      <c r="BC137" s="188">
        <f t="shared" si="94"/>
        <v>0</v>
      </c>
      <c r="BD137" s="188">
        <f t="shared" si="95"/>
        <v>0</v>
      </c>
      <c r="BE137" s="188">
        <f t="shared" si="96"/>
        <v>0</v>
      </c>
      <c r="BF137" s="188">
        <f t="shared" si="97"/>
        <v>0</v>
      </c>
      <c r="BG137" s="188">
        <f t="shared" si="98"/>
        <v>0</v>
      </c>
      <c r="BH137" s="188">
        <f t="shared" si="99"/>
        <v>0</v>
      </c>
      <c r="BI137" s="188">
        <f t="shared" si="100"/>
        <v>0</v>
      </c>
      <c r="BJ137" s="188">
        <f t="shared" si="101"/>
        <v>0</v>
      </c>
      <c r="BK137" s="188">
        <f t="shared" si="102"/>
        <v>0</v>
      </c>
      <c r="BL137" s="188">
        <f t="shared" si="103"/>
        <v>0</v>
      </c>
      <c r="BM137" s="188">
        <f t="shared" si="104"/>
        <v>0</v>
      </c>
    </row>
    <row r="138" spans="3:65">
      <c r="C138" s="193" t="s">
        <v>2323</v>
      </c>
      <c r="D138" s="193">
        <v>8</v>
      </c>
      <c r="E138" s="194" t="s">
        <v>1135</v>
      </c>
      <c r="F138" s="195" t="s">
        <v>2553</v>
      </c>
      <c r="G138" s="195" t="s">
        <v>2554</v>
      </c>
      <c r="H138" s="256"/>
      <c r="I138" s="264">
        <v>650</v>
      </c>
      <c r="J138" s="264">
        <v>404237</v>
      </c>
      <c r="K138" s="264">
        <v>26393</v>
      </c>
      <c r="L138" s="270">
        <f t="shared" si="105"/>
        <v>431280</v>
      </c>
      <c r="M138" s="213"/>
      <c r="N138" s="296" t="str">
        <f>"0"&amp;TEXT(ROWS(C$2:C134),"00")&amp;"D"</f>
        <v>0133D</v>
      </c>
      <c r="O138" s="297"/>
      <c r="P138" s="353">
        <f t="shared" si="106"/>
        <v>0</v>
      </c>
      <c r="R138" s="296" t="str">
        <f>"1"&amp;TEXT(ROWS(F$2:F134),"00")&amp;"D"</f>
        <v>1133D</v>
      </c>
      <c r="S138" s="297"/>
      <c r="T138" s="353">
        <f t="shared" si="107"/>
        <v>0</v>
      </c>
      <c r="V138" s="296" t="str">
        <f>"2"&amp;TEXT(ROWS(I$2:I134),"00")&amp;"D"</f>
        <v>2133D</v>
      </c>
      <c r="W138" s="297"/>
      <c r="X138" s="353">
        <f t="shared" si="108"/>
        <v>0</v>
      </c>
      <c r="Z138" s="296" t="str">
        <f>"3"&amp;TEXT(ROWS(L$2:L134),"00")&amp;"D"</f>
        <v>3133D</v>
      </c>
      <c r="AA138" s="297"/>
      <c r="AB138" s="353">
        <f t="shared" si="109"/>
        <v>0</v>
      </c>
      <c r="AD138" s="296" t="str">
        <f>"4"&amp;TEXT(ROWS(O$2:O134),"00")&amp;"D"</f>
        <v>4133D</v>
      </c>
      <c r="AE138" s="297"/>
      <c r="AF138" s="353">
        <f t="shared" si="110"/>
        <v>0</v>
      </c>
      <c r="AG138" s="206"/>
      <c r="AH138" s="188">
        <f t="shared" si="78"/>
        <v>0</v>
      </c>
      <c r="AI138" s="188">
        <f t="shared" si="111"/>
        <v>0</v>
      </c>
      <c r="AJ138" s="188">
        <f t="shared" si="112"/>
        <v>0</v>
      </c>
      <c r="AK138" s="188">
        <f t="shared" si="113"/>
        <v>0</v>
      </c>
      <c r="AL138" s="188">
        <f t="shared" si="114"/>
        <v>0</v>
      </c>
      <c r="AN138" s="188">
        <f t="shared" si="79"/>
        <v>0</v>
      </c>
      <c r="AO138" s="188">
        <f t="shared" si="80"/>
        <v>0</v>
      </c>
      <c r="AP138" s="188">
        <f t="shared" si="81"/>
        <v>0</v>
      </c>
      <c r="AQ138" s="188">
        <f t="shared" si="82"/>
        <v>0</v>
      </c>
      <c r="AR138" s="188">
        <f t="shared" si="83"/>
        <v>0</v>
      </c>
      <c r="AS138" s="188">
        <f t="shared" si="84"/>
        <v>0</v>
      </c>
      <c r="AT138" s="188">
        <f t="shared" si="85"/>
        <v>0</v>
      </c>
      <c r="AU138" s="188">
        <f t="shared" si="86"/>
        <v>0</v>
      </c>
      <c r="AV138" s="188">
        <f t="shared" si="87"/>
        <v>0</v>
      </c>
      <c r="AW138" s="188">
        <f t="shared" si="88"/>
        <v>0</v>
      </c>
      <c r="AX138" s="188">
        <f t="shared" si="89"/>
        <v>0</v>
      </c>
      <c r="AY138" s="188">
        <f t="shared" si="90"/>
        <v>0</v>
      </c>
      <c r="AZ138" s="188">
        <f t="shared" si="91"/>
        <v>0</v>
      </c>
      <c r="BA138" s="188">
        <f t="shared" si="92"/>
        <v>0</v>
      </c>
      <c r="BB138" s="188">
        <f t="shared" si="93"/>
        <v>0</v>
      </c>
      <c r="BC138" s="188">
        <f t="shared" si="94"/>
        <v>0</v>
      </c>
      <c r="BD138" s="188">
        <f t="shared" si="95"/>
        <v>0</v>
      </c>
      <c r="BE138" s="188">
        <f t="shared" si="96"/>
        <v>0</v>
      </c>
      <c r="BF138" s="188">
        <f t="shared" si="97"/>
        <v>0</v>
      </c>
      <c r="BG138" s="188">
        <f t="shared" si="98"/>
        <v>0</v>
      </c>
      <c r="BH138" s="188">
        <f t="shared" si="99"/>
        <v>0</v>
      </c>
      <c r="BI138" s="188">
        <f t="shared" si="100"/>
        <v>0</v>
      </c>
      <c r="BJ138" s="188">
        <f t="shared" si="101"/>
        <v>0</v>
      </c>
      <c r="BK138" s="188">
        <f t="shared" si="102"/>
        <v>0</v>
      </c>
      <c r="BL138" s="188">
        <f t="shared" si="103"/>
        <v>0</v>
      </c>
      <c r="BM138" s="188">
        <f t="shared" si="104"/>
        <v>0</v>
      </c>
    </row>
    <row r="139" spans="3:65">
      <c r="C139" s="193" t="s">
        <v>2324</v>
      </c>
      <c r="D139" s="193">
        <v>7</v>
      </c>
      <c r="E139" s="194" t="s">
        <v>2599</v>
      </c>
      <c r="F139" s="195" t="s">
        <v>2555</v>
      </c>
      <c r="G139" s="195" t="s">
        <v>2556</v>
      </c>
      <c r="H139" s="256"/>
      <c r="I139" s="264">
        <v>5459</v>
      </c>
      <c r="J139" s="264">
        <v>1497</v>
      </c>
      <c r="K139" s="264">
        <v>10044</v>
      </c>
      <c r="L139" s="270">
        <f t="shared" si="105"/>
        <v>17000</v>
      </c>
      <c r="M139" s="213"/>
      <c r="N139" s="296" t="str">
        <f>"0"&amp;TEXT(ROWS(C$2:C135),"00")&amp;"D"</f>
        <v>0134D</v>
      </c>
      <c r="O139" s="297"/>
      <c r="P139" s="353">
        <f t="shared" si="106"/>
        <v>0</v>
      </c>
      <c r="R139" s="296" t="str">
        <f>"1"&amp;TEXT(ROWS(F$2:F135),"00")&amp;"D"</f>
        <v>1134D</v>
      </c>
      <c r="S139" s="297"/>
      <c r="T139" s="353">
        <f t="shared" si="107"/>
        <v>0</v>
      </c>
      <c r="V139" s="296" t="str">
        <f>"2"&amp;TEXT(ROWS(I$2:I135),"00")&amp;"D"</f>
        <v>2134D</v>
      </c>
      <c r="W139" s="297"/>
      <c r="X139" s="353">
        <f t="shared" si="108"/>
        <v>0</v>
      </c>
      <c r="Z139" s="296" t="str">
        <f>"3"&amp;TEXT(ROWS(L$2:L135),"00")&amp;"D"</f>
        <v>3134D</v>
      </c>
      <c r="AA139" s="297"/>
      <c r="AB139" s="353">
        <f t="shared" si="109"/>
        <v>0</v>
      </c>
      <c r="AD139" s="296" t="str">
        <f>"4"&amp;TEXT(ROWS(O$2:O135),"00")&amp;"D"</f>
        <v>4134D</v>
      </c>
      <c r="AE139" s="297"/>
      <c r="AF139" s="353">
        <f t="shared" si="110"/>
        <v>0</v>
      </c>
      <c r="AG139" s="206"/>
      <c r="AH139" s="188">
        <f t="shared" si="78"/>
        <v>0</v>
      </c>
      <c r="AI139" s="188">
        <f t="shared" si="111"/>
        <v>0</v>
      </c>
      <c r="AJ139" s="188">
        <f t="shared" si="112"/>
        <v>0</v>
      </c>
      <c r="AK139" s="188">
        <f t="shared" si="113"/>
        <v>0</v>
      </c>
      <c r="AL139" s="188">
        <f t="shared" si="114"/>
        <v>0</v>
      </c>
      <c r="AN139" s="188">
        <f t="shared" si="79"/>
        <v>0</v>
      </c>
      <c r="AO139" s="188">
        <f t="shared" si="80"/>
        <v>0</v>
      </c>
      <c r="AP139" s="188">
        <f t="shared" si="81"/>
        <v>0</v>
      </c>
      <c r="AQ139" s="188">
        <f t="shared" si="82"/>
        <v>0</v>
      </c>
      <c r="AR139" s="188">
        <f t="shared" si="83"/>
        <v>0</v>
      </c>
      <c r="AS139" s="188">
        <f t="shared" si="84"/>
        <v>0</v>
      </c>
      <c r="AT139" s="188">
        <f t="shared" si="85"/>
        <v>0</v>
      </c>
      <c r="AU139" s="188">
        <f t="shared" si="86"/>
        <v>0</v>
      </c>
      <c r="AV139" s="188">
        <f t="shared" si="87"/>
        <v>0</v>
      </c>
      <c r="AW139" s="188">
        <f t="shared" si="88"/>
        <v>0</v>
      </c>
      <c r="AX139" s="188">
        <f t="shared" si="89"/>
        <v>0</v>
      </c>
      <c r="AY139" s="188">
        <f t="shared" si="90"/>
        <v>0</v>
      </c>
      <c r="AZ139" s="188">
        <f t="shared" si="91"/>
        <v>0</v>
      </c>
      <c r="BA139" s="188">
        <f t="shared" si="92"/>
        <v>0</v>
      </c>
      <c r="BB139" s="188">
        <f t="shared" si="93"/>
        <v>0</v>
      </c>
      <c r="BC139" s="188">
        <f t="shared" si="94"/>
        <v>0</v>
      </c>
      <c r="BD139" s="188">
        <f t="shared" si="95"/>
        <v>0</v>
      </c>
      <c r="BE139" s="188">
        <f t="shared" si="96"/>
        <v>0</v>
      </c>
      <c r="BF139" s="188">
        <f t="shared" si="97"/>
        <v>0</v>
      </c>
      <c r="BG139" s="188">
        <f t="shared" si="98"/>
        <v>0</v>
      </c>
      <c r="BH139" s="188">
        <f t="shared" si="99"/>
        <v>0</v>
      </c>
      <c r="BI139" s="188">
        <f t="shared" si="100"/>
        <v>0</v>
      </c>
      <c r="BJ139" s="188">
        <f t="shared" si="101"/>
        <v>0</v>
      </c>
      <c r="BK139" s="188">
        <f t="shared" si="102"/>
        <v>0</v>
      </c>
      <c r="BL139" s="188">
        <f t="shared" si="103"/>
        <v>0</v>
      </c>
      <c r="BM139" s="188">
        <f t="shared" si="104"/>
        <v>0</v>
      </c>
    </row>
    <row r="140" spans="3:65">
      <c r="C140" s="193" t="s">
        <v>2325</v>
      </c>
      <c r="D140" s="193">
        <v>8</v>
      </c>
      <c r="E140" s="194" t="s">
        <v>1200</v>
      </c>
      <c r="F140" s="195" t="s">
        <v>2171</v>
      </c>
      <c r="G140" s="195" t="s">
        <v>2557</v>
      </c>
      <c r="H140" s="256"/>
      <c r="I140" s="264">
        <v>1079</v>
      </c>
      <c r="J140" s="264">
        <v>14875</v>
      </c>
      <c r="K140" s="264">
        <v>15683</v>
      </c>
      <c r="L140" s="270">
        <f t="shared" si="105"/>
        <v>31637</v>
      </c>
      <c r="M140" s="213"/>
      <c r="N140" s="296" t="str">
        <f>"0"&amp;TEXT(ROWS(C$2:C136),"00")&amp;"D"</f>
        <v>0135D</v>
      </c>
      <c r="O140" s="297"/>
      <c r="P140" s="353">
        <f t="shared" si="106"/>
        <v>0</v>
      </c>
      <c r="R140" s="296" t="str">
        <f>"1"&amp;TEXT(ROWS(F$2:F136),"00")&amp;"D"</f>
        <v>1135D</v>
      </c>
      <c r="S140" s="297"/>
      <c r="T140" s="353">
        <f t="shared" si="107"/>
        <v>0</v>
      </c>
      <c r="V140" s="296" t="str">
        <f>"2"&amp;TEXT(ROWS(I$2:I136),"00")&amp;"D"</f>
        <v>2135D</v>
      </c>
      <c r="W140" s="297"/>
      <c r="X140" s="353">
        <f t="shared" si="108"/>
        <v>0</v>
      </c>
      <c r="Z140" s="296" t="str">
        <f>"3"&amp;TEXT(ROWS(L$2:L136),"00")&amp;"D"</f>
        <v>3135D</v>
      </c>
      <c r="AA140" s="297"/>
      <c r="AB140" s="353">
        <f t="shared" si="109"/>
        <v>0</v>
      </c>
      <c r="AD140" s="296" t="str">
        <f>"4"&amp;TEXT(ROWS(O$2:O136),"00")&amp;"D"</f>
        <v>4135D</v>
      </c>
      <c r="AE140" s="297"/>
      <c r="AF140" s="353">
        <f t="shared" si="110"/>
        <v>0</v>
      </c>
      <c r="AG140" s="206"/>
      <c r="AH140" s="188">
        <f t="shared" si="78"/>
        <v>0</v>
      </c>
      <c r="AI140" s="188">
        <f t="shared" si="111"/>
        <v>0</v>
      </c>
      <c r="AJ140" s="188">
        <f t="shared" si="112"/>
        <v>0</v>
      </c>
      <c r="AK140" s="188">
        <f t="shared" si="113"/>
        <v>0</v>
      </c>
      <c r="AL140" s="188">
        <f t="shared" si="114"/>
        <v>0</v>
      </c>
      <c r="AN140" s="188">
        <f t="shared" si="79"/>
        <v>0</v>
      </c>
      <c r="AO140" s="188">
        <f t="shared" si="80"/>
        <v>0</v>
      </c>
      <c r="AP140" s="188">
        <f t="shared" si="81"/>
        <v>0</v>
      </c>
      <c r="AQ140" s="188">
        <f t="shared" si="82"/>
        <v>0</v>
      </c>
      <c r="AR140" s="188">
        <f t="shared" si="83"/>
        <v>0</v>
      </c>
      <c r="AS140" s="188">
        <f t="shared" si="84"/>
        <v>0</v>
      </c>
      <c r="AT140" s="188">
        <f t="shared" si="85"/>
        <v>0</v>
      </c>
      <c r="AU140" s="188">
        <f t="shared" si="86"/>
        <v>0</v>
      </c>
      <c r="AV140" s="188">
        <f t="shared" si="87"/>
        <v>0</v>
      </c>
      <c r="AW140" s="188">
        <f t="shared" si="88"/>
        <v>0</v>
      </c>
      <c r="AX140" s="188">
        <f t="shared" si="89"/>
        <v>0</v>
      </c>
      <c r="AY140" s="188">
        <f t="shared" si="90"/>
        <v>0</v>
      </c>
      <c r="AZ140" s="188">
        <f t="shared" si="91"/>
        <v>0</v>
      </c>
      <c r="BA140" s="188">
        <f t="shared" si="92"/>
        <v>0</v>
      </c>
      <c r="BB140" s="188">
        <f t="shared" si="93"/>
        <v>0</v>
      </c>
      <c r="BC140" s="188">
        <f t="shared" si="94"/>
        <v>0</v>
      </c>
      <c r="BD140" s="188">
        <f t="shared" si="95"/>
        <v>0</v>
      </c>
      <c r="BE140" s="188">
        <f t="shared" si="96"/>
        <v>0</v>
      </c>
      <c r="BF140" s="188">
        <f t="shared" si="97"/>
        <v>0</v>
      </c>
      <c r="BG140" s="188">
        <f t="shared" si="98"/>
        <v>0</v>
      </c>
      <c r="BH140" s="188">
        <f t="shared" si="99"/>
        <v>0</v>
      </c>
      <c r="BI140" s="188">
        <f t="shared" si="100"/>
        <v>0</v>
      </c>
      <c r="BJ140" s="188">
        <f t="shared" si="101"/>
        <v>0</v>
      </c>
      <c r="BK140" s="188">
        <f t="shared" si="102"/>
        <v>0</v>
      </c>
      <c r="BL140" s="188">
        <f t="shared" si="103"/>
        <v>0</v>
      </c>
      <c r="BM140" s="188">
        <f t="shared" si="104"/>
        <v>0</v>
      </c>
    </row>
    <row r="141" spans="3:65">
      <c r="C141" s="193" t="s">
        <v>2326</v>
      </c>
      <c r="D141" s="193" t="s">
        <v>2327</v>
      </c>
      <c r="E141" s="194" t="s">
        <v>1200</v>
      </c>
      <c r="F141" s="195" t="s">
        <v>2558</v>
      </c>
      <c r="G141" s="195" t="s">
        <v>2559</v>
      </c>
      <c r="H141" s="256"/>
      <c r="I141" s="264"/>
      <c r="J141" s="264">
        <v>798570</v>
      </c>
      <c r="K141" s="264"/>
      <c r="L141" s="270">
        <f t="shared" si="105"/>
        <v>798570</v>
      </c>
      <c r="M141" s="213"/>
      <c r="N141" s="296" t="str">
        <f>"0"&amp;TEXT(ROWS(C$2:C137),"00")&amp;"D"</f>
        <v>0136D</v>
      </c>
      <c r="O141" s="297"/>
      <c r="P141" s="353">
        <f t="shared" si="106"/>
        <v>0</v>
      </c>
      <c r="R141" s="296" t="str">
        <f>"1"&amp;TEXT(ROWS(F$2:F137),"00")&amp;"D"</f>
        <v>1136D</v>
      </c>
      <c r="S141" s="297"/>
      <c r="T141" s="353">
        <f t="shared" si="107"/>
        <v>0</v>
      </c>
      <c r="V141" s="296" t="str">
        <f>"2"&amp;TEXT(ROWS(I$2:I137),"00")&amp;"D"</f>
        <v>2136D</v>
      </c>
      <c r="W141" s="297"/>
      <c r="X141" s="353">
        <f t="shared" si="108"/>
        <v>0</v>
      </c>
      <c r="Z141" s="296" t="str">
        <f>"3"&amp;TEXT(ROWS(L$2:L137),"00")&amp;"D"</f>
        <v>3136D</v>
      </c>
      <c r="AA141" s="297"/>
      <c r="AB141" s="353">
        <f t="shared" si="109"/>
        <v>0</v>
      </c>
      <c r="AD141" s="296" t="str">
        <f>"4"&amp;TEXT(ROWS(O$2:O137),"00")&amp;"D"</f>
        <v>4136D</v>
      </c>
      <c r="AE141" s="297"/>
      <c r="AF141" s="353">
        <f t="shared" si="110"/>
        <v>0</v>
      </c>
      <c r="AG141" s="206"/>
      <c r="AH141" s="188">
        <f t="shared" si="78"/>
        <v>0</v>
      </c>
      <c r="AI141" s="188">
        <f t="shared" si="111"/>
        <v>0</v>
      </c>
      <c r="AJ141" s="188">
        <f t="shared" si="112"/>
        <v>0</v>
      </c>
      <c r="AK141" s="188">
        <f t="shared" si="113"/>
        <v>0</v>
      </c>
      <c r="AL141" s="188">
        <f t="shared" si="114"/>
        <v>0</v>
      </c>
      <c r="AN141" s="188">
        <f t="shared" si="79"/>
        <v>0</v>
      </c>
      <c r="AO141" s="188">
        <f t="shared" si="80"/>
        <v>0</v>
      </c>
      <c r="AP141" s="188">
        <f t="shared" si="81"/>
        <v>0</v>
      </c>
      <c r="AQ141" s="188">
        <f t="shared" si="82"/>
        <v>0</v>
      </c>
      <c r="AR141" s="188">
        <f t="shared" si="83"/>
        <v>0</v>
      </c>
      <c r="AS141" s="188">
        <f t="shared" si="84"/>
        <v>0</v>
      </c>
      <c r="AT141" s="188">
        <f t="shared" si="85"/>
        <v>0</v>
      </c>
      <c r="AU141" s="188">
        <f t="shared" si="86"/>
        <v>0</v>
      </c>
      <c r="AV141" s="188">
        <f t="shared" si="87"/>
        <v>0</v>
      </c>
      <c r="AW141" s="188">
        <f t="shared" si="88"/>
        <v>0</v>
      </c>
      <c r="AX141" s="188">
        <f t="shared" si="89"/>
        <v>0</v>
      </c>
      <c r="AY141" s="188">
        <f t="shared" si="90"/>
        <v>0</v>
      </c>
      <c r="AZ141" s="188">
        <f t="shared" si="91"/>
        <v>0</v>
      </c>
      <c r="BA141" s="188">
        <f t="shared" si="92"/>
        <v>0</v>
      </c>
      <c r="BB141" s="188">
        <f t="shared" si="93"/>
        <v>0</v>
      </c>
      <c r="BC141" s="188">
        <f t="shared" si="94"/>
        <v>0</v>
      </c>
      <c r="BD141" s="188">
        <f t="shared" si="95"/>
        <v>0</v>
      </c>
      <c r="BE141" s="188">
        <f t="shared" si="96"/>
        <v>0</v>
      </c>
      <c r="BF141" s="188">
        <f t="shared" si="97"/>
        <v>0</v>
      </c>
      <c r="BG141" s="188">
        <f t="shared" si="98"/>
        <v>0</v>
      </c>
      <c r="BH141" s="188">
        <f t="shared" si="99"/>
        <v>0</v>
      </c>
      <c r="BI141" s="188">
        <f t="shared" si="100"/>
        <v>0</v>
      </c>
      <c r="BJ141" s="188">
        <f t="shared" si="101"/>
        <v>0</v>
      </c>
      <c r="BK141" s="188">
        <f t="shared" si="102"/>
        <v>0</v>
      </c>
      <c r="BL141" s="188">
        <f t="shared" si="103"/>
        <v>0</v>
      </c>
      <c r="BM141" s="188">
        <f t="shared" si="104"/>
        <v>0</v>
      </c>
    </row>
    <row r="142" spans="3:65" ht="16.5" thickBot="1">
      <c r="C142" s="243" t="s">
        <v>2572</v>
      </c>
      <c r="D142" s="200">
        <f>COUNTA(C6:C141)</f>
        <v>136</v>
      </c>
      <c r="E142" s="200"/>
      <c r="F142" s="271"/>
      <c r="G142" s="271"/>
      <c r="H142" s="272">
        <f t="shared" ref="H142:K142" si="115">SUM(H6:H141)</f>
        <v>1013208.0000000001</v>
      </c>
      <c r="I142" s="272">
        <f t="shared" si="115"/>
        <v>1163796</v>
      </c>
      <c r="J142" s="272">
        <f t="shared" si="115"/>
        <v>22506390</v>
      </c>
      <c r="K142" s="272">
        <f t="shared" si="115"/>
        <v>2517180</v>
      </c>
      <c r="L142" s="272">
        <f>SUM(L6:L141)</f>
        <v>27200574.000000004</v>
      </c>
      <c r="O142" s="288">
        <f>SUM(O6:O141)</f>
        <v>0</v>
      </c>
      <c r="P142" s="303">
        <f>AVERAGE(P6:P141)</f>
        <v>0</v>
      </c>
      <c r="Q142" s="304" t="s">
        <v>2633</v>
      </c>
      <c r="S142" s="288">
        <f>SUM(S6:S141)</f>
        <v>0</v>
      </c>
      <c r="T142" s="303">
        <f>AVERAGE(T6:T141)</f>
        <v>0</v>
      </c>
      <c r="U142" s="304" t="s">
        <v>2633</v>
      </c>
      <c r="W142" s="288">
        <f>SUM(W6:W141)</f>
        <v>0</v>
      </c>
      <c r="X142" s="303">
        <f>AVERAGE(X6:X141)</f>
        <v>0</v>
      </c>
      <c r="Y142" s="304" t="s">
        <v>2633</v>
      </c>
      <c r="AA142" s="288">
        <f>SUM(AA6:AA141)</f>
        <v>0</v>
      </c>
      <c r="AB142" s="303">
        <f>AVERAGE(AB6:AB141)</f>
        <v>0</v>
      </c>
      <c r="AC142" s="304" t="s">
        <v>2633</v>
      </c>
      <c r="AE142" s="288">
        <f>SUM(AE6:AE141)</f>
        <v>0</v>
      </c>
      <c r="AF142" s="303">
        <f>AVERAGE(AF6:AF141)</f>
        <v>0</v>
      </c>
      <c r="AG142" s="304" t="s">
        <v>2633</v>
      </c>
      <c r="AH142" s="289">
        <f>SUM(AH6:AH141)</f>
        <v>0</v>
      </c>
      <c r="AI142" s="289">
        <f t="shared" ref="AI142:AL142" si="116">SUM(AI6:AI141)</f>
        <v>0</v>
      </c>
      <c r="AJ142" s="289">
        <f t="shared" si="116"/>
        <v>0</v>
      </c>
      <c r="AK142" s="289">
        <f t="shared" si="116"/>
        <v>0</v>
      </c>
      <c r="AL142" s="289">
        <f t="shared" si="116"/>
        <v>0</v>
      </c>
      <c r="AN142" s="289">
        <f>SUM(AN6:AN141)</f>
        <v>0</v>
      </c>
      <c r="AO142" s="289">
        <f t="shared" ref="AO142" si="117">SUM(AO6:AO141)</f>
        <v>0</v>
      </c>
      <c r="AP142" s="289">
        <f t="shared" ref="AP142" si="118">SUM(AP6:AP141)</f>
        <v>0</v>
      </c>
      <c r="AQ142" s="289">
        <f t="shared" ref="AQ142" si="119">SUM(AQ6:AQ141)</f>
        <v>0</v>
      </c>
      <c r="AR142" s="289">
        <f t="shared" ref="AR142" si="120">SUM(AR6:AR141)</f>
        <v>0</v>
      </c>
      <c r="AS142" s="289">
        <f t="shared" ref="AS142" si="121">SUM(AS6:AS141)</f>
        <v>0</v>
      </c>
      <c r="AT142" s="289">
        <f t="shared" ref="AT142" si="122">SUM(AT6:AT141)</f>
        <v>0</v>
      </c>
      <c r="AU142" s="289">
        <f t="shared" ref="AU142" si="123">SUM(AU6:AU141)</f>
        <v>0</v>
      </c>
      <c r="AV142" s="289">
        <f t="shared" ref="AV142" si="124">SUM(AV6:AV141)</f>
        <v>0</v>
      </c>
      <c r="AW142" s="289">
        <f t="shared" ref="AW142" si="125">SUM(AW6:AW141)</f>
        <v>0</v>
      </c>
      <c r="AX142" s="289">
        <f t="shared" ref="AX142" si="126">SUM(AX6:AX141)</f>
        <v>0</v>
      </c>
      <c r="AY142" s="289">
        <f t="shared" ref="AY142" si="127">SUM(AY6:AY141)</f>
        <v>0</v>
      </c>
      <c r="AZ142" s="289">
        <f t="shared" ref="AZ142" si="128">SUM(AZ6:AZ141)</f>
        <v>0</v>
      </c>
      <c r="BA142" s="289">
        <f t="shared" ref="BA142" si="129">SUM(BA6:BA141)</f>
        <v>0</v>
      </c>
      <c r="BB142" s="289">
        <f t="shared" ref="BB142" si="130">SUM(BB6:BB141)</f>
        <v>0</v>
      </c>
      <c r="BC142" s="289">
        <f t="shared" ref="BC142" si="131">SUM(BC6:BC141)</f>
        <v>0</v>
      </c>
      <c r="BD142" s="289">
        <f t="shared" ref="BD142" si="132">SUM(BD6:BD141)</f>
        <v>0</v>
      </c>
      <c r="BE142" s="289">
        <f t="shared" ref="BE142" si="133">SUM(BE6:BE141)</f>
        <v>0</v>
      </c>
      <c r="BF142" s="289">
        <f t="shared" ref="BF142" si="134">SUM(BF6:BF141)</f>
        <v>0</v>
      </c>
      <c r="BG142" s="289">
        <f t="shared" ref="BG142" si="135">SUM(BG6:BG141)</f>
        <v>0</v>
      </c>
      <c r="BH142" s="289">
        <f t="shared" ref="BH142" si="136">SUM(BH6:BH141)</f>
        <v>0</v>
      </c>
      <c r="BI142" s="289">
        <f t="shared" ref="BI142" si="137">SUM(BI6:BI141)</f>
        <v>0</v>
      </c>
      <c r="BJ142" s="289">
        <f t="shared" ref="BJ142" si="138">SUM(BJ6:BJ141)</f>
        <v>0</v>
      </c>
      <c r="BK142" s="289">
        <f t="shared" ref="BK142" si="139">SUM(BK6:BK141)</f>
        <v>0</v>
      </c>
      <c r="BL142" s="289">
        <f t="shared" ref="BL142" si="140">SUM(BL6:BL141)</f>
        <v>0</v>
      </c>
      <c r="BM142" s="289">
        <f t="shared" ref="BM142" si="141">SUM(BM6:BM141)</f>
        <v>0</v>
      </c>
    </row>
    <row r="143" spans="3:65" ht="16.5" thickTop="1"/>
    <row r="144" spans="3:65">
      <c r="C144" s="433" t="s">
        <v>2634</v>
      </c>
      <c r="D144" s="433"/>
      <c r="E144" s="433"/>
      <c r="F144" s="433"/>
      <c r="G144" s="433"/>
    </row>
  </sheetData>
  <sheetProtection algorithmName="SHA-512" hashValue="T/8S4+1DAygdwhPG+7xBeSFoUU8GxGbbw4m8ER9UfCH5M2g0e33FDUZCAzEeCtV4V+VWHUXcfv/o+UulzuWcFA==" saltValue="mINilmt4qRlDxwhLZ4kl8g==" spinCount="100000" sheet="1" objects="1" scenarios="1" formatCells="0" formatColumns="0" formatRows="0" selectLockedCells="1"/>
  <autoFilter ref="C5:AD141"/>
  <mergeCells count="14">
    <mergeCell ref="C144:G144"/>
    <mergeCell ref="C2:E2"/>
    <mergeCell ref="AH3:AL3"/>
    <mergeCell ref="AN3:BM3"/>
    <mergeCell ref="N2:AE2"/>
    <mergeCell ref="C3:L3"/>
    <mergeCell ref="N3:AE3"/>
    <mergeCell ref="H4:L4"/>
    <mergeCell ref="C4:E4"/>
    <mergeCell ref="N4:P4"/>
    <mergeCell ref="R4:T4"/>
    <mergeCell ref="V4:X4"/>
    <mergeCell ref="Z4:AB4"/>
    <mergeCell ref="AD4:AF4"/>
  </mergeCells>
  <conditionalFormatting sqref="G68:G70 J68:J70">
    <cfRule type="duplicateValues" dxfId="3" priority="1"/>
    <cfRule type="duplicateValues" dxfId="2" priority="2"/>
  </conditionalFormatting>
  <conditionalFormatting sqref="G88:G90 J88:J90">
    <cfRule type="duplicateValues" dxfId="1" priority="3"/>
    <cfRule type="duplicateValues" dxfId="0" priority="4"/>
  </conditionalFormatting>
  <printOptions horizontalCentered="1"/>
  <pageMargins left="0.2" right="0.2" top="0.25" bottom="0.5" header="0.3" footer="0.3"/>
  <pageSetup scale="29" orientation="landscape" horizontalDpi="1200" verticalDpi="1200" r:id="rId1"/>
  <headerFooter>
    <oddFooter>&amp;C&amp;F&amp;R&amp;A
Page &amp;N of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N10"/>
  <sheetViews>
    <sheetView showGridLines="0" view="pageBreakPreview" zoomScale="90" zoomScaleNormal="100" zoomScaleSheetLayoutView="90" workbookViewId="0">
      <pane xSplit="7" ySplit="5" topLeftCell="I6" activePane="bottomRight" state="frozen"/>
      <selection pane="topRight" activeCell="H1" sqref="H1"/>
      <selection pane="bottomLeft" activeCell="A6" sqref="A6"/>
      <selection pane="bottomRight" activeCell="O6" sqref="O6"/>
    </sheetView>
  </sheetViews>
  <sheetFormatPr defaultColWidth="9.140625" defaultRowHeight="15.75"/>
  <cols>
    <col min="1" max="2" width="3.28515625" style="170" customWidth="1"/>
    <col min="3" max="3" width="17.28515625" style="171" bestFit="1" customWidth="1"/>
    <col min="4" max="4" width="13.140625" style="171" bestFit="1" customWidth="1"/>
    <col min="5" max="5" width="15" style="201" bestFit="1" customWidth="1"/>
    <col min="6" max="6" width="37.42578125" style="172" bestFit="1" customWidth="1"/>
    <col min="7" max="7" width="18.85546875" style="172" bestFit="1" customWidth="1"/>
    <col min="8" max="8" width="16" style="167" bestFit="1" customWidth="1"/>
    <col min="9" max="9" width="11.28515625" style="167" bestFit="1" customWidth="1"/>
    <col min="10" max="10" width="13.7109375" style="167" bestFit="1" customWidth="1"/>
    <col min="11" max="11" width="12.85546875" style="167" bestFit="1" customWidth="1"/>
    <col min="12" max="12" width="14.85546875" style="168" bestFit="1" customWidth="1"/>
    <col min="13" max="13" width="3.28515625" style="210" customWidth="1"/>
    <col min="14" max="14" width="11.7109375" style="209" customWidth="1"/>
    <col min="15" max="16" width="11.7109375" style="286" customWidth="1"/>
    <col min="17" max="17" width="3.28515625" style="204" customWidth="1"/>
    <col min="18" max="18" width="11.7109375" style="203" customWidth="1"/>
    <col min="19" max="20" width="11.7109375" style="286" customWidth="1"/>
    <col min="21" max="21" width="3.28515625" style="204" customWidth="1"/>
    <col min="22" max="22" width="11.7109375" style="203" customWidth="1"/>
    <col min="23" max="24" width="11.7109375" style="286" customWidth="1"/>
    <col min="25" max="25" width="3.28515625" style="204" customWidth="1"/>
    <col min="26" max="26" width="11.7109375" style="203" customWidth="1"/>
    <col min="27" max="28" width="11.7109375" style="286" customWidth="1"/>
    <col min="29" max="29" width="3.28515625" style="204" customWidth="1"/>
    <col min="30" max="30" width="11.7109375" style="203" customWidth="1"/>
    <col min="31" max="32" width="11.7109375" style="286" customWidth="1"/>
    <col min="33" max="33" width="3.28515625" style="204" customWidth="1"/>
    <col min="34" max="34" width="15.7109375" style="204" hidden="1" customWidth="1"/>
    <col min="35" max="38" width="15.7109375" style="172" hidden="1" customWidth="1"/>
    <col min="39" max="39" width="5.5703125" style="173" hidden="1" customWidth="1"/>
    <col min="40" max="51" width="14.85546875" style="172" hidden="1" customWidth="1"/>
    <col min="52" max="64" width="13.42578125" style="172" hidden="1" customWidth="1"/>
    <col min="65" max="65" width="12.140625" style="172" hidden="1" customWidth="1"/>
    <col min="66" max="66" width="9.140625" style="173"/>
    <col min="67" max="16384" width="9.140625" style="172"/>
  </cols>
  <sheetData>
    <row r="1" spans="1:66">
      <c r="E1" s="171"/>
      <c r="L1" s="231"/>
      <c r="AG1" s="172"/>
      <c r="AH1" s="172"/>
      <c r="BN1" s="172"/>
    </row>
    <row r="2" spans="1:66" ht="29.25" thickBot="1">
      <c r="C2" s="429" t="str">
        <f>'PROPOSED PRICE SUMMARY'!O21</f>
        <v>TYPE COMPANY NAME HERE</v>
      </c>
      <c r="D2" s="429"/>
      <c r="E2" s="429"/>
      <c r="L2" s="231"/>
      <c r="N2" s="423" t="s">
        <v>2592</v>
      </c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291"/>
      <c r="AG2" s="172"/>
      <c r="AH2" s="172"/>
      <c r="BN2" s="172"/>
    </row>
    <row r="3" spans="1:66" s="176" customFormat="1" ht="96.75" customHeight="1" thickBot="1">
      <c r="A3" s="174"/>
      <c r="B3" s="174"/>
      <c r="C3" s="434" t="s">
        <v>2589</v>
      </c>
      <c r="D3" s="434"/>
      <c r="E3" s="434"/>
      <c r="F3" s="434"/>
      <c r="G3" s="434"/>
      <c r="H3" s="434"/>
      <c r="I3" s="434"/>
      <c r="J3" s="434"/>
      <c r="K3" s="434"/>
      <c r="L3" s="434"/>
      <c r="M3" s="211"/>
      <c r="N3" s="435" t="s">
        <v>2583</v>
      </c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292"/>
      <c r="AH3" s="413" t="s">
        <v>2574</v>
      </c>
      <c r="AI3" s="413"/>
      <c r="AJ3" s="413"/>
      <c r="AK3" s="413"/>
      <c r="AL3" s="413"/>
      <c r="AM3" s="50"/>
      <c r="AN3" s="413" t="s">
        <v>1106</v>
      </c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</row>
    <row r="4" spans="1:66" s="176" customFormat="1" ht="23.25" customHeight="1">
      <c r="A4" s="174"/>
      <c r="B4" s="174"/>
      <c r="C4" s="436"/>
      <c r="D4" s="436"/>
      <c r="E4" s="436"/>
      <c r="F4" s="175"/>
      <c r="G4" s="175"/>
      <c r="H4" s="426" t="s">
        <v>2584</v>
      </c>
      <c r="I4" s="427"/>
      <c r="J4" s="427"/>
      <c r="K4" s="427"/>
      <c r="L4" s="428"/>
      <c r="M4" s="211"/>
      <c r="N4" s="430" t="s">
        <v>1332</v>
      </c>
      <c r="O4" s="431"/>
      <c r="P4" s="432"/>
      <c r="Q4" s="215"/>
      <c r="R4" s="430" t="s">
        <v>917</v>
      </c>
      <c r="S4" s="431"/>
      <c r="T4" s="432"/>
      <c r="U4" s="215"/>
      <c r="V4" s="430" t="s">
        <v>918</v>
      </c>
      <c r="W4" s="431"/>
      <c r="X4" s="432"/>
      <c r="Y4" s="215"/>
      <c r="Z4" s="430" t="s">
        <v>919</v>
      </c>
      <c r="AA4" s="431"/>
      <c r="AB4" s="432"/>
      <c r="AC4" s="215"/>
      <c r="AD4" s="430" t="s">
        <v>920</v>
      </c>
      <c r="AE4" s="431"/>
      <c r="AF4" s="432"/>
      <c r="AH4" s="177" t="s">
        <v>1332</v>
      </c>
      <c r="AI4" s="177" t="s">
        <v>917</v>
      </c>
      <c r="AJ4" s="177" t="s">
        <v>918</v>
      </c>
      <c r="AK4" s="177" t="s">
        <v>919</v>
      </c>
      <c r="AL4" s="177" t="s">
        <v>920</v>
      </c>
      <c r="AM4" s="178"/>
    </row>
    <row r="5" spans="1:66" s="176" customFormat="1" ht="31.5">
      <c r="A5" s="174"/>
      <c r="B5" s="174"/>
      <c r="C5" s="279" t="s">
        <v>1109</v>
      </c>
      <c r="D5" s="280" t="s">
        <v>0</v>
      </c>
      <c r="E5" s="280" t="s">
        <v>1101</v>
      </c>
      <c r="F5" s="179" t="s">
        <v>1105</v>
      </c>
      <c r="G5" s="179" t="s">
        <v>2</v>
      </c>
      <c r="H5" s="169" t="s">
        <v>2567</v>
      </c>
      <c r="I5" s="169" t="s">
        <v>1107</v>
      </c>
      <c r="J5" s="169" t="s">
        <v>2594</v>
      </c>
      <c r="K5" s="169" t="s">
        <v>1108</v>
      </c>
      <c r="L5" s="169" t="s">
        <v>1103</v>
      </c>
      <c r="M5" s="212"/>
      <c r="N5" s="223" t="s">
        <v>1333</v>
      </c>
      <c r="O5" s="295" t="s">
        <v>2630</v>
      </c>
      <c r="P5" s="287"/>
      <c r="Q5" s="205"/>
      <c r="R5" s="223" t="s">
        <v>1333</v>
      </c>
      <c r="S5" s="295" t="s">
        <v>2630</v>
      </c>
      <c r="T5" s="287"/>
      <c r="U5" s="205"/>
      <c r="V5" s="223" t="s">
        <v>1333</v>
      </c>
      <c r="W5" s="295" t="s">
        <v>2630</v>
      </c>
      <c r="X5" s="287"/>
      <c r="Y5" s="205"/>
      <c r="Z5" s="223" t="s">
        <v>1333</v>
      </c>
      <c r="AA5" s="295" t="s">
        <v>2630</v>
      </c>
      <c r="AB5" s="287"/>
      <c r="AC5" s="205"/>
      <c r="AD5" s="223" t="s">
        <v>1333</v>
      </c>
      <c r="AE5" s="295" t="s">
        <v>2630</v>
      </c>
      <c r="AF5" s="287"/>
      <c r="AG5" s="205"/>
      <c r="AH5" s="180">
        <v>27</v>
      </c>
      <c r="AI5" s="180">
        <v>27</v>
      </c>
      <c r="AJ5" s="180">
        <v>27</v>
      </c>
      <c r="AK5" s="180">
        <v>27</v>
      </c>
      <c r="AL5" s="180">
        <v>27</v>
      </c>
      <c r="AM5" s="181"/>
      <c r="AN5" s="180">
        <v>26</v>
      </c>
      <c r="AO5" s="180">
        <v>25</v>
      </c>
      <c r="AP5" s="180">
        <v>24</v>
      </c>
      <c r="AQ5" s="180">
        <v>23</v>
      </c>
      <c r="AR5" s="180">
        <v>22</v>
      </c>
      <c r="AS5" s="180">
        <v>21</v>
      </c>
      <c r="AT5" s="180">
        <v>20</v>
      </c>
      <c r="AU5" s="180">
        <v>19</v>
      </c>
      <c r="AV5" s="180">
        <v>18</v>
      </c>
      <c r="AW5" s="180">
        <v>17</v>
      </c>
      <c r="AX5" s="180">
        <v>16</v>
      </c>
      <c r="AY5" s="180">
        <v>15</v>
      </c>
      <c r="AZ5" s="180">
        <v>14</v>
      </c>
      <c r="BA5" s="180">
        <v>13</v>
      </c>
      <c r="BB5" s="180">
        <v>12</v>
      </c>
      <c r="BC5" s="180">
        <v>11</v>
      </c>
      <c r="BD5" s="180">
        <v>10</v>
      </c>
      <c r="BE5" s="180">
        <v>9</v>
      </c>
      <c r="BF5" s="180">
        <v>8</v>
      </c>
      <c r="BG5" s="180">
        <v>7</v>
      </c>
      <c r="BH5" s="180">
        <v>6</v>
      </c>
      <c r="BI5" s="180">
        <v>5</v>
      </c>
      <c r="BJ5" s="180">
        <v>4</v>
      </c>
      <c r="BK5" s="180">
        <v>3</v>
      </c>
      <c r="BL5" s="180">
        <v>2</v>
      </c>
      <c r="BM5" s="180">
        <v>1</v>
      </c>
    </row>
    <row r="6" spans="1:66" s="187" customFormat="1" ht="31.5">
      <c r="A6" s="182"/>
      <c r="B6" s="182"/>
      <c r="C6" s="183" t="s">
        <v>2560</v>
      </c>
      <c r="D6" s="184" t="s">
        <v>1104</v>
      </c>
      <c r="E6" s="185" t="s">
        <v>2600</v>
      </c>
      <c r="F6" s="186" t="s">
        <v>2562</v>
      </c>
      <c r="G6" s="186" t="s">
        <v>2563</v>
      </c>
      <c r="H6" s="256"/>
      <c r="I6" s="256">
        <v>1029</v>
      </c>
      <c r="J6" s="256">
        <v>2178000</v>
      </c>
      <c r="K6" s="256">
        <v>636622</v>
      </c>
      <c r="L6" s="270">
        <f>SUM(H6:K6)</f>
        <v>2815651</v>
      </c>
      <c r="M6" s="213"/>
      <c r="N6" s="221" t="str">
        <f>"00"&amp;TEXT(ROWS(C$2:C2),"00")&amp;"E"</f>
        <v>0001E</v>
      </c>
      <c r="O6" s="297"/>
      <c r="P6" s="351">
        <f>O6/L6</f>
        <v>0</v>
      </c>
      <c r="Q6" s="206"/>
      <c r="R6" s="221" t="str">
        <f>"10"&amp;TEXT(ROWS(F$2:F2),"00")&amp;"E"</f>
        <v>1001E</v>
      </c>
      <c r="S6" s="297"/>
      <c r="T6" s="351">
        <f>S6/L6</f>
        <v>0</v>
      </c>
      <c r="U6" s="206"/>
      <c r="V6" s="221" t="str">
        <f>"20"&amp;TEXT(ROWS(I$2:I2),"00")&amp;"E"</f>
        <v>2001E</v>
      </c>
      <c r="W6" s="297"/>
      <c r="X6" s="351">
        <f>W6/L6</f>
        <v>0</v>
      </c>
      <c r="Y6" s="206"/>
      <c r="Z6" s="221" t="str">
        <f>"30"&amp;TEXT(ROWS(L$2:L2),"00")&amp;"E"</f>
        <v>3001E</v>
      </c>
      <c r="AA6" s="297"/>
      <c r="AB6" s="351">
        <f>AA6/L6</f>
        <v>0</v>
      </c>
      <c r="AC6" s="206"/>
      <c r="AD6" s="221" t="str">
        <f>"40"&amp;TEXT(ROWS(O$2:O2),"00")&amp;"E"</f>
        <v>4001E</v>
      </c>
      <c r="AE6" s="297"/>
      <c r="AF6" s="351">
        <f>AE6/L6</f>
        <v>0</v>
      </c>
      <c r="AG6" s="206"/>
      <c r="AH6" s="188">
        <f t="shared" ref="AH6:AH7" si="0">SUM($O6*$AH$5)</f>
        <v>0</v>
      </c>
      <c r="AI6" s="188">
        <f t="shared" ref="AI6" si="1">SUM(S6*$AI$5)</f>
        <v>0</v>
      </c>
      <c r="AJ6" s="188">
        <f t="shared" ref="AJ6" si="2">SUM(W6*$AJ$5)</f>
        <v>0</v>
      </c>
      <c r="AK6" s="188">
        <f t="shared" ref="AK6" si="3">SUM(AA6*$AK$5)</f>
        <v>0</v>
      </c>
      <c r="AL6" s="188">
        <f t="shared" ref="AL6" si="4">SUM(AE6*$AL$5)</f>
        <v>0</v>
      </c>
      <c r="AM6" s="189"/>
      <c r="AN6" s="188">
        <f t="shared" ref="AN6:AN7" si="5">SUM($O6*$AN$5)</f>
        <v>0</v>
      </c>
      <c r="AO6" s="188">
        <f t="shared" ref="AO6:AO7" si="6">SUM($O6*$AO$5)</f>
        <v>0</v>
      </c>
      <c r="AP6" s="188">
        <f t="shared" ref="AP6:AP7" si="7">SUM($O6*$AP$5)</f>
        <v>0</v>
      </c>
      <c r="AQ6" s="188">
        <f t="shared" ref="AQ6:AQ7" si="8">SUM($O6*$AQ$5)</f>
        <v>0</v>
      </c>
      <c r="AR6" s="188">
        <f t="shared" ref="AR6:AR7" si="9">SUM($O6*$AR$5)</f>
        <v>0</v>
      </c>
      <c r="AS6" s="188">
        <f t="shared" ref="AS6:AS7" si="10">SUM($O6*$AS$5)</f>
        <v>0</v>
      </c>
      <c r="AT6" s="188">
        <f t="shared" ref="AT6:AT7" si="11">SUM($O6*$AT$5)</f>
        <v>0</v>
      </c>
      <c r="AU6" s="188">
        <f t="shared" ref="AU6:AU7" si="12">SUM($O6*$AU$5)</f>
        <v>0</v>
      </c>
      <c r="AV6" s="188">
        <f t="shared" ref="AV6:AV7" si="13">SUM($O6*$AV$5)</f>
        <v>0</v>
      </c>
      <c r="AW6" s="188">
        <f t="shared" ref="AW6:AW7" si="14">SUM($O6*$AW$5)</f>
        <v>0</v>
      </c>
      <c r="AX6" s="188">
        <f t="shared" ref="AX6:AX7" si="15">SUM($O6*$AX$5)</f>
        <v>0</v>
      </c>
      <c r="AY6" s="188">
        <f t="shared" ref="AY6:AY7" si="16">SUM($O6*$AY$5)</f>
        <v>0</v>
      </c>
      <c r="AZ6" s="188">
        <f t="shared" ref="AZ6:AZ7" si="17">SUM($O6*$AZ$5)</f>
        <v>0</v>
      </c>
      <c r="BA6" s="188">
        <f t="shared" ref="BA6:BA7" si="18">SUM($O6*$BA$5)</f>
        <v>0</v>
      </c>
      <c r="BB6" s="188">
        <f t="shared" ref="BB6:BB7" si="19">SUM($O6*$BB$5)</f>
        <v>0</v>
      </c>
      <c r="BC6" s="188">
        <f t="shared" ref="BC6:BC7" si="20">SUM($O6*$BC$5)</f>
        <v>0</v>
      </c>
      <c r="BD6" s="188">
        <f t="shared" ref="BD6:BD7" si="21">SUM($O6*$BD$5)</f>
        <v>0</v>
      </c>
      <c r="BE6" s="188">
        <f t="shared" ref="BE6:BE7" si="22">SUM($O6*$BE$5)</f>
        <v>0</v>
      </c>
      <c r="BF6" s="188">
        <f t="shared" ref="BF6:BF7" si="23">SUM($O6*$BF$5)</f>
        <v>0</v>
      </c>
      <c r="BG6" s="188">
        <f t="shared" ref="BG6:BG7" si="24">SUM($O6*$BG$5)</f>
        <v>0</v>
      </c>
      <c r="BH6" s="188">
        <f t="shared" ref="BH6:BH7" si="25">SUM($O6*$BH$5)</f>
        <v>0</v>
      </c>
      <c r="BI6" s="188">
        <f t="shared" ref="BI6:BI7" si="26">SUM($O6*$BI$5)</f>
        <v>0</v>
      </c>
      <c r="BJ6" s="188">
        <f t="shared" ref="BJ6:BJ7" si="27">SUM($O6*$BJ$5)</f>
        <v>0</v>
      </c>
      <c r="BK6" s="188">
        <f t="shared" ref="BK6:BK7" si="28">SUM($O6*$BK$5)</f>
        <v>0</v>
      </c>
      <c r="BL6" s="188">
        <f t="shared" ref="BL6:BL7" si="29">SUM($O6*$BL$5)</f>
        <v>0</v>
      </c>
      <c r="BM6" s="188">
        <f t="shared" ref="BM6:BM7" si="30">SUM($O6*$BM$5)</f>
        <v>0</v>
      </c>
      <c r="BN6" s="189"/>
    </row>
    <row r="7" spans="1:66" s="187" customFormat="1" ht="32.25" thickBot="1">
      <c r="A7" s="182"/>
      <c r="B7" s="182"/>
      <c r="C7" s="183" t="s">
        <v>2561</v>
      </c>
      <c r="D7" s="184" t="s">
        <v>1104</v>
      </c>
      <c r="E7" s="185" t="s">
        <v>2600</v>
      </c>
      <c r="F7" s="186" t="s">
        <v>2564</v>
      </c>
      <c r="G7" s="186" t="s">
        <v>2565</v>
      </c>
      <c r="H7" s="256"/>
      <c r="I7" s="256">
        <v>544</v>
      </c>
      <c r="J7" s="256">
        <v>653400</v>
      </c>
      <c r="K7" s="256"/>
      <c r="L7" s="270">
        <f>SUM(H7:K7)</f>
        <v>653944</v>
      </c>
      <c r="M7" s="213"/>
      <c r="N7" s="222" t="str">
        <f>"00"&amp;TEXT(ROWS(C$2:C3),"00")&amp;"E"</f>
        <v>0002E</v>
      </c>
      <c r="O7" s="299"/>
      <c r="P7" s="351">
        <f>O7/L7</f>
        <v>0</v>
      </c>
      <c r="Q7" s="206"/>
      <c r="R7" s="222" t="str">
        <f>"10"&amp;TEXT(ROWS(F$2:F3),"00")&amp;"E"</f>
        <v>1002E</v>
      </c>
      <c r="S7" s="299"/>
      <c r="T7" s="351">
        <f>S7/L7</f>
        <v>0</v>
      </c>
      <c r="U7" s="206"/>
      <c r="V7" s="222" t="str">
        <f>"20"&amp;TEXT(ROWS(I$2:I3),"00")&amp;"E"</f>
        <v>2002E</v>
      </c>
      <c r="W7" s="299"/>
      <c r="X7" s="351">
        <f>W7/L7</f>
        <v>0</v>
      </c>
      <c r="Y7" s="206"/>
      <c r="Z7" s="222" t="str">
        <f>"30"&amp;TEXT(ROWS(L$2:L3),"00")&amp;"E"</f>
        <v>3002E</v>
      </c>
      <c r="AA7" s="299"/>
      <c r="AB7" s="351">
        <f>AA7/L7</f>
        <v>0</v>
      </c>
      <c r="AC7" s="206"/>
      <c r="AD7" s="222" t="str">
        <f>"40"&amp;TEXT(ROWS(O$2:O3),"00")&amp;"E"</f>
        <v>4002E</v>
      </c>
      <c r="AE7" s="299"/>
      <c r="AF7" s="351">
        <f>AE7/L7</f>
        <v>0</v>
      </c>
      <c r="AG7" s="206"/>
      <c r="AH7" s="188">
        <f t="shared" si="0"/>
        <v>0</v>
      </c>
      <c r="AI7" s="188">
        <f t="shared" ref="AI7" si="31">SUM(S7*$AI$5)</f>
        <v>0</v>
      </c>
      <c r="AJ7" s="188">
        <f t="shared" ref="AJ7" si="32">SUM(W7*$AJ$5)</f>
        <v>0</v>
      </c>
      <c r="AK7" s="188">
        <f t="shared" ref="AK7" si="33">SUM(AA7*$AK$5)</f>
        <v>0</v>
      </c>
      <c r="AL7" s="188">
        <f t="shared" ref="AL7" si="34">SUM(AE7*$AL$5)</f>
        <v>0</v>
      </c>
      <c r="AM7" s="189"/>
      <c r="AN7" s="188">
        <f t="shared" si="5"/>
        <v>0</v>
      </c>
      <c r="AO7" s="188">
        <f t="shared" si="6"/>
        <v>0</v>
      </c>
      <c r="AP7" s="188">
        <f t="shared" si="7"/>
        <v>0</v>
      </c>
      <c r="AQ7" s="188">
        <f t="shared" si="8"/>
        <v>0</v>
      </c>
      <c r="AR7" s="188">
        <f t="shared" si="9"/>
        <v>0</v>
      </c>
      <c r="AS7" s="188">
        <f t="shared" si="10"/>
        <v>0</v>
      </c>
      <c r="AT7" s="188">
        <f t="shared" si="11"/>
        <v>0</v>
      </c>
      <c r="AU7" s="188">
        <f t="shared" si="12"/>
        <v>0</v>
      </c>
      <c r="AV7" s="188">
        <f t="shared" si="13"/>
        <v>0</v>
      </c>
      <c r="AW7" s="188">
        <f t="shared" si="14"/>
        <v>0</v>
      </c>
      <c r="AX7" s="188">
        <f t="shared" si="15"/>
        <v>0</v>
      </c>
      <c r="AY7" s="188">
        <f t="shared" si="16"/>
        <v>0</v>
      </c>
      <c r="AZ7" s="188">
        <f t="shared" si="17"/>
        <v>0</v>
      </c>
      <c r="BA7" s="188">
        <f t="shared" si="18"/>
        <v>0</v>
      </c>
      <c r="BB7" s="188">
        <f t="shared" si="19"/>
        <v>0</v>
      </c>
      <c r="BC7" s="188">
        <f t="shared" si="20"/>
        <v>0</v>
      </c>
      <c r="BD7" s="188">
        <f t="shared" si="21"/>
        <v>0</v>
      </c>
      <c r="BE7" s="188">
        <f t="shared" si="22"/>
        <v>0</v>
      </c>
      <c r="BF7" s="188">
        <f t="shared" si="23"/>
        <v>0</v>
      </c>
      <c r="BG7" s="188">
        <f t="shared" si="24"/>
        <v>0</v>
      </c>
      <c r="BH7" s="188">
        <f t="shared" si="25"/>
        <v>0</v>
      </c>
      <c r="BI7" s="188">
        <f t="shared" si="26"/>
        <v>0</v>
      </c>
      <c r="BJ7" s="188">
        <f t="shared" si="27"/>
        <v>0</v>
      </c>
      <c r="BK7" s="188">
        <f t="shared" si="28"/>
        <v>0</v>
      </c>
      <c r="BL7" s="188">
        <f t="shared" si="29"/>
        <v>0</v>
      </c>
      <c r="BM7" s="188">
        <f t="shared" si="30"/>
        <v>0</v>
      </c>
      <c r="BN7" s="189"/>
    </row>
    <row r="8" spans="1:66" ht="16.5" thickBot="1">
      <c r="C8" s="273" t="s">
        <v>2572</v>
      </c>
      <c r="D8" s="216">
        <f>COUNTA(C6:C7)</f>
        <v>2</v>
      </c>
      <c r="E8" s="216"/>
      <c r="F8" s="274"/>
      <c r="G8" s="274"/>
      <c r="H8" s="275">
        <f t="shared" ref="H8:J8" si="35">SUM(H6:H7)</f>
        <v>0</v>
      </c>
      <c r="I8" s="275">
        <f t="shared" si="35"/>
        <v>1573</v>
      </c>
      <c r="J8" s="275">
        <f t="shared" si="35"/>
        <v>2831400</v>
      </c>
      <c r="K8" s="275">
        <f>SUM(K6:K7)</f>
        <v>636622</v>
      </c>
      <c r="L8" s="276">
        <f>SUM(L6:L7)</f>
        <v>3469595</v>
      </c>
      <c r="N8" s="217"/>
      <c r="O8" s="288">
        <f>SUM(O6:O7)</f>
        <v>0</v>
      </c>
      <c r="P8" s="303">
        <f>AVERAGE(P6:P7)</f>
        <v>0</v>
      </c>
      <c r="Q8" s="304" t="s">
        <v>2633</v>
      </c>
      <c r="R8" s="218"/>
      <c r="S8" s="288">
        <f>SUM(S6:S7)</f>
        <v>0</v>
      </c>
      <c r="T8" s="303">
        <f>AVERAGE(T6:T7)</f>
        <v>0</v>
      </c>
      <c r="U8" s="304" t="s">
        <v>2633</v>
      </c>
      <c r="V8" s="218"/>
      <c r="W8" s="288">
        <f>SUM(W6:W7)</f>
        <v>0</v>
      </c>
      <c r="X8" s="303">
        <f>AVERAGE(X6:X7)</f>
        <v>0</v>
      </c>
      <c r="Z8" s="218"/>
      <c r="AA8" s="288">
        <f>SUM(AA6:AA7)</f>
        <v>0</v>
      </c>
      <c r="AB8" s="303">
        <f>AVERAGE(AB6:AB7)</f>
        <v>0</v>
      </c>
      <c r="AC8" s="304" t="s">
        <v>2633</v>
      </c>
      <c r="AD8" s="218"/>
      <c r="AE8" s="288">
        <f>SUM(AE6:AE7)</f>
        <v>0</v>
      </c>
      <c r="AF8" s="303">
        <f>AVERAGE(AF6:AF7)</f>
        <v>0</v>
      </c>
      <c r="AG8" s="304" t="s">
        <v>2633</v>
      </c>
      <c r="AH8" s="290">
        <f>SUM(AH6:AH7)</f>
        <v>0</v>
      </c>
      <c r="AI8" s="290">
        <f t="shared" ref="AI8:AL8" si="36">SUM(AI6:AI7)</f>
        <v>0</v>
      </c>
      <c r="AJ8" s="290">
        <f t="shared" si="36"/>
        <v>0</v>
      </c>
      <c r="AK8" s="290">
        <f t="shared" si="36"/>
        <v>0</v>
      </c>
      <c r="AL8" s="290">
        <f t="shared" si="36"/>
        <v>0</v>
      </c>
      <c r="AN8" s="202">
        <f>SUM(AN6:AN7)</f>
        <v>0</v>
      </c>
      <c r="AO8" s="202">
        <f t="shared" ref="AO8:BM8" si="37">SUM(AO6:AO7)</f>
        <v>0</v>
      </c>
      <c r="AP8" s="202">
        <f t="shared" si="37"/>
        <v>0</v>
      </c>
      <c r="AQ8" s="202">
        <f t="shared" si="37"/>
        <v>0</v>
      </c>
      <c r="AR8" s="202">
        <f t="shared" si="37"/>
        <v>0</v>
      </c>
      <c r="AS8" s="202">
        <f t="shared" si="37"/>
        <v>0</v>
      </c>
      <c r="AT8" s="202">
        <f t="shared" si="37"/>
        <v>0</v>
      </c>
      <c r="AU8" s="202">
        <f t="shared" si="37"/>
        <v>0</v>
      </c>
      <c r="AV8" s="202">
        <f t="shared" si="37"/>
        <v>0</v>
      </c>
      <c r="AW8" s="202">
        <f t="shared" si="37"/>
        <v>0</v>
      </c>
      <c r="AX8" s="202">
        <f t="shared" si="37"/>
        <v>0</v>
      </c>
      <c r="AY8" s="202">
        <f t="shared" si="37"/>
        <v>0</v>
      </c>
      <c r="AZ8" s="202">
        <f t="shared" si="37"/>
        <v>0</v>
      </c>
      <c r="BA8" s="202">
        <f t="shared" si="37"/>
        <v>0</v>
      </c>
      <c r="BB8" s="202">
        <f t="shared" si="37"/>
        <v>0</v>
      </c>
      <c r="BC8" s="202">
        <f t="shared" si="37"/>
        <v>0</v>
      </c>
      <c r="BD8" s="202">
        <f t="shared" si="37"/>
        <v>0</v>
      </c>
      <c r="BE8" s="202">
        <f t="shared" si="37"/>
        <v>0</v>
      </c>
      <c r="BF8" s="202">
        <f t="shared" si="37"/>
        <v>0</v>
      </c>
      <c r="BG8" s="202">
        <f t="shared" si="37"/>
        <v>0</v>
      </c>
      <c r="BH8" s="202">
        <f t="shared" si="37"/>
        <v>0</v>
      </c>
      <c r="BI8" s="202">
        <f t="shared" si="37"/>
        <v>0</v>
      </c>
      <c r="BJ8" s="202">
        <f t="shared" si="37"/>
        <v>0</v>
      </c>
      <c r="BK8" s="202">
        <f t="shared" si="37"/>
        <v>0</v>
      </c>
      <c r="BL8" s="202">
        <f t="shared" si="37"/>
        <v>0</v>
      </c>
      <c r="BM8" s="202">
        <f t="shared" si="37"/>
        <v>0</v>
      </c>
    </row>
    <row r="9" spans="1:66" ht="16.5" thickTop="1"/>
    <row r="10" spans="1:66">
      <c r="C10" s="433" t="s">
        <v>2634</v>
      </c>
      <c r="D10" s="433"/>
      <c r="E10" s="433"/>
      <c r="F10" s="433"/>
      <c r="G10" s="433"/>
    </row>
  </sheetData>
  <sheetProtection algorithmName="SHA-512" hashValue="OXec44i+ionIjd02Yl2ICemmF7s5muOQWdwWM2wgwVdktYSDY1L7EWnxyXCc960f+uadl6ws22DppMhc7YvX8w==" saltValue="8eArs/OXRX+t7xVa9IPXhg==" spinCount="100000" sheet="1" objects="1" scenarios="1" formatCells="0" formatColumns="0" formatRows="0" selectLockedCells="1"/>
  <autoFilter ref="C5:AD7"/>
  <mergeCells count="14">
    <mergeCell ref="C10:G10"/>
    <mergeCell ref="N4:P4"/>
    <mergeCell ref="R4:T4"/>
    <mergeCell ref="V4:X4"/>
    <mergeCell ref="Z4:AB4"/>
    <mergeCell ref="H4:L4"/>
    <mergeCell ref="C4:E4"/>
    <mergeCell ref="AD4:AF4"/>
    <mergeCell ref="C2:E2"/>
    <mergeCell ref="AH3:AL3"/>
    <mergeCell ref="AN3:BM3"/>
    <mergeCell ref="N2:AE2"/>
    <mergeCell ref="C3:L3"/>
    <mergeCell ref="N3:AE3"/>
  </mergeCells>
  <printOptions horizontalCentered="1"/>
  <pageMargins left="0.2" right="0.2" top="0.25" bottom="0.5" header="0.3" footer="0.3"/>
  <pageSetup scale="34" orientation="landscape" horizontalDpi="1200" verticalDpi="1200" r:id="rId1"/>
  <headerFooter>
    <oddFooter>&amp;C&amp;F&amp;R&amp;A
Page &amp;N of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2:R23"/>
  <sheetViews>
    <sheetView showGridLines="0" view="pageBreakPreview" zoomScaleNormal="100" zoomScaleSheetLayoutView="100" workbookViewId="0">
      <selection activeCell="F10" sqref="F10"/>
    </sheetView>
  </sheetViews>
  <sheetFormatPr defaultColWidth="9.140625" defaultRowHeight="15.75"/>
  <cols>
    <col min="1" max="1" width="5.7109375" style="197" customWidth="1"/>
    <col min="2" max="2" width="39.85546875" style="197" customWidth="1"/>
    <col min="3" max="3" width="14" style="201" bestFit="1" customWidth="1"/>
    <col min="4" max="4" width="3.28515625" style="347" customWidth="1"/>
    <col min="5" max="5" width="7.5703125" style="197" customWidth="1"/>
    <col min="6" max="6" width="12.7109375" style="197" customWidth="1"/>
    <col min="7" max="7" width="3.28515625" style="348" customWidth="1"/>
    <col min="8" max="8" width="7.5703125" style="197" customWidth="1"/>
    <col min="9" max="9" width="12.7109375" style="197" customWidth="1"/>
    <col min="10" max="10" width="3.28515625" style="348" customWidth="1"/>
    <col min="11" max="11" width="7.5703125" style="197" bestFit="1" customWidth="1"/>
    <col min="12" max="12" width="12.7109375" style="197" customWidth="1"/>
    <col min="13" max="13" width="3.28515625" style="348" customWidth="1"/>
    <col min="14" max="14" width="9.140625" style="197" customWidth="1"/>
    <col min="15" max="15" width="12.7109375" style="197" customWidth="1"/>
    <col min="16" max="16" width="3.28515625" style="197" customWidth="1"/>
    <col min="17" max="17" width="9.140625" style="197"/>
    <col min="18" max="18" width="12.7109375" style="197" customWidth="1"/>
    <col min="19" max="19" width="5.5703125" style="197" customWidth="1"/>
    <col min="20" max="16384" width="9.140625" style="197"/>
  </cols>
  <sheetData>
    <row r="2" spans="2:18" s="198" customFormat="1" ht="16.5" thickBot="1">
      <c r="B2" s="316" t="str">
        <f>'PROPOSED PRICE SUMMARY'!O21</f>
        <v>TYPE COMPANY NAME HERE</v>
      </c>
      <c r="C2" s="317"/>
      <c r="D2" s="317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2:18" s="198" customFormat="1"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2:18" s="198" customFormat="1" ht="66" customHeight="1">
      <c r="B4" s="450" t="s">
        <v>2644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</row>
    <row r="5" spans="2:18" s="198" customFormat="1" ht="28.5">
      <c r="B5" s="452" t="s">
        <v>2645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</row>
    <row r="6" spans="2:18" s="198" customFormat="1">
      <c r="C6" s="355"/>
      <c r="D6" s="347"/>
      <c r="G6" s="348"/>
      <c r="J6" s="348"/>
      <c r="M6" s="348"/>
    </row>
    <row r="7" spans="2:18" s="198" customFormat="1" ht="21">
      <c r="B7" s="453"/>
      <c r="C7" s="453"/>
      <c r="D7" s="453"/>
      <c r="E7" s="453"/>
      <c r="F7" s="356"/>
      <c r="G7" s="357"/>
      <c r="H7" s="356"/>
      <c r="I7" s="356"/>
      <c r="J7" s="357"/>
      <c r="K7" s="356"/>
      <c r="L7" s="356"/>
      <c r="M7" s="348"/>
    </row>
    <row r="8" spans="2:18" s="361" customFormat="1" ht="16.5" thickBot="1">
      <c r="B8" s="358"/>
      <c r="C8" s="358"/>
      <c r="D8" s="358"/>
      <c r="E8" s="439" t="s">
        <v>2606</v>
      </c>
      <c r="F8" s="439"/>
      <c r="G8" s="359"/>
      <c r="H8" s="439" t="s">
        <v>917</v>
      </c>
      <c r="I8" s="439"/>
      <c r="J8" s="359"/>
      <c r="K8" s="439" t="s">
        <v>918</v>
      </c>
      <c r="L8" s="439"/>
      <c r="M8" s="360"/>
      <c r="N8" s="439" t="s">
        <v>919</v>
      </c>
      <c r="O8" s="439"/>
      <c r="Q8" s="439" t="s">
        <v>920</v>
      </c>
      <c r="R8" s="439"/>
    </row>
    <row r="9" spans="2:18" ht="47.25">
      <c r="B9" s="362" t="s">
        <v>2568</v>
      </c>
      <c r="C9" s="363" t="s">
        <v>2593</v>
      </c>
      <c r="D9" s="364"/>
      <c r="E9" s="365" t="s">
        <v>1333</v>
      </c>
      <c r="F9" s="366" t="s">
        <v>2580</v>
      </c>
      <c r="G9" s="367"/>
      <c r="H9" s="365" t="s">
        <v>1333</v>
      </c>
      <c r="I9" s="366" t="s">
        <v>2580</v>
      </c>
      <c r="J9" s="367"/>
      <c r="K9" s="365" t="s">
        <v>1333</v>
      </c>
      <c r="L9" s="366" t="s">
        <v>2580</v>
      </c>
      <c r="M9" s="367"/>
      <c r="N9" s="365" t="s">
        <v>1333</v>
      </c>
      <c r="O9" s="366" t="s">
        <v>2580</v>
      </c>
      <c r="Q9" s="365" t="s">
        <v>1333</v>
      </c>
      <c r="R9" s="366" t="s">
        <v>2580</v>
      </c>
    </row>
    <row r="10" spans="2:18">
      <c r="B10" s="368" t="s">
        <v>2569</v>
      </c>
      <c r="C10" s="369">
        <v>11090</v>
      </c>
      <c r="D10" s="370"/>
      <c r="E10" s="371" t="s">
        <v>2575</v>
      </c>
      <c r="F10" s="306"/>
      <c r="G10" s="372"/>
      <c r="H10" s="371" t="s">
        <v>2607</v>
      </c>
      <c r="I10" s="306"/>
      <c r="J10" s="372"/>
      <c r="K10" s="371" t="s">
        <v>2615</v>
      </c>
      <c r="L10" s="306"/>
      <c r="M10" s="372"/>
      <c r="N10" s="371" t="s">
        <v>2619</v>
      </c>
      <c r="O10" s="306"/>
      <c r="Q10" s="371" t="s">
        <v>2623</v>
      </c>
      <c r="R10" s="306"/>
    </row>
    <row r="11" spans="2:18">
      <c r="B11" s="368" t="s">
        <v>2570</v>
      </c>
      <c r="C11" s="369">
        <v>11210</v>
      </c>
      <c r="D11" s="370"/>
      <c r="E11" s="371" t="s">
        <v>2576</v>
      </c>
      <c r="F11" s="306"/>
      <c r="G11" s="372"/>
      <c r="H11" s="371" t="s">
        <v>2611</v>
      </c>
      <c r="I11" s="306"/>
      <c r="J11" s="372"/>
      <c r="K11" s="371" t="s">
        <v>2608</v>
      </c>
      <c r="L11" s="306"/>
      <c r="M11" s="372"/>
      <c r="N11" s="371" t="s">
        <v>2620</v>
      </c>
      <c r="O11" s="306"/>
      <c r="Q11" s="371" t="s">
        <v>2624</v>
      </c>
      <c r="R11" s="306"/>
    </row>
    <row r="12" spans="2:18">
      <c r="B12" s="368" t="s">
        <v>2581</v>
      </c>
      <c r="C12" s="369">
        <v>11260</v>
      </c>
      <c r="D12" s="370"/>
      <c r="E12" s="371" t="s">
        <v>2577</v>
      </c>
      <c r="F12" s="306"/>
      <c r="G12" s="372"/>
      <c r="H12" s="371" t="s">
        <v>2612</v>
      </c>
      <c r="I12" s="306"/>
      <c r="J12" s="372"/>
      <c r="K12" s="371" t="s">
        <v>2616</v>
      </c>
      <c r="L12" s="306"/>
      <c r="M12" s="372"/>
      <c r="N12" s="371" t="s">
        <v>2609</v>
      </c>
      <c r="O12" s="306"/>
      <c r="Q12" s="371" t="s">
        <v>2625</v>
      </c>
      <c r="R12" s="306"/>
    </row>
    <row r="13" spans="2:18">
      <c r="B13" s="373" t="s">
        <v>2571</v>
      </c>
      <c r="C13" s="374">
        <v>11270</v>
      </c>
      <c r="D13" s="370"/>
      <c r="E13" s="375" t="s">
        <v>2578</v>
      </c>
      <c r="F13" s="307"/>
      <c r="G13" s="372"/>
      <c r="H13" s="375" t="s">
        <v>2613</v>
      </c>
      <c r="I13" s="307"/>
      <c r="J13" s="372"/>
      <c r="K13" s="375" t="s">
        <v>2617</v>
      </c>
      <c r="L13" s="307"/>
      <c r="M13" s="372"/>
      <c r="N13" s="375" t="s">
        <v>2621</v>
      </c>
      <c r="O13" s="307"/>
      <c r="Q13" s="375" t="s">
        <v>2610</v>
      </c>
      <c r="R13" s="307"/>
    </row>
    <row r="14" spans="2:18" ht="16.5" thickBot="1">
      <c r="B14" s="376" t="s">
        <v>2582</v>
      </c>
      <c r="C14" s="377">
        <v>11330</v>
      </c>
      <c r="D14" s="370"/>
      <c r="E14" s="378" t="s">
        <v>2579</v>
      </c>
      <c r="F14" s="308"/>
      <c r="G14" s="372"/>
      <c r="H14" s="378" t="s">
        <v>2614</v>
      </c>
      <c r="I14" s="308"/>
      <c r="J14" s="372"/>
      <c r="K14" s="378" t="s">
        <v>2618</v>
      </c>
      <c r="L14" s="308"/>
      <c r="M14" s="372"/>
      <c r="N14" s="378" t="s">
        <v>2622</v>
      </c>
      <c r="O14" s="308"/>
      <c r="Q14" s="378" t="s">
        <v>2626</v>
      </c>
      <c r="R14" s="308"/>
    </row>
    <row r="15" spans="2:18" ht="16.5" thickBot="1">
      <c r="B15" s="225"/>
      <c r="C15" s="171"/>
      <c r="D15" s="283"/>
      <c r="E15" s="226"/>
      <c r="F15" s="315">
        <f>SUM(F10:F14)</f>
        <v>0</v>
      </c>
      <c r="G15" s="226"/>
      <c r="H15" s="226"/>
      <c r="I15" s="315">
        <f>SUM(I10:I14)</f>
        <v>0</v>
      </c>
      <c r="J15" s="226"/>
      <c r="K15" s="226"/>
      <c r="L15" s="315">
        <f>SUM(L10:L14)</f>
        <v>0</v>
      </c>
      <c r="M15" s="224"/>
      <c r="O15" s="315">
        <f>SUM(O10:O14)</f>
        <v>0</v>
      </c>
      <c r="R15" s="315">
        <f>SUM(R10:R14)</f>
        <v>0</v>
      </c>
    </row>
    <row r="16" spans="2:18" ht="16.5" thickTop="1">
      <c r="B16" s="225"/>
      <c r="C16" s="171"/>
      <c r="D16" s="283"/>
      <c r="E16" s="226"/>
      <c r="F16" s="226"/>
      <c r="G16" s="226"/>
      <c r="H16" s="226"/>
      <c r="I16" s="226"/>
      <c r="J16" s="226"/>
      <c r="K16" s="226"/>
      <c r="L16" s="226"/>
      <c r="M16" s="224"/>
    </row>
    <row r="17" spans="2:18">
      <c r="B17" s="225"/>
      <c r="C17" s="171"/>
      <c r="D17" s="283"/>
      <c r="E17" s="226"/>
      <c r="F17" s="226"/>
      <c r="G17" s="226"/>
      <c r="H17" s="226"/>
      <c r="I17" s="226"/>
      <c r="J17" s="226"/>
      <c r="K17" s="226"/>
      <c r="L17" s="226"/>
      <c r="M17" s="224"/>
    </row>
    <row r="18" spans="2:18" ht="16.5" thickBot="1">
      <c r="B18" s="225"/>
      <c r="C18" s="171"/>
      <c r="D18" s="283"/>
      <c r="E18" s="226"/>
      <c r="F18" s="226"/>
      <c r="G18" s="226"/>
      <c r="H18" s="226"/>
      <c r="I18" s="226"/>
      <c r="J18" s="226"/>
      <c r="K18" s="226"/>
      <c r="L18" s="226"/>
      <c r="M18" s="224"/>
    </row>
    <row r="19" spans="2:18" s="319" customFormat="1" ht="34.5" customHeight="1">
      <c r="B19" s="454" t="s">
        <v>2636</v>
      </c>
      <c r="C19" s="455"/>
      <c r="D19" s="310"/>
      <c r="E19" s="440" t="s">
        <v>2639</v>
      </c>
      <c r="F19" s="441"/>
      <c r="G19" s="282"/>
      <c r="H19" s="440" t="s">
        <v>2638</v>
      </c>
      <c r="I19" s="441"/>
      <c r="J19" s="282"/>
      <c r="K19" s="440" t="s">
        <v>2640</v>
      </c>
      <c r="L19" s="441"/>
      <c r="M19" s="311"/>
      <c r="N19" s="440" t="s">
        <v>2641</v>
      </c>
      <c r="O19" s="442"/>
      <c r="Q19" s="440" t="s">
        <v>2642</v>
      </c>
      <c r="R19" s="442"/>
    </row>
    <row r="20" spans="2:18" s="319" customFormat="1">
      <c r="B20" s="456"/>
      <c r="C20" s="457"/>
      <c r="D20" s="310"/>
      <c r="E20" s="443" t="s">
        <v>2637</v>
      </c>
      <c r="F20" s="444"/>
      <c r="G20" s="282"/>
      <c r="H20" s="443" t="s">
        <v>2637</v>
      </c>
      <c r="I20" s="444"/>
      <c r="J20" s="282"/>
      <c r="K20" s="443" t="s">
        <v>2637</v>
      </c>
      <c r="L20" s="444"/>
      <c r="M20" s="311"/>
      <c r="N20" s="443" t="s">
        <v>2637</v>
      </c>
      <c r="O20" s="444"/>
      <c r="Q20" s="443" t="s">
        <v>2637</v>
      </c>
      <c r="R20" s="444"/>
    </row>
    <row r="21" spans="2:18" ht="30.75" customHeight="1" thickBot="1">
      <c r="B21" s="445" t="s">
        <v>2643</v>
      </c>
      <c r="C21" s="446"/>
      <c r="D21" s="283"/>
      <c r="E21" s="447">
        <v>200000</v>
      </c>
      <c r="F21" s="448"/>
      <c r="G21" s="226"/>
      <c r="H21" s="447">
        <v>200000</v>
      </c>
      <c r="I21" s="448"/>
      <c r="J21" s="226"/>
      <c r="K21" s="447">
        <v>200000</v>
      </c>
      <c r="L21" s="448"/>
      <c r="M21" s="224"/>
      <c r="N21" s="447">
        <v>200000</v>
      </c>
      <c r="O21" s="448"/>
      <c r="Q21" s="447">
        <v>200000</v>
      </c>
      <c r="R21" s="448"/>
    </row>
    <row r="22" spans="2:18">
      <c r="B22" s="309"/>
      <c r="C22" s="171"/>
      <c r="D22" s="283"/>
      <c r="E22" s="226"/>
      <c r="F22" s="226"/>
      <c r="G22" s="226"/>
      <c r="H22" s="226"/>
      <c r="I22" s="226"/>
      <c r="J22" s="226"/>
      <c r="K22" s="226"/>
      <c r="L22" s="226"/>
      <c r="M22" s="224"/>
    </row>
    <row r="23" spans="2:18" ht="112.5" customHeight="1">
      <c r="B23" s="438" t="s">
        <v>2635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</row>
  </sheetData>
  <sheetProtection algorithmName="SHA-512" hashValue="7cGKIh1em7LTZfqDR4iln/X7Ycn8tw5+Q2ViDAyu7QUv5ujRRPYGycByF5tU06P7fUZFxNLYE/kVYbRxPjd+FA==" saltValue="PtMdVMmNWliO2VnK30zBKA==" spinCount="100000" sheet="1" objects="1" scenarios="1" formatCells="0" formatColumns="0" formatRows="0" selectLockedCells="1"/>
  <mergeCells count="27">
    <mergeCell ref="K21:L21"/>
    <mergeCell ref="N21:O21"/>
    <mergeCell ref="Q21:R21"/>
    <mergeCell ref="B3:R3"/>
    <mergeCell ref="B4:R4"/>
    <mergeCell ref="B5:R5"/>
    <mergeCell ref="Q8:R8"/>
    <mergeCell ref="B7:E7"/>
    <mergeCell ref="B19:C20"/>
    <mergeCell ref="E21:F21"/>
    <mergeCell ref="H21:I21"/>
    <mergeCell ref="B23:R23"/>
    <mergeCell ref="E8:F8"/>
    <mergeCell ref="H8:I8"/>
    <mergeCell ref="K8:L8"/>
    <mergeCell ref="N8:O8"/>
    <mergeCell ref="E19:F19"/>
    <mergeCell ref="H19:I19"/>
    <mergeCell ref="K19:L19"/>
    <mergeCell ref="N19:O19"/>
    <mergeCell ref="Q19:R19"/>
    <mergeCell ref="E20:F20"/>
    <mergeCell ref="H20:I20"/>
    <mergeCell ref="K20:L20"/>
    <mergeCell ref="N20:O20"/>
    <mergeCell ref="Q20:R20"/>
    <mergeCell ref="B21:C21"/>
  </mergeCells>
  <pageMargins left="0.7" right="0.7" top="0.75" bottom="0.75" header="0.3" footer="0.3"/>
  <pageSetup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87"/>
  <sheetViews>
    <sheetView showGridLines="0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8" sqref="I8:K8"/>
    </sheetView>
  </sheetViews>
  <sheetFormatPr defaultColWidth="10.5703125" defaultRowHeight="15"/>
  <cols>
    <col min="1" max="3" width="10.5703125" style="51"/>
    <col min="4" max="5" width="10.5703125" style="77"/>
    <col min="6" max="7" width="10.5703125" style="51"/>
    <col min="8" max="8" width="10.5703125" style="74"/>
    <col min="9" max="9" width="10.5703125" style="76"/>
    <col min="10" max="10" width="10.5703125" style="77"/>
    <col min="11" max="11" width="10.5703125" style="74"/>
    <col min="12" max="12" width="10.5703125" style="76"/>
    <col min="13" max="13" width="10.5703125" style="77"/>
    <col min="14" max="14" width="10.5703125" style="74"/>
    <col min="15" max="15" width="10.5703125" style="76"/>
    <col min="16" max="16" width="12.5703125" style="77" customWidth="1"/>
    <col min="17" max="17" width="10.5703125" style="74"/>
    <col min="18" max="18" width="10.5703125" style="76"/>
    <col min="19" max="19" width="10.5703125" style="77"/>
    <col min="20" max="20" width="10.5703125" style="74"/>
    <col min="21" max="21" width="10.5703125" style="76"/>
    <col min="22" max="16384" width="10.5703125" style="51"/>
  </cols>
  <sheetData>
    <row r="1" spans="2:36" s="77" customFormat="1">
      <c r="B1" s="79"/>
      <c r="G1" s="80"/>
      <c r="H1" s="74"/>
      <c r="I1" s="76"/>
      <c r="K1" s="74"/>
      <c r="L1" s="76"/>
      <c r="N1" s="74"/>
      <c r="O1" s="76"/>
      <c r="Q1" s="74"/>
      <c r="R1" s="76"/>
      <c r="T1" s="74"/>
      <c r="U1" s="76"/>
    </row>
    <row r="2" spans="2:36" s="50" customFormat="1" ht="23.25">
      <c r="B2" s="413" t="s">
        <v>903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3" spans="2:36" s="50" customFormat="1" ht="23.25">
      <c r="B3" s="413" t="s">
        <v>904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</row>
    <row r="4" spans="2:36" s="50" customFormat="1" ht="23.25">
      <c r="B4" s="414" t="s">
        <v>922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</row>
    <row r="5" spans="2:36" s="50" customFormat="1" ht="23.25">
      <c r="B5" s="413" t="s">
        <v>905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</row>
    <row r="6" spans="2:36" s="50" customFormat="1" ht="23.25">
      <c r="B6" s="132"/>
      <c r="C6" s="132"/>
      <c r="D6" s="132"/>
      <c r="E6" s="132"/>
      <c r="F6" s="132"/>
      <c r="G6" s="132"/>
      <c r="H6" s="132"/>
      <c r="I6" s="132"/>
    </row>
    <row r="7" spans="2:36" s="53" customFormat="1" ht="18.75" customHeight="1">
      <c r="B7" s="52"/>
      <c r="G7" s="54"/>
      <c r="H7" s="410" t="s">
        <v>916</v>
      </c>
      <c r="I7" s="410"/>
      <c r="J7" s="410"/>
      <c r="K7" s="410"/>
      <c r="L7" s="410"/>
      <c r="M7" s="55"/>
      <c r="N7" s="410" t="s">
        <v>917</v>
      </c>
      <c r="O7" s="410"/>
      <c r="P7" s="410"/>
      <c r="Q7" s="410"/>
      <c r="R7" s="410"/>
      <c r="S7" s="55"/>
      <c r="T7" s="410" t="s">
        <v>918</v>
      </c>
      <c r="U7" s="410"/>
      <c r="V7" s="410"/>
      <c r="W7" s="410"/>
      <c r="X7" s="410"/>
      <c r="Y7" s="102"/>
      <c r="Z7" s="410" t="s">
        <v>919</v>
      </c>
      <c r="AA7" s="410"/>
      <c r="AB7" s="410"/>
      <c r="AC7" s="410"/>
      <c r="AD7" s="410"/>
      <c r="AE7" s="95"/>
      <c r="AF7" s="410" t="s">
        <v>920</v>
      </c>
      <c r="AG7" s="410"/>
      <c r="AH7" s="410"/>
      <c r="AI7" s="410"/>
      <c r="AJ7" s="410"/>
    </row>
    <row r="8" spans="2:36" s="61" customFormat="1" ht="75">
      <c r="B8" s="56" t="s">
        <v>959</v>
      </c>
      <c r="C8" s="57" t="s">
        <v>0</v>
      </c>
      <c r="D8" s="58" t="s">
        <v>1</v>
      </c>
      <c r="E8" s="58" t="s">
        <v>2</v>
      </c>
      <c r="F8" s="27" t="s">
        <v>3</v>
      </c>
      <c r="G8" s="28"/>
      <c r="H8" s="56" t="s">
        <v>901</v>
      </c>
      <c r="I8" s="56" t="s">
        <v>1061</v>
      </c>
      <c r="J8" s="56" t="s">
        <v>1064</v>
      </c>
      <c r="K8" s="56" t="s">
        <v>1063</v>
      </c>
      <c r="L8" s="59" t="s">
        <v>957</v>
      </c>
      <c r="M8" s="60"/>
      <c r="N8" s="56" t="s">
        <v>901</v>
      </c>
      <c r="O8" s="56" t="s">
        <v>1061</v>
      </c>
      <c r="P8" s="56" t="s">
        <v>1064</v>
      </c>
      <c r="Q8" s="56" t="s">
        <v>1063</v>
      </c>
      <c r="R8" s="59" t="s">
        <v>902</v>
      </c>
      <c r="S8" s="60"/>
      <c r="T8" s="56" t="s">
        <v>901</v>
      </c>
      <c r="U8" s="56" t="s">
        <v>1061</v>
      </c>
      <c r="V8" s="56" t="s">
        <v>1064</v>
      </c>
      <c r="W8" s="56" t="s">
        <v>1063</v>
      </c>
      <c r="X8" s="59" t="s">
        <v>902</v>
      </c>
      <c r="Y8" s="103"/>
      <c r="Z8" s="56" t="s">
        <v>901</v>
      </c>
      <c r="AA8" s="56" t="s">
        <v>1061</v>
      </c>
      <c r="AB8" s="56" t="s">
        <v>1064</v>
      </c>
      <c r="AC8" s="56" t="s">
        <v>1063</v>
      </c>
      <c r="AD8" s="59" t="s">
        <v>902</v>
      </c>
      <c r="AE8" s="96"/>
      <c r="AF8" s="56" t="s">
        <v>901</v>
      </c>
      <c r="AG8" s="56" t="s">
        <v>1061</v>
      </c>
      <c r="AH8" s="56" t="s">
        <v>1064</v>
      </c>
      <c r="AI8" s="56" t="s">
        <v>1063</v>
      </c>
      <c r="AJ8" s="59" t="s">
        <v>902</v>
      </c>
    </row>
    <row r="9" spans="2:36" ht="30">
      <c r="B9" s="62"/>
      <c r="C9" s="49">
        <v>3</v>
      </c>
      <c r="D9" s="82" t="s">
        <v>23</v>
      </c>
      <c r="E9" s="82" t="s">
        <v>143</v>
      </c>
      <c r="F9" s="16">
        <v>871</v>
      </c>
      <c r="H9" s="81"/>
      <c r="I9" s="81"/>
      <c r="J9" s="81"/>
      <c r="K9" s="81"/>
      <c r="L9" s="65">
        <f>H9*F9+I9+J9+K9</f>
        <v>0</v>
      </c>
      <c r="M9" s="66"/>
      <c r="N9" s="81"/>
      <c r="O9" s="81"/>
      <c r="P9" s="81"/>
      <c r="Q9" s="81"/>
      <c r="R9" s="65">
        <f>H10+H9+O9+P9+Q9</f>
        <v>0</v>
      </c>
      <c r="S9" s="66"/>
      <c r="T9" s="81"/>
      <c r="U9" s="81"/>
      <c r="V9" s="81"/>
      <c r="W9" s="81"/>
      <c r="X9" s="65">
        <f>T9+U9+V9+W9</f>
        <v>0</v>
      </c>
      <c r="Y9" s="104"/>
      <c r="Z9" s="81"/>
      <c r="AA9" s="81"/>
      <c r="AB9" s="81"/>
      <c r="AC9" s="81"/>
      <c r="AD9" s="65">
        <f>Z9+AA9+AB9+AC9</f>
        <v>0</v>
      </c>
      <c r="AE9" s="97"/>
      <c r="AF9" s="81"/>
      <c r="AG9" s="111"/>
      <c r="AH9" s="81"/>
      <c r="AI9" s="81"/>
      <c r="AJ9" s="65">
        <f>AF9+AG9+AH9+AI9</f>
        <v>0</v>
      </c>
    </row>
    <row r="10" spans="2:36" ht="60">
      <c r="B10" s="62"/>
      <c r="C10" s="49">
        <v>3</v>
      </c>
      <c r="D10" s="82" t="s">
        <v>23</v>
      </c>
      <c r="E10" s="82" t="s">
        <v>144</v>
      </c>
      <c r="F10" s="16">
        <v>436</v>
      </c>
      <c r="H10" s="81"/>
      <c r="I10" s="81"/>
      <c r="J10" s="81"/>
      <c r="K10" s="81"/>
      <c r="L10" s="65">
        <f t="shared" ref="L10:L73" si="0">H10*F10+I10+J10+K10</f>
        <v>0</v>
      </c>
      <c r="M10" s="66"/>
      <c r="N10" s="81"/>
      <c r="O10" s="81"/>
      <c r="P10" s="81"/>
      <c r="Q10" s="81"/>
      <c r="R10" s="65">
        <f t="shared" ref="R10:R73" si="1">H11+H10+O10+P10+Q10</f>
        <v>0</v>
      </c>
      <c r="S10" s="66"/>
      <c r="T10" s="81"/>
      <c r="U10" s="81"/>
      <c r="V10" s="81"/>
      <c r="W10" s="81"/>
      <c r="X10" s="65">
        <f t="shared" ref="X10:X73" si="2">T10+U10+V10+W10</f>
        <v>0</v>
      </c>
      <c r="Y10" s="104"/>
      <c r="Z10" s="81"/>
      <c r="AA10" s="81"/>
      <c r="AB10" s="81"/>
      <c r="AC10" s="81"/>
      <c r="AD10" s="65">
        <f t="shared" ref="AD10:AD73" si="3">Z10*X10</f>
        <v>0</v>
      </c>
      <c r="AE10" s="97"/>
      <c r="AF10" s="81"/>
      <c r="AG10" s="111"/>
      <c r="AH10" s="81"/>
      <c r="AI10" s="81"/>
      <c r="AJ10" s="65">
        <f t="shared" ref="AJ10:AJ73" si="4">AF10+AG10+AH10+AI10</f>
        <v>0</v>
      </c>
    </row>
    <row r="11" spans="2:36" ht="60">
      <c r="B11" s="62"/>
      <c r="C11" s="49">
        <v>3</v>
      </c>
      <c r="D11" s="82" t="s">
        <v>23</v>
      </c>
      <c r="E11" s="82" t="s">
        <v>145</v>
      </c>
      <c r="F11" s="16">
        <v>436</v>
      </c>
      <c r="H11" s="81"/>
      <c r="I11" s="81"/>
      <c r="J11" s="81"/>
      <c r="K11" s="81"/>
      <c r="L11" s="65">
        <f t="shared" si="0"/>
        <v>0</v>
      </c>
      <c r="M11" s="66"/>
      <c r="N11" s="81"/>
      <c r="O11" s="81"/>
      <c r="P11" s="81"/>
      <c r="Q11" s="81"/>
      <c r="R11" s="65">
        <f t="shared" si="1"/>
        <v>0</v>
      </c>
      <c r="S11" s="66"/>
      <c r="T11" s="81"/>
      <c r="U11" s="81"/>
      <c r="V11" s="81"/>
      <c r="W11" s="81"/>
      <c r="X11" s="65">
        <f t="shared" si="2"/>
        <v>0</v>
      </c>
      <c r="Y11" s="104"/>
      <c r="Z11" s="81"/>
      <c r="AA11" s="81"/>
      <c r="AB11" s="81"/>
      <c r="AC11" s="81"/>
      <c r="AD11" s="65">
        <f t="shared" si="3"/>
        <v>0</v>
      </c>
      <c r="AE11" s="97"/>
      <c r="AF11" s="81"/>
      <c r="AG11" s="111"/>
      <c r="AH11" s="81"/>
      <c r="AI11" s="81"/>
      <c r="AJ11" s="65">
        <f t="shared" si="4"/>
        <v>0</v>
      </c>
    </row>
    <row r="12" spans="2:36" ht="30">
      <c r="B12" s="62"/>
      <c r="C12" s="49">
        <v>3</v>
      </c>
      <c r="D12" s="82" t="s">
        <v>23</v>
      </c>
      <c r="E12" s="82" t="s">
        <v>146</v>
      </c>
      <c r="F12" s="16">
        <v>6534</v>
      </c>
      <c r="H12" s="81"/>
      <c r="I12" s="81"/>
      <c r="J12" s="81"/>
      <c r="K12" s="81"/>
      <c r="L12" s="65">
        <f t="shared" si="0"/>
        <v>0</v>
      </c>
      <c r="M12" s="66"/>
      <c r="N12" s="81"/>
      <c r="O12" s="81"/>
      <c r="P12" s="81"/>
      <c r="Q12" s="81"/>
      <c r="R12" s="65">
        <f t="shared" si="1"/>
        <v>0</v>
      </c>
      <c r="S12" s="66"/>
      <c r="T12" s="81"/>
      <c r="U12" s="81"/>
      <c r="V12" s="81"/>
      <c r="W12" s="81"/>
      <c r="X12" s="65">
        <f t="shared" si="2"/>
        <v>0</v>
      </c>
      <c r="Y12" s="104"/>
      <c r="Z12" s="81"/>
      <c r="AA12" s="81"/>
      <c r="AB12" s="81"/>
      <c r="AC12" s="81"/>
      <c r="AD12" s="65">
        <f t="shared" si="3"/>
        <v>0</v>
      </c>
      <c r="AE12" s="97"/>
      <c r="AF12" s="81"/>
      <c r="AG12" s="111"/>
      <c r="AH12" s="81"/>
      <c r="AI12" s="81"/>
      <c r="AJ12" s="65">
        <f t="shared" si="4"/>
        <v>0</v>
      </c>
    </row>
    <row r="13" spans="2:36" ht="45">
      <c r="B13" s="62"/>
      <c r="C13" s="49">
        <v>3</v>
      </c>
      <c r="D13" s="82" t="s">
        <v>23</v>
      </c>
      <c r="E13" s="82" t="s">
        <v>147</v>
      </c>
      <c r="F13" s="16">
        <v>463</v>
      </c>
      <c r="H13" s="81"/>
      <c r="I13" s="81"/>
      <c r="J13" s="81"/>
      <c r="K13" s="81"/>
      <c r="L13" s="65">
        <f t="shared" si="0"/>
        <v>0</v>
      </c>
      <c r="M13" s="66"/>
      <c r="N13" s="81"/>
      <c r="O13" s="81"/>
      <c r="P13" s="81"/>
      <c r="Q13" s="81"/>
      <c r="R13" s="65">
        <f t="shared" si="1"/>
        <v>0</v>
      </c>
      <c r="S13" s="66"/>
      <c r="T13" s="81"/>
      <c r="U13" s="81"/>
      <c r="V13" s="81"/>
      <c r="W13" s="81"/>
      <c r="X13" s="65">
        <f t="shared" si="2"/>
        <v>0</v>
      </c>
      <c r="Y13" s="104"/>
      <c r="Z13" s="81"/>
      <c r="AA13" s="81"/>
      <c r="AB13" s="81"/>
      <c r="AC13" s="81"/>
      <c r="AD13" s="65">
        <f t="shared" si="3"/>
        <v>0</v>
      </c>
      <c r="AE13" s="97"/>
      <c r="AF13" s="81"/>
      <c r="AG13" s="111"/>
      <c r="AH13" s="81"/>
      <c r="AI13" s="81"/>
      <c r="AJ13" s="65">
        <f t="shared" si="4"/>
        <v>0</v>
      </c>
    </row>
    <row r="14" spans="2:36" ht="60">
      <c r="B14" s="62"/>
      <c r="C14" s="49">
        <v>3</v>
      </c>
      <c r="D14" s="82" t="s">
        <v>23</v>
      </c>
      <c r="E14" s="82" t="s">
        <v>148</v>
      </c>
      <c r="F14" s="16">
        <v>2614</v>
      </c>
      <c r="H14" s="81"/>
      <c r="I14" s="81"/>
      <c r="J14" s="81"/>
      <c r="K14" s="81"/>
      <c r="L14" s="65">
        <f t="shared" si="0"/>
        <v>0</v>
      </c>
      <c r="M14" s="66"/>
      <c r="N14" s="81"/>
      <c r="O14" s="81"/>
      <c r="P14" s="81"/>
      <c r="Q14" s="81"/>
      <c r="R14" s="65">
        <f t="shared" si="1"/>
        <v>0</v>
      </c>
      <c r="S14" s="66"/>
      <c r="T14" s="81"/>
      <c r="U14" s="81"/>
      <c r="V14" s="81"/>
      <c r="W14" s="81"/>
      <c r="X14" s="65">
        <f t="shared" si="2"/>
        <v>0</v>
      </c>
      <c r="Y14" s="104"/>
      <c r="Z14" s="81"/>
      <c r="AA14" s="81"/>
      <c r="AB14" s="81"/>
      <c r="AC14" s="81"/>
      <c r="AD14" s="65">
        <f t="shared" si="3"/>
        <v>0</v>
      </c>
      <c r="AE14" s="97"/>
      <c r="AF14" s="81"/>
      <c r="AG14" s="111"/>
      <c r="AH14" s="81"/>
      <c r="AI14" s="81"/>
      <c r="AJ14" s="65">
        <f t="shared" si="4"/>
        <v>0</v>
      </c>
    </row>
    <row r="15" spans="2:36" ht="45">
      <c r="B15" s="62"/>
      <c r="C15" s="49">
        <v>3</v>
      </c>
      <c r="D15" s="82" t="s">
        <v>23</v>
      </c>
      <c r="E15" s="82" t="s">
        <v>149</v>
      </c>
      <c r="F15" s="16">
        <v>871</v>
      </c>
      <c r="H15" s="81"/>
      <c r="I15" s="81"/>
      <c r="J15" s="81"/>
      <c r="K15" s="81"/>
      <c r="L15" s="65">
        <f t="shared" si="0"/>
        <v>0</v>
      </c>
      <c r="M15" s="66"/>
      <c r="N15" s="81"/>
      <c r="O15" s="81"/>
      <c r="P15" s="81"/>
      <c r="Q15" s="81"/>
      <c r="R15" s="65">
        <f t="shared" si="1"/>
        <v>0</v>
      </c>
      <c r="S15" s="66"/>
      <c r="T15" s="81"/>
      <c r="U15" s="81"/>
      <c r="V15" s="81"/>
      <c r="W15" s="81"/>
      <c r="X15" s="65">
        <f t="shared" si="2"/>
        <v>0</v>
      </c>
      <c r="Y15" s="104"/>
      <c r="Z15" s="81"/>
      <c r="AA15" s="81"/>
      <c r="AB15" s="81"/>
      <c r="AC15" s="81"/>
      <c r="AD15" s="65">
        <f t="shared" si="3"/>
        <v>0</v>
      </c>
      <c r="AE15" s="97"/>
      <c r="AF15" s="81"/>
      <c r="AG15" s="111"/>
      <c r="AH15" s="81"/>
      <c r="AI15" s="81"/>
      <c r="AJ15" s="65">
        <f t="shared" si="4"/>
        <v>0</v>
      </c>
    </row>
    <row r="16" spans="2:36" ht="90">
      <c r="B16" s="62"/>
      <c r="C16" s="49">
        <v>3</v>
      </c>
      <c r="D16" s="82" t="s">
        <v>150</v>
      </c>
      <c r="E16" s="82" t="s">
        <v>151</v>
      </c>
      <c r="F16" s="16">
        <v>55321</v>
      </c>
      <c r="H16" s="81"/>
      <c r="I16" s="81"/>
      <c r="J16" s="81"/>
      <c r="K16" s="81"/>
      <c r="L16" s="65">
        <f t="shared" si="0"/>
        <v>0</v>
      </c>
      <c r="M16" s="66"/>
      <c r="N16" s="81"/>
      <c r="O16" s="81"/>
      <c r="P16" s="81"/>
      <c r="Q16" s="81"/>
      <c r="R16" s="65">
        <f t="shared" si="1"/>
        <v>0</v>
      </c>
      <c r="S16" s="66"/>
      <c r="T16" s="81"/>
      <c r="U16" s="81"/>
      <c r="V16" s="81"/>
      <c r="W16" s="81"/>
      <c r="X16" s="65">
        <f t="shared" si="2"/>
        <v>0</v>
      </c>
      <c r="Y16" s="104"/>
      <c r="Z16" s="81"/>
      <c r="AA16" s="81"/>
      <c r="AB16" s="81"/>
      <c r="AC16" s="81"/>
      <c r="AD16" s="65">
        <f t="shared" si="3"/>
        <v>0</v>
      </c>
      <c r="AE16" s="97"/>
      <c r="AF16" s="81"/>
      <c r="AG16" s="111"/>
      <c r="AH16" s="81"/>
      <c r="AI16" s="81"/>
      <c r="AJ16" s="65">
        <f t="shared" si="4"/>
        <v>0</v>
      </c>
    </row>
    <row r="17" spans="2:36" ht="45">
      <c r="B17" s="62"/>
      <c r="C17" s="49">
        <v>3</v>
      </c>
      <c r="D17" s="82" t="s">
        <v>15</v>
      </c>
      <c r="E17" s="82" t="s">
        <v>152</v>
      </c>
      <c r="F17" s="16">
        <v>7841</v>
      </c>
      <c r="H17" s="81"/>
      <c r="I17" s="81"/>
      <c r="J17" s="81"/>
      <c r="K17" s="81"/>
      <c r="L17" s="65">
        <f t="shared" si="0"/>
        <v>0</v>
      </c>
      <c r="M17" s="66"/>
      <c r="N17" s="81"/>
      <c r="O17" s="81"/>
      <c r="P17" s="81"/>
      <c r="Q17" s="81"/>
      <c r="R17" s="65">
        <f t="shared" si="1"/>
        <v>0</v>
      </c>
      <c r="S17" s="66"/>
      <c r="T17" s="81"/>
      <c r="U17" s="81"/>
      <c r="V17" s="81"/>
      <c r="W17" s="81"/>
      <c r="X17" s="65">
        <f t="shared" si="2"/>
        <v>0</v>
      </c>
      <c r="Y17" s="104"/>
      <c r="Z17" s="81"/>
      <c r="AA17" s="81"/>
      <c r="AB17" s="81"/>
      <c r="AC17" s="81"/>
      <c r="AD17" s="65">
        <f t="shared" si="3"/>
        <v>0</v>
      </c>
      <c r="AE17" s="97"/>
      <c r="AF17" s="81"/>
      <c r="AG17" s="111"/>
      <c r="AH17" s="81"/>
      <c r="AI17" s="81"/>
      <c r="AJ17" s="65">
        <f t="shared" si="4"/>
        <v>0</v>
      </c>
    </row>
    <row r="18" spans="2:36" ht="45">
      <c r="B18" s="62"/>
      <c r="C18" s="49">
        <v>3</v>
      </c>
      <c r="D18" s="82" t="s">
        <v>23</v>
      </c>
      <c r="E18" s="82" t="s">
        <v>153</v>
      </c>
      <c r="F18" s="16">
        <v>1742</v>
      </c>
      <c r="H18" s="81"/>
      <c r="I18" s="81"/>
      <c r="J18" s="81"/>
      <c r="K18" s="81"/>
      <c r="L18" s="65">
        <f t="shared" si="0"/>
        <v>0</v>
      </c>
      <c r="M18" s="66"/>
      <c r="N18" s="81"/>
      <c r="O18" s="81"/>
      <c r="P18" s="81"/>
      <c r="Q18" s="81"/>
      <c r="R18" s="65">
        <f t="shared" si="1"/>
        <v>0</v>
      </c>
      <c r="S18" s="66"/>
      <c r="T18" s="81"/>
      <c r="U18" s="81"/>
      <c r="V18" s="81"/>
      <c r="W18" s="81"/>
      <c r="X18" s="65">
        <f t="shared" si="2"/>
        <v>0</v>
      </c>
      <c r="Y18" s="104"/>
      <c r="Z18" s="81"/>
      <c r="AA18" s="81"/>
      <c r="AB18" s="81"/>
      <c r="AC18" s="81"/>
      <c r="AD18" s="65">
        <f t="shared" si="3"/>
        <v>0</v>
      </c>
      <c r="AE18" s="97"/>
      <c r="AF18" s="81"/>
      <c r="AG18" s="111"/>
      <c r="AH18" s="81"/>
      <c r="AI18" s="81"/>
      <c r="AJ18" s="65">
        <f t="shared" si="4"/>
        <v>0</v>
      </c>
    </row>
    <row r="19" spans="2:36" ht="105">
      <c r="B19" s="62"/>
      <c r="C19" s="49">
        <v>3</v>
      </c>
      <c r="D19" s="82" t="s">
        <v>154</v>
      </c>
      <c r="E19" s="82" t="s">
        <v>155</v>
      </c>
      <c r="F19" s="16">
        <v>111949</v>
      </c>
      <c r="H19" s="81"/>
      <c r="I19" s="81"/>
      <c r="J19" s="81"/>
      <c r="K19" s="81"/>
      <c r="L19" s="65">
        <f t="shared" si="0"/>
        <v>0</v>
      </c>
      <c r="M19" s="66"/>
      <c r="N19" s="81"/>
      <c r="O19" s="81"/>
      <c r="P19" s="81"/>
      <c r="Q19" s="81"/>
      <c r="R19" s="65">
        <f t="shared" si="1"/>
        <v>0</v>
      </c>
      <c r="S19" s="66"/>
      <c r="T19" s="81"/>
      <c r="U19" s="81"/>
      <c r="V19" s="81"/>
      <c r="W19" s="81"/>
      <c r="X19" s="65">
        <f t="shared" si="2"/>
        <v>0</v>
      </c>
      <c r="Y19" s="104"/>
      <c r="Z19" s="81"/>
      <c r="AA19" s="81"/>
      <c r="AB19" s="81"/>
      <c r="AC19" s="81"/>
      <c r="AD19" s="65">
        <f t="shared" si="3"/>
        <v>0</v>
      </c>
      <c r="AE19" s="97"/>
      <c r="AF19" s="81"/>
      <c r="AG19" s="111"/>
      <c r="AH19" s="81"/>
      <c r="AI19" s="81"/>
      <c r="AJ19" s="65">
        <f t="shared" si="4"/>
        <v>0</v>
      </c>
    </row>
    <row r="20" spans="2:36" ht="90">
      <c r="B20" s="62"/>
      <c r="C20" s="49">
        <v>3</v>
      </c>
      <c r="D20" s="82" t="s">
        <v>156</v>
      </c>
      <c r="E20" s="82" t="s">
        <v>157</v>
      </c>
      <c r="F20" s="16">
        <v>169448</v>
      </c>
      <c r="H20" s="81"/>
      <c r="I20" s="81"/>
      <c r="J20" s="81"/>
      <c r="K20" s="81"/>
      <c r="L20" s="65">
        <f t="shared" si="0"/>
        <v>0</v>
      </c>
      <c r="M20" s="66"/>
      <c r="N20" s="81"/>
      <c r="O20" s="81"/>
      <c r="P20" s="81"/>
      <c r="Q20" s="81"/>
      <c r="R20" s="65">
        <f t="shared" si="1"/>
        <v>0</v>
      </c>
      <c r="S20" s="66"/>
      <c r="T20" s="81"/>
      <c r="U20" s="81"/>
      <c r="V20" s="81"/>
      <c r="W20" s="81"/>
      <c r="X20" s="65">
        <f t="shared" si="2"/>
        <v>0</v>
      </c>
      <c r="Y20" s="104"/>
      <c r="Z20" s="81"/>
      <c r="AA20" s="81"/>
      <c r="AB20" s="81"/>
      <c r="AC20" s="81"/>
      <c r="AD20" s="65">
        <f t="shared" si="3"/>
        <v>0</v>
      </c>
      <c r="AE20" s="97"/>
      <c r="AF20" s="81"/>
      <c r="AG20" s="111"/>
      <c r="AH20" s="81"/>
      <c r="AI20" s="81"/>
      <c r="AJ20" s="65">
        <f t="shared" si="4"/>
        <v>0</v>
      </c>
    </row>
    <row r="21" spans="2:36" ht="75">
      <c r="B21" s="62"/>
      <c r="C21" s="49">
        <v>3</v>
      </c>
      <c r="D21" s="82" t="s">
        <v>158</v>
      </c>
      <c r="E21" s="82" t="s">
        <v>159</v>
      </c>
      <c r="F21" s="16">
        <v>128066</v>
      </c>
      <c r="H21" s="81"/>
      <c r="I21" s="81"/>
      <c r="J21" s="81"/>
      <c r="K21" s="81"/>
      <c r="L21" s="65">
        <f t="shared" si="0"/>
        <v>0</v>
      </c>
      <c r="M21" s="66"/>
      <c r="N21" s="81"/>
      <c r="O21" s="81"/>
      <c r="P21" s="81"/>
      <c r="Q21" s="81"/>
      <c r="R21" s="65">
        <f t="shared" si="1"/>
        <v>0</v>
      </c>
      <c r="S21" s="66"/>
      <c r="T21" s="81"/>
      <c r="U21" s="81"/>
      <c r="V21" s="81"/>
      <c r="W21" s="81"/>
      <c r="X21" s="65">
        <f t="shared" si="2"/>
        <v>0</v>
      </c>
      <c r="Y21" s="104"/>
      <c r="Z21" s="81"/>
      <c r="AA21" s="81"/>
      <c r="AB21" s="81"/>
      <c r="AC21" s="81"/>
      <c r="AD21" s="65">
        <f t="shared" si="3"/>
        <v>0</v>
      </c>
      <c r="AE21" s="97"/>
      <c r="AF21" s="81"/>
      <c r="AG21" s="111"/>
      <c r="AH21" s="81"/>
      <c r="AI21" s="81"/>
      <c r="AJ21" s="65">
        <f t="shared" si="4"/>
        <v>0</v>
      </c>
    </row>
    <row r="22" spans="2:36" ht="60">
      <c r="B22" s="62"/>
      <c r="C22" s="49">
        <v>3</v>
      </c>
      <c r="D22" s="82" t="s">
        <v>160</v>
      </c>
      <c r="E22" s="82" t="s">
        <v>161</v>
      </c>
      <c r="F22" s="16">
        <v>11326</v>
      </c>
      <c r="H22" s="81"/>
      <c r="I22" s="81"/>
      <c r="J22" s="81"/>
      <c r="K22" s="81"/>
      <c r="L22" s="65">
        <f t="shared" si="0"/>
        <v>0</v>
      </c>
      <c r="M22" s="66"/>
      <c r="N22" s="81"/>
      <c r="O22" s="81"/>
      <c r="P22" s="81"/>
      <c r="Q22" s="81"/>
      <c r="R22" s="65">
        <f t="shared" si="1"/>
        <v>0</v>
      </c>
      <c r="S22" s="66"/>
      <c r="T22" s="81"/>
      <c r="U22" s="81"/>
      <c r="V22" s="81"/>
      <c r="W22" s="81"/>
      <c r="X22" s="65">
        <f t="shared" si="2"/>
        <v>0</v>
      </c>
      <c r="Y22" s="104"/>
      <c r="Z22" s="81"/>
      <c r="AA22" s="81"/>
      <c r="AB22" s="81"/>
      <c r="AC22" s="81"/>
      <c r="AD22" s="65">
        <f t="shared" si="3"/>
        <v>0</v>
      </c>
      <c r="AE22" s="97"/>
      <c r="AF22" s="81"/>
      <c r="AG22" s="111"/>
      <c r="AH22" s="81"/>
      <c r="AI22" s="81"/>
      <c r="AJ22" s="65">
        <f t="shared" si="4"/>
        <v>0</v>
      </c>
    </row>
    <row r="23" spans="2:36" ht="30">
      <c r="B23" s="62"/>
      <c r="C23" s="49">
        <v>3</v>
      </c>
      <c r="D23" s="82" t="s">
        <v>23</v>
      </c>
      <c r="E23" s="82" t="s">
        <v>162</v>
      </c>
      <c r="F23" s="16">
        <v>871</v>
      </c>
      <c r="H23" s="81"/>
      <c r="I23" s="81"/>
      <c r="J23" s="81"/>
      <c r="K23" s="81"/>
      <c r="L23" s="65">
        <f t="shared" si="0"/>
        <v>0</v>
      </c>
      <c r="M23" s="66"/>
      <c r="N23" s="81"/>
      <c r="O23" s="81"/>
      <c r="P23" s="81"/>
      <c r="Q23" s="81"/>
      <c r="R23" s="65">
        <f t="shared" si="1"/>
        <v>0</v>
      </c>
      <c r="S23" s="66"/>
      <c r="T23" s="81"/>
      <c r="U23" s="81"/>
      <c r="V23" s="81"/>
      <c r="W23" s="81"/>
      <c r="X23" s="65">
        <f t="shared" si="2"/>
        <v>0</v>
      </c>
      <c r="Y23" s="104"/>
      <c r="Z23" s="81"/>
      <c r="AA23" s="81"/>
      <c r="AB23" s="81"/>
      <c r="AC23" s="81"/>
      <c r="AD23" s="65">
        <f t="shared" si="3"/>
        <v>0</v>
      </c>
      <c r="AE23" s="97"/>
      <c r="AF23" s="81"/>
      <c r="AG23" s="111"/>
      <c r="AH23" s="81"/>
      <c r="AI23" s="81"/>
      <c r="AJ23" s="65">
        <f t="shared" si="4"/>
        <v>0</v>
      </c>
    </row>
    <row r="24" spans="2:36" ht="90">
      <c r="B24" s="62"/>
      <c r="C24" s="49">
        <v>3</v>
      </c>
      <c r="D24" s="82" t="s">
        <v>163</v>
      </c>
      <c r="E24" s="82" t="s">
        <v>164</v>
      </c>
      <c r="F24" s="16">
        <v>45738</v>
      </c>
      <c r="H24" s="81"/>
      <c r="I24" s="81"/>
      <c r="J24" s="81"/>
      <c r="K24" s="81"/>
      <c r="L24" s="65">
        <f t="shared" si="0"/>
        <v>0</v>
      </c>
      <c r="M24" s="66"/>
      <c r="N24" s="81"/>
      <c r="O24" s="81"/>
      <c r="P24" s="81"/>
      <c r="Q24" s="81"/>
      <c r="R24" s="65">
        <f t="shared" si="1"/>
        <v>0</v>
      </c>
      <c r="S24" s="66"/>
      <c r="T24" s="81"/>
      <c r="U24" s="81"/>
      <c r="V24" s="81"/>
      <c r="W24" s="81"/>
      <c r="X24" s="65">
        <f t="shared" si="2"/>
        <v>0</v>
      </c>
      <c r="Y24" s="104"/>
      <c r="Z24" s="81"/>
      <c r="AA24" s="81"/>
      <c r="AB24" s="81"/>
      <c r="AC24" s="81"/>
      <c r="AD24" s="65">
        <f t="shared" si="3"/>
        <v>0</v>
      </c>
      <c r="AE24" s="97"/>
      <c r="AF24" s="81"/>
      <c r="AG24" s="111"/>
      <c r="AH24" s="81"/>
      <c r="AI24" s="81"/>
      <c r="AJ24" s="65">
        <f t="shared" si="4"/>
        <v>0</v>
      </c>
    </row>
    <row r="25" spans="2:36" ht="90">
      <c r="B25" s="62"/>
      <c r="C25" s="49">
        <v>3</v>
      </c>
      <c r="D25" s="82" t="s">
        <v>165</v>
      </c>
      <c r="E25" s="82" t="s">
        <v>166</v>
      </c>
      <c r="F25" s="16">
        <v>53579</v>
      </c>
      <c r="H25" s="81"/>
      <c r="I25" s="81"/>
      <c r="J25" s="81"/>
      <c r="K25" s="81"/>
      <c r="L25" s="65">
        <f t="shared" si="0"/>
        <v>0</v>
      </c>
      <c r="M25" s="66"/>
      <c r="N25" s="81"/>
      <c r="O25" s="81"/>
      <c r="P25" s="81"/>
      <c r="Q25" s="81"/>
      <c r="R25" s="65">
        <f t="shared" si="1"/>
        <v>0</v>
      </c>
      <c r="S25" s="66"/>
      <c r="T25" s="81"/>
      <c r="U25" s="81"/>
      <c r="V25" s="81"/>
      <c r="W25" s="81"/>
      <c r="X25" s="65">
        <f t="shared" si="2"/>
        <v>0</v>
      </c>
      <c r="Y25" s="104"/>
      <c r="Z25" s="81"/>
      <c r="AA25" s="81"/>
      <c r="AB25" s="81"/>
      <c r="AC25" s="81"/>
      <c r="AD25" s="65">
        <f t="shared" si="3"/>
        <v>0</v>
      </c>
      <c r="AE25" s="97"/>
      <c r="AF25" s="81"/>
      <c r="AG25" s="111"/>
      <c r="AH25" s="81"/>
      <c r="AI25" s="81"/>
      <c r="AJ25" s="65">
        <f t="shared" si="4"/>
        <v>0</v>
      </c>
    </row>
    <row r="26" spans="2:36" ht="45">
      <c r="B26" s="62"/>
      <c r="C26" s="49">
        <v>3</v>
      </c>
      <c r="D26" s="82" t="s">
        <v>167</v>
      </c>
      <c r="E26" s="82" t="s">
        <v>168</v>
      </c>
      <c r="F26" s="16">
        <v>353272</v>
      </c>
      <c r="H26" s="81"/>
      <c r="I26" s="81"/>
      <c r="J26" s="81"/>
      <c r="K26" s="81"/>
      <c r="L26" s="65">
        <f t="shared" si="0"/>
        <v>0</v>
      </c>
      <c r="M26" s="66"/>
      <c r="N26" s="81"/>
      <c r="O26" s="81"/>
      <c r="P26" s="81"/>
      <c r="Q26" s="81"/>
      <c r="R26" s="65">
        <f t="shared" si="1"/>
        <v>0</v>
      </c>
      <c r="S26" s="66"/>
      <c r="T26" s="81"/>
      <c r="U26" s="81"/>
      <c r="V26" s="81"/>
      <c r="W26" s="81"/>
      <c r="X26" s="65">
        <f t="shared" si="2"/>
        <v>0</v>
      </c>
      <c r="Y26" s="104"/>
      <c r="Z26" s="81"/>
      <c r="AA26" s="81"/>
      <c r="AB26" s="81"/>
      <c r="AC26" s="81"/>
      <c r="AD26" s="65">
        <f t="shared" si="3"/>
        <v>0</v>
      </c>
      <c r="AE26" s="97"/>
      <c r="AF26" s="81"/>
      <c r="AG26" s="111"/>
      <c r="AH26" s="81"/>
      <c r="AI26" s="81"/>
      <c r="AJ26" s="65">
        <f t="shared" si="4"/>
        <v>0</v>
      </c>
    </row>
    <row r="27" spans="2:36" ht="30">
      <c r="B27" s="62"/>
      <c r="C27" s="49">
        <v>3</v>
      </c>
      <c r="D27" s="82" t="s">
        <v>23</v>
      </c>
      <c r="E27" s="82" t="s">
        <v>169</v>
      </c>
      <c r="F27" s="16">
        <v>436</v>
      </c>
      <c r="H27" s="81"/>
      <c r="I27" s="81"/>
      <c r="J27" s="81"/>
      <c r="K27" s="81"/>
      <c r="L27" s="65">
        <f t="shared" si="0"/>
        <v>0</v>
      </c>
      <c r="M27" s="66"/>
      <c r="N27" s="81"/>
      <c r="O27" s="81"/>
      <c r="P27" s="81"/>
      <c r="Q27" s="81"/>
      <c r="R27" s="65">
        <f t="shared" si="1"/>
        <v>0</v>
      </c>
      <c r="S27" s="66"/>
      <c r="T27" s="81"/>
      <c r="U27" s="81"/>
      <c r="V27" s="81"/>
      <c r="W27" s="81"/>
      <c r="X27" s="65">
        <f t="shared" si="2"/>
        <v>0</v>
      </c>
      <c r="Y27" s="104"/>
      <c r="Z27" s="81"/>
      <c r="AA27" s="81"/>
      <c r="AB27" s="81"/>
      <c r="AC27" s="81"/>
      <c r="AD27" s="65">
        <f t="shared" si="3"/>
        <v>0</v>
      </c>
      <c r="AE27" s="97"/>
      <c r="AF27" s="81"/>
      <c r="AG27" s="111"/>
      <c r="AH27" s="81"/>
      <c r="AI27" s="81"/>
      <c r="AJ27" s="65">
        <f t="shared" si="4"/>
        <v>0</v>
      </c>
    </row>
    <row r="28" spans="2:36" ht="45">
      <c r="B28" s="62"/>
      <c r="C28" s="49">
        <v>3</v>
      </c>
      <c r="D28" s="82" t="s">
        <v>170</v>
      </c>
      <c r="E28" s="82" t="s">
        <v>171</v>
      </c>
      <c r="F28" s="16">
        <v>21780</v>
      </c>
      <c r="H28" s="81"/>
      <c r="I28" s="81"/>
      <c r="J28" s="81"/>
      <c r="K28" s="81"/>
      <c r="L28" s="65">
        <f t="shared" si="0"/>
        <v>0</v>
      </c>
      <c r="M28" s="66"/>
      <c r="N28" s="81"/>
      <c r="O28" s="81"/>
      <c r="P28" s="81"/>
      <c r="Q28" s="81"/>
      <c r="R28" s="65">
        <f t="shared" si="1"/>
        <v>0</v>
      </c>
      <c r="S28" s="66"/>
      <c r="T28" s="81"/>
      <c r="U28" s="81"/>
      <c r="V28" s="81"/>
      <c r="W28" s="81"/>
      <c r="X28" s="65">
        <f t="shared" si="2"/>
        <v>0</v>
      </c>
      <c r="Y28" s="104"/>
      <c r="Z28" s="81"/>
      <c r="AA28" s="81"/>
      <c r="AB28" s="81"/>
      <c r="AC28" s="81"/>
      <c r="AD28" s="65">
        <f t="shared" si="3"/>
        <v>0</v>
      </c>
      <c r="AE28" s="97"/>
      <c r="AF28" s="81"/>
      <c r="AG28" s="111"/>
      <c r="AH28" s="81"/>
      <c r="AI28" s="81"/>
      <c r="AJ28" s="65">
        <f t="shared" si="4"/>
        <v>0</v>
      </c>
    </row>
    <row r="29" spans="2:36" ht="45">
      <c r="B29" s="62"/>
      <c r="C29" s="49">
        <v>3</v>
      </c>
      <c r="D29" s="82" t="s">
        <v>23</v>
      </c>
      <c r="E29" s="82" t="s">
        <v>172</v>
      </c>
      <c r="F29" s="16">
        <v>1307</v>
      </c>
      <c r="H29" s="81"/>
      <c r="I29" s="81"/>
      <c r="J29" s="81"/>
      <c r="K29" s="81"/>
      <c r="L29" s="65">
        <f t="shared" si="0"/>
        <v>0</v>
      </c>
      <c r="M29" s="66"/>
      <c r="N29" s="81"/>
      <c r="O29" s="81"/>
      <c r="P29" s="81"/>
      <c r="Q29" s="81"/>
      <c r="R29" s="65">
        <f t="shared" si="1"/>
        <v>0</v>
      </c>
      <c r="S29" s="66"/>
      <c r="T29" s="81"/>
      <c r="U29" s="81"/>
      <c r="V29" s="81"/>
      <c r="W29" s="81"/>
      <c r="X29" s="65">
        <f t="shared" si="2"/>
        <v>0</v>
      </c>
      <c r="Y29" s="104"/>
      <c r="Z29" s="81"/>
      <c r="AA29" s="81"/>
      <c r="AB29" s="81"/>
      <c r="AC29" s="81"/>
      <c r="AD29" s="65">
        <f t="shared" si="3"/>
        <v>0</v>
      </c>
      <c r="AE29" s="97"/>
      <c r="AF29" s="81"/>
      <c r="AG29" s="111"/>
      <c r="AH29" s="81"/>
      <c r="AI29" s="81"/>
      <c r="AJ29" s="65">
        <f t="shared" si="4"/>
        <v>0</v>
      </c>
    </row>
    <row r="30" spans="2:36" ht="45">
      <c r="B30" s="62"/>
      <c r="C30" s="49">
        <v>3</v>
      </c>
      <c r="D30" s="82" t="s">
        <v>23</v>
      </c>
      <c r="E30" s="82" t="s">
        <v>173</v>
      </c>
      <c r="F30" s="16">
        <v>871</v>
      </c>
      <c r="H30" s="81"/>
      <c r="I30" s="81"/>
      <c r="J30" s="81"/>
      <c r="K30" s="81"/>
      <c r="L30" s="65">
        <f t="shared" si="0"/>
        <v>0</v>
      </c>
      <c r="M30" s="66"/>
      <c r="N30" s="81"/>
      <c r="O30" s="81"/>
      <c r="P30" s="81"/>
      <c r="Q30" s="81"/>
      <c r="R30" s="65">
        <f t="shared" si="1"/>
        <v>0</v>
      </c>
      <c r="S30" s="66"/>
      <c r="T30" s="81"/>
      <c r="U30" s="81"/>
      <c r="V30" s="81"/>
      <c r="W30" s="81"/>
      <c r="X30" s="65">
        <f t="shared" si="2"/>
        <v>0</v>
      </c>
      <c r="Y30" s="104"/>
      <c r="Z30" s="81"/>
      <c r="AA30" s="81"/>
      <c r="AB30" s="81"/>
      <c r="AC30" s="81"/>
      <c r="AD30" s="65">
        <f t="shared" si="3"/>
        <v>0</v>
      </c>
      <c r="AE30" s="97"/>
      <c r="AF30" s="81"/>
      <c r="AG30" s="111"/>
      <c r="AH30" s="81"/>
      <c r="AI30" s="81"/>
      <c r="AJ30" s="65">
        <f t="shared" si="4"/>
        <v>0</v>
      </c>
    </row>
    <row r="31" spans="2:36" ht="60">
      <c r="B31" s="62"/>
      <c r="C31" s="49">
        <v>3</v>
      </c>
      <c r="D31" s="82" t="s">
        <v>15</v>
      </c>
      <c r="E31" s="82" t="s">
        <v>928</v>
      </c>
      <c r="F31" s="16">
        <v>12632</v>
      </c>
      <c r="H31" s="81"/>
      <c r="I31" s="81"/>
      <c r="J31" s="81"/>
      <c r="K31" s="81"/>
      <c r="L31" s="65">
        <f t="shared" si="0"/>
        <v>0</v>
      </c>
      <c r="M31" s="66"/>
      <c r="N31" s="81"/>
      <c r="O31" s="81"/>
      <c r="P31" s="81"/>
      <c r="Q31" s="81"/>
      <c r="R31" s="65">
        <f t="shared" si="1"/>
        <v>0</v>
      </c>
      <c r="S31" s="66"/>
      <c r="T31" s="81"/>
      <c r="U31" s="81"/>
      <c r="V31" s="81"/>
      <c r="W31" s="81"/>
      <c r="X31" s="65">
        <f t="shared" si="2"/>
        <v>0</v>
      </c>
      <c r="Y31" s="104"/>
      <c r="Z31" s="81"/>
      <c r="AA31" s="81"/>
      <c r="AB31" s="81"/>
      <c r="AC31" s="81"/>
      <c r="AD31" s="65">
        <f t="shared" si="3"/>
        <v>0</v>
      </c>
      <c r="AE31" s="97"/>
      <c r="AF31" s="81"/>
      <c r="AG31" s="111"/>
      <c r="AH31" s="81"/>
      <c r="AI31" s="81"/>
      <c r="AJ31" s="65">
        <f t="shared" si="4"/>
        <v>0</v>
      </c>
    </row>
    <row r="32" spans="2:36" ht="75">
      <c r="B32" s="62"/>
      <c r="C32" s="49">
        <v>3</v>
      </c>
      <c r="D32" s="82" t="s">
        <v>174</v>
      </c>
      <c r="E32" s="82" t="s">
        <v>175</v>
      </c>
      <c r="F32" s="16">
        <v>130244</v>
      </c>
      <c r="H32" s="81"/>
      <c r="I32" s="81"/>
      <c r="J32" s="81"/>
      <c r="K32" s="81"/>
      <c r="L32" s="65">
        <f t="shared" si="0"/>
        <v>0</v>
      </c>
      <c r="M32" s="66"/>
      <c r="N32" s="81"/>
      <c r="O32" s="81"/>
      <c r="P32" s="81"/>
      <c r="Q32" s="81"/>
      <c r="R32" s="65">
        <f t="shared" si="1"/>
        <v>0</v>
      </c>
      <c r="S32" s="66"/>
      <c r="T32" s="81"/>
      <c r="U32" s="81"/>
      <c r="V32" s="81"/>
      <c r="W32" s="81"/>
      <c r="X32" s="65">
        <f t="shared" si="2"/>
        <v>0</v>
      </c>
      <c r="Y32" s="104"/>
      <c r="Z32" s="81"/>
      <c r="AA32" s="81"/>
      <c r="AB32" s="81"/>
      <c r="AC32" s="81"/>
      <c r="AD32" s="65">
        <f t="shared" si="3"/>
        <v>0</v>
      </c>
      <c r="AE32" s="97"/>
      <c r="AF32" s="81"/>
      <c r="AG32" s="111"/>
      <c r="AH32" s="81"/>
      <c r="AI32" s="81"/>
      <c r="AJ32" s="65">
        <f t="shared" si="4"/>
        <v>0</v>
      </c>
    </row>
    <row r="33" spans="2:36" ht="45">
      <c r="B33" s="62"/>
      <c r="C33" s="49">
        <v>3</v>
      </c>
      <c r="D33" s="82" t="s">
        <v>15</v>
      </c>
      <c r="E33" s="82" t="s">
        <v>176</v>
      </c>
      <c r="F33" s="16">
        <v>5227</v>
      </c>
      <c r="H33" s="81"/>
      <c r="I33" s="81"/>
      <c r="J33" s="81"/>
      <c r="K33" s="81"/>
      <c r="L33" s="65">
        <f t="shared" si="0"/>
        <v>0</v>
      </c>
      <c r="M33" s="66"/>
      <c r="N33" s="81"/>
      <c r="O33" s="81"/>
      <c r="P33" s="81"/>
      <c r="Q33" s="81"/>
      <c r="R33" s="65">
        <f t="shared" si="1"/>
        <v>0</v>
      </c>
      <c r="S33" s="66"/>
      <c r="T33" s="81"/>
      <c r="U33" s="81"/>
      <c r="V33" s="81"/>
      <c r="W33" s="81"/>
      <c r="X33" s="65">
        <f t="shared" si="2"/>
        <v>0</v>
      </c>
      <c r="Y33" s="104"/>
      <c r="Z33" s="81"/>
      <c r="AA33" s="81"/>
      <c r="AB33" s="81"/>
      <c r="AC33" s="81"/>
      <c r="AD33" s="65">
        <f t="shared" si="3"/>
        <v>0</v>
      </c>
      <c r="AE33" s="97"/>
      <c r="AF33" s="81"/>
      <c r="AG33" s="111"/>
      <c r="AH33" s="81"/>
      <c r="AI33" s="81"/>
      <c r="AJ33" s="65">
        <f t="shared" si="4"/>
        <v>0</v>
      </c>
    </row>
    <row r="34" spans="2:36" ht="45">
      <c r="B34" s="62"/>
      <c r="C34" s="49">
        <v>3</v>
      </c>
      <c r="D34" s="82" t="s">
        <v>23</v>
      </c>
      <c r="E34" s="82" t="s">
        <v>177</v>
      </c>
      <c r="F34" s="16">
        <v>871</v>
      </c>
      <c r="H34" s="81"/>
      <c r="I34" s="81"/>
      <c r="J34" s="81"/>
      <c r="K34" s="81"/>
      <c r="L34" s="65">
        <f t="shared" si="0"/>
        <v>0</v>
      </c>
      <c r="M34" s="66"/>
      <c r="N34" s="81"/>
      <c r="O34" s="81"/>
      <c r="P34" s="81"/>
      <c r="Q34" s="81"/>
      <c r="R34" s="65">
        <f t="shared" si="1"/>
        <v>0</v>
      </c>
      <c r="S34" s="66"/>
      <c r="T34" s="81"/>
      <c r="U34" s="81"/>
      <c r="V34" s="81"/>
      <c r="W34" s="81"/>
      <c r="X34" s="65">
        <f t="shared" si="2"/>
        <v>0</v>
      </c>
      <c r="Y34" s="104"/>
      <c r="Z34" s="81"/>
      <c r="AA34" s="81"/>
      <c r="AB34" s="81"/>
      <c r="AC34" s="81"/>
      <c r="AD34" s="65">
        <f t="shared" si="3"/>
        <v>0</v>
      </c>
      <c r="AE34" s="97"/>
      <c r="AF34" s="81"/>
      <c r="AG34" s="111"/>
      <c r="AH34" s="81"/>
      <c r="AI34" s="81"/>
      <c r="AJ34" s="65">
        <f t="shared" si="4"/>
        <v>0</v>
      </c>
    </row>
    <row r="35" spans="2:36" ht="135">
      <c r="B35" s="62"/>
      <c r="C35" s="49">
        <v>3</v>
      </c>
      <c r="D35" s="82" t="s">
        <v>178</v>
      </c>
      <c r="E35" s="82" t="s">
        <v>179</v>
      </c>
      <c r="F35" s="16">
        <v>252648</v>
      </c>
      <c r="H35" s="81"/>
      <c r="I35" s="81"/>
      <c r="J35" s="81"/>
      <c r="K35" s="81"/>
      <c r="L35" s="65">
        <f t="shared" si="0"/>
        <v>0</v>
      </c>
      <c r="M35" s="66"/>
      <c r="N35" s="81"/>
      <c r="O35" s="81"/>
      <c r="P35" s="81"/>
      <c r="Q35" s="81"/>
      <c r="R35" s="65">
        <f t="shared" si="1"/>
        <v>0</v>
      </c>
      <c r="S35" s="66"/>
      <c r="T35" s="81"/>
      <c r="U35" s="81"/>
      <c r="V35" s="81"/>
      <c r="W35" s="81"/>
      <c r="X35" s="65">
        <f t="shared" si="2"/>
        <v>0</v>
      </c>
      <c r="Y35" s="104"/>
      <c r="Z35" s="81"/>
      <c r="AA35" s="81"/>
      <c r="AB35" s="81"/>
      <c r="AC35" s="81"/>
      <c r="AD35" s="65">
        <f t="shared" si="3"/>
        <v>0</v>
      </c>
      <c r="AE35" s="97"/>
      <c r="AF35" s="81"/>
      <c r="AG35" s="111"/>
      <c r="AH35" s="81"/>
      <c r="AI35" s="81"/>
      <c r="AJ35" s="65">
        <f t="shared" si="4"/>
        <v>0</v>
      </c>
    </row>
    <row r="36" spans="2:36" ht="90">
      <c r="B36" s="62"/>
      <c r="C36" s="49">
        <v>3</v>
      </c>
      <c r="D36" s="82" t="s">
        <v>180</v>
      </c>
      <c r="E36" s="82" t="s">
        <v>181</v>
      </c>
      <c r="F36" s="16">
        <v>429937</v>
      </c>
      <c r="H36" s="81"/>
      <c r="I36" s="81"/>
      <c r="J36" s="81"/>
      <c r="K36" s="81"/>
      <c r="L36" s="65">
        <f t="shared" si="0"/>
        <v>0</v>
      </c>
      <c r="M36" s="66"/>
      <c r="N36" s="81"/>
      <c r="O36" s="81"/>
      <c r="P36" s="81"/>
      <c r="Q36" s="81"/>
      <c r="R36" s="65">
        <f t="shared" si="1"/>
        <v>0</v>
      </c>
      <c r="S36" s="66"/>
      <c r="T36" s="81"/>
      <c r="U36" s="81"/>
      <c r="V36" s="81"/>
      <c r="W36" s="81"/>
      <c r="X36" s="65">
        <f t="shared" si="2"/>
        <v>0</v>
      </c>
      <c r="Y36" s="104"/>
      <c r="Z36" s="81"/>
      <c r="AA36" s="81"/>
      <c r="AB36" s="81"/>
      <c r="AC36" s="81"/>
      <c r="AD36" s="65">
        <f t="shared" si="3"/>
        <v>0</v>
      </c>
      <c r="AE36" s="97"/>
      <c r="AF36" s="81"/>
      <c r="AG36" s="111"/>
      <c r="AH36" s="81"/>
      <c r="AI36" s="81"/>
      <c r="AJ36" s="65">
        <f t="shared" si="4"/>
        <v>0</v>
      </c>
    </row>
    <row r="37" spans="2:36" ht="45">
      <c r="B37" s="62"/>
      <c r="C37" s="49">
        <v>3</v>
      </c>
      <c r="D37" s="82" t="s">
        <v>23</v>
      </c>
      <c r="E37" s="82" t="s">
        <v>182</v>
      </c>
      <c r="F37" s="16">
        <v>871</v>
      </c>
      <c r="H37" s="81"/>
      <c r="I37" s="81"/>
      <c r="J37" s="81"/>
      <c r="K37" s="81"/>
      <c r="L37" s="65">
        <f t="shared" si="0"/>
        <v>0</v>
      </c>
      <c r="M37" s="66"/>
      <c r="N37" s="81"/>
      <c r="O37" s="81"/>
      <c r="P37" s="81"/>
      <c r="Q37" s="81"/>
      <c r="R37" s="65">
        <f t="shared" si="1"/>
        <v>0</v>
      </c>
      <c r="S37" s="66"/>
      <c r="T37" s="81"/>
      <c r="U37" s="81"/>
      <c r="V37" s="81"/>
      <c r="W37" s="81"/>
      <c r="X37" s="65">
        <f t="shared" si="2"/>
        <v>0</v>
      </c>
      <c r="Y37" s="104"/>
      <c r="Z37" s="81"/>
      <c r="AA37" s="81"/>
      <c r="AB37" s="81"/>
      <c r="AC37" s="81"/>
      <c r="AD37" s="65">
        <f t="shared" si="3"/>
        <v>0</v>
      </c>
      <c r="AE37" s="97"/>
      <c r="AF37" s="81"/>
      <c r="AG37" s="111"/>
      <c r="AH37" s="81"/>
      <c r="AI37" s="81"/>
      <c r="AJ37" s="65">
        <f t="shared" si="4"/>
        <v>0</v>
      </c>
    </row>
    <row r="38" spans="2:36" ht="105">
      <c r="B38" s="62"/>
      <c r="C38" s="49">
        <v>3</v>
      </c>
      <c r="D38" s="82" t="s">
        <v>183</v>
      </c>
      <c r="E38" s="82" t="s">
        <v>184</v>
      </c>
      <c r="F38" s="16">
        <v>61855</v>
      </c>
      <c r="H38" s="81"/>
      <c r="I38" s="81"/>
      <c r="J38" s="81"/>
      <c r="K38" s="81"/>
      <c r="L38" s="65">
        <f t="shared" si="0"/>
        <v>0</v>
      </c>
      <c r="M38" s="66"/>
      <c r="N38" s="81"/>
      <c r="O38" s="81"/>
      <c r="P38" s="81"/>
      <c r="Q38" s="81"/>
      <c r="R38" s="65">
        <f t="shared" si="1"/>
        <v>0</v>
      </c>
      <c r="S38" s="66"/>
      <c r="T38" s="81"/>
      <c r="U38" s="81"/>
      <c r="V38" s="81"/>
      <c r="W38" s="81"/>
      <c r="X38" s="65">
        <f t="shared" si="2"/>
        <v>0</v>
      </c>
      <c r="Y38" s="104"/>
      <c r="Z38" s="81"/>
      <c r="AA38" s="81"/>
      <c r="AB38" s="81"/>
      <c r="AC38" s="81"/>
      <c r="AD38" s="65">
        <f t="shared" si="3"/>
        <v>0</v>
      </c>
      <c r="AE38" s="97"/>
      <c r="AF38" s="81"/>
      <c r="AG38" s="111"/>
      <c r="AH38" s="81"/>
      <c r="AI38" s="81"/>
      <c r="AJ38" s="65">
        <f t="shared" si="4"/>
        <v>0</v>
      </c>
    </row>
    <row r="39" spans="2:36" ht="60">
      <c r="B39" s="62"/>
      <c r="C39" s="49">
        <v>3</v>
      </c>
      <c r="D39" s="82" t="s">
        <v>185</v>
      </c>
      <c r="E39" s="82" t="s">
        <v>186</v>
      </c>
      <c r="F39" s="16">
        <v>37462</v>
      </c>
      <c r="H39" s="81"/>
      <c r="I39" s="81"/>
      <c r="J39" s="81"/>
      <c r="K39" s="81"/>
      <c r="L39" s="65">
        <f t="shared" si="0"/>
        <v>0</v>
      </c>
      <c r="M39" s="66"/>
      <c r="N39" s="81"/>
      <c r="O39" s="81"/>
      <c r="P39" s="81"/>
      <c r="Q39" s="81"/>
      <c r="R39" s="65">
        <f t="shared" si="1"/>
        <v>0</v>
      </c>
      <c r="S39" s="66"/>
      <c r="T39" s="81"/>
      <c r="U39" s="81"/>
      <c r="V39" s="81"/>
      <c r="W39" s="81"/>
      <c r="X39" s="65">
        <f t="shared" si="2"/>
        <v>0</v>
      </c>
      <c r="Y39" s="104"/>
      <c r="Z39" s="81"/>
      <c r="AA39" s="81"/>
      <c r="AB39" s="81"/>
      <c r="AC39" s="81"/>
      <c r="AD39" s="65">
        <f t="shared" si="3"/>
        <v>0</v>
      </c>
      <c r="AE39" s="97"/>
      <c r="AF39" s="81"/>
      <c r="AG39" s="111"/>
      <c r="AH39" s="81"/>
      <c r="AI39" s="81"/>
      <c r="AJ39" s="65">
        <f t="shared" si="4"/>
        <v>0</v>
      </c>
    </row>
    <row r="40" spans="2:36" ht="60">
      <c r="B40" s="62"/>
      <c r="C40" s="49">
        <v>3</v>
      </c>
      <c r="D40" s="82" t="s">
        <v>15</v>
      </c>
      <c r="E40" s="82" t="s">
        <v>187</v>
      </c>
      <c r="F40" s="16">
        <v>3485</v>
      </c>
      <c r="H40" s="81"/>
      <c r="I40" s="81"/>
      <c r="J40" s="81"/>
      <c r="K40" s="81"/>
      <c r="L40" s="65">
        <f t="shared" si="0"/>
        <v>0</v>
      </c>
      <c r="M40" s="66"/>
      <c r="N40" s="81"/>
      <c r="O40" s="81"/>
      <c r="P40" s="81"/>
      <c r="Q40" s="81"/>
      <c r="R40" s="65">
        <f t="shared" si="1"/>
        <v>0</v>
      </c>
      <c r="S40" s="66"/>
      <c r="T40" s="81"/>
      <c r="U40" s="81"/>
      <c r="V40" s="81"/>
      <c r="W40" s="81"/>
      <c r="X40" s="65">
        <f t="shared" si="2"/>
        <v>0</v>
      </c>
      <c r="Y40" s="104"/>
      <c r="Z40" s="81"/>
      <c r="AA40" s="81"/>
      <c r="AB40" s="81"/>
      <c r="AC40" s="81"/>
      <c r="AD40" s="65">
        <f t="shared" si="3"/>
        <v>0</v>
      </c>
      <c r="AE40" s="97"/>
      <c r="AF40" s="81"/>
      <c r="AG40" s="111"/>
      <c r="AH40" s="81"/>
      <c r="AI40" s="81"/>
      <c r="AJ40" s="65">
        <f t="shared" si="4"/>
        <v>0</v>
      </c>
    </row>
    <row r="41" spans="2:36" ht="60">
      <c r="B41" s="62"/>
      <c r="C41" s="49">
        <v>3</v>
      </c>
      <c r="D41" s="82" t="s">
        <v>15</v>
      </c>
      <c r="E41" s="82" t="s">
        <v>188</v>
      </c>
      <c r="F41" s="16">
        <v>871</v>
      </c>
      <c r="H41" s="81"/>
      <c r="I41" s="81"/>
      <c r="J41" s="81"/>
      <c r="K41" s="81"/>
      <c r="L41" s="65">
        <f t="shared" si="0"/>
        <v>0</v>
      </c>
      <c r="M41" s="66"/>
      <c r="N41" s="81"/>
      <c r="O41" s="81"/>
      <c r="P41" s="81"/>
      <c r="Q41" s="81"/>
      <c r="R41" s="65">
        <f t="shared" si="1"/>
        <v>0</v>
      </c>
      <c r="S41" s="66"/>
      <c r="T41" s="81"/>
      <c r="U41" s="81"/>
      <c r="V41" s="81"/>
      <c r="W41" s="81"/>
      <c r="X41" s="65">
        <f t="shared" si="2"/>
        <v>0</v>
      </c>
      <c r="Y41" s="104"/>
      <c r="Z41" s="81"/>
      <c r="AA41" s="81"/>
      <c r="AB41" s="81"/>
      <c r="AC41" s="81"/>
      <c r="AD41" s="65">
        <f t="shared" si="3"/>
        <v>0</v>
      </c>
      <c r="AE41" s="97"/>
      <c r="AF41" s="81"/>
      <c r="AG41" s="111"/>
      <c r="AH41" s="81"/>
      <c r="AI41" s="81"/>
      <c r="AJ41" s="65">
        <f t="shared" si="4"/>
        <v>0</v>
      </c>
    </row>
    <row r="42" spans="2:36" ht="90">
      <c r="B42" s="62"/>
      <c r="C42" s="49">
        <v>3</v>
      </c>
      <c r="D42" s="82" t="s">
        <v>189</v>
      </c>
      <c r="E42" s="82" t="s">
        <v>190</v>
      </c>
      <c r="F42" s="16">
        <v>136343</v>
      </c>
      <c r="H42" s="81"/>
      <c r="I42" s="81"/>
      <c r="J42" s="81"/>
      <c r="K42" s="81"/>
      <c r="L42" s="65">
        <f t="shared" si="0"/>
        <v>0</v>
      </c>
      <c r="M42" s="66"/>
      <c r="N42" s="81"/>
      <c r="O42" s="81"/>
      <c r="P42" s="81"/>
      <c r="Q42" s="81"/>
      <c r="R42" s="65">
        <f t="shared" si="1"/>
        <v>0</v>
      </c>
      <c r="S42" s="66"/>
      <c r="T42" s="81"/>
      <c r="U42" s="81"/>
      <c r="V42" s="81"/>
      <c r="W42" s="81"/>
      <c r="X42" s="65">
        <f t="shared" si="2"/>
        <v>0</v>
      </c>
      <c r="Y42" s="104"/>
      <c r="Z42" s="81"/>
      <c r="AA42" s="81"/>
      <c r="AB42" s="81"/>
      <c r="AC42" s="81"/>
      <c r="AD42" s="65">
        <f t="shared" si="3"/>
        <v>0</v>
      </c>
      <c r="AE42" s="97"/>
      <c r="AF42" s="81"/>
      <c r="AG42" s="111"/>
      <c r="AH42" s="81"/>
      <c r="AI42" s="81"/>
      <c r="AJ42" s="65">
        <f t="shared" si="4"/>
        <v>0</v>
      </c>
    </row>
    <row r="43" spans="2:36" ht="90">
      <c r="B43" s="62"/>
      <c r="C43" s="49">
        <v>3</v>
      </c>
      <c r="D43" s="82" t="s">
        <v>15</v>
      </c>
      <c r="E43" s="82" t="s">
        <v>929</v>
      </c>
      <c r="F43" s="16">
        <v>5663</v>
      </c>
      <c r="H43" s="81"/>
      <c r="I43" s="81"/>
      <c r="J43" s="81"/>
      <c r="K43" s="81"/>
      <c r="L43" s="65">
        <f t="shared" si="0"/>
        <v>0</v>
      </c>
      <c r="M43" s="66"/>
      <c r="N43" s="81"/>
      <c r="O43" s="81"/>
      <c r="P43" s="81"/>
      <c r="Q43" s="81"/>
      <c r="R43" s="65">
        <f t="shared" si="1"/>
        <v>0</v>
      </c>
      <c r="S43" s="66"/>
      <c r="T43" s="81"/>
      <c r="U43" s="81"/>
      <c r="V43" s="81"/>
      <c r="W43" s="81"/>
      <c r="X43" s="65">
        <f t="shared" si="2"/>
        <v>0</v>
      </c>
      <c r="Y43" s="104"/>
      <c r="Z43" s="81"/>
      <c r="AA43" s="81"/>
      <c r="AB43" s="81"/>
      <c r="AC43" s="81"/>
      <c r="AD43" s="65">
        <f t="shared" si="3"/>
        <v>0</v>
      </c>
      <c r="AE43" s="97"/>
      <c r="AF43" s="81"/>
      <c r="AG43" s="111"/>
      <c r="AH43" s="81"/>
      <c r="AI43" s="81"/>
      <c r="AJ43" s="65">
        <f t="shared" si="4"/>
        <v>0</v>
      </c>
    </row>
    <row r="44" spans="2:36" ht="30">
      <c r="B44" s="62"/>
      <c r="C44" s="49">
        <v>3</v>
      </c>
      <c r="D44" s="82" t="s">
        <v>15</v>
      </c>
      <c r="E44" s="82" t="s">
        <v>191</v>
      </c>
      <c r="F44" s="16">
        <v>3485</v>
      </c>
      <c r="H44" s="81"/>
      <c r="I44" s="81"/>
      <c r="J44" s="81"/>
      <c r="K44" s="81"/>
      <c r="L44" s="65">
        <f t="shared" si="0"/>
        <v>0</v>
      </c>
      <c r="M44" s="66"/>
      <c r="N44" s="81"/>
      <c r="O44" s="81"/>
      <c r="P44" s="81"/>
      <c r="Q44" s="81"/>
      <c r="R44" s="65">
        <f t="shared" si="1"/>
        <v>0</v>
      </c>
      <c r="S44" s="66"/>
      <c r="T44" s="81"/>
      <c r="U44" s="81"/>
      <c r="V44" s="81"/>
      <c r="W44" s="81"/>
      <c r="X44" s="65">
        <f t="shared" si="2"/>
        <v>0</v>
      </c>
      <c r="Y44" s="104"/>
      <c r="Z44" s="81"/>
      <c r="AA44" s="81"/>
      <c r="AB44" s="81"/>
      <c r="AC44" s="81"/>
      <c r="AD44" s="65">
        <f t="shared" si="3"/>
        <v>0</v>
      </c>
      <c r="AE44" s="97"/>
      <c r="AF44" s="81"/>
      <c r="AG44" s="111"/>
      <c r="AH44" s="81"/>
      <c r="AI44" s="81"/>
      <c r="AJ44" s="65">
        <f t="shared" si="4"/>
        <v>0</v>
      </c>
    </row>
    <row r="45" spans="2:36" ht="75">
      <c r="B45" s="62"/>
      <c r="C45" s="49">
        <v>3</v>
      </c>
      <c r="D45" s="82" t="s">
        <v>15</v>
      </c>
      <c r="E45" s="82" t="s">
        <v>192</v>
      </c>
      <c r="F45" s="16">
        <v>13068</v>
      </c>
      <c r="H45" s="81"/>
      <c r="I45" s="81"/>
      <c r="J45" s="81"/>
      <c r="K45" s="81"/>
      <c r="L45" s="65">
        <f t="shared" si="0"/>
        <v>0</v>
      </c>
      <c r="M45" s="66"/>
      <c r="N45" s="81"/>
      <c r="O45" s="81"/>
      <c r="P45" s="81"/>
      <c r="Q45" s="81"/>
      <c r="R45" s="65">
        <f t="shared" si="1"/>
        <v>0</v>
      </c>
      <c r="S45" s="66"/>
      <c r="T45" s="81"/>
      <c r="U45" s="81"/>
      <c r="V45" s="81"/>
      <c r="W45" s="81"/>
      <c r="X45" s="65">
        <f t="shared" si="2"/>
        <v>0</v>
      </c>
      <c r="Y45" s="104"/>
      <c r="Z45" s="81"/>
      <c r="AA45" s="81"/>
      <c r="AB45" s="81"/>
      <c r="AC45" s="81"/>
      <c r="AD45" s="65">
        <f t="shared" si="3"/>
        <v>0</v>
      </c>
      <c r="AE45" s="97"/>
      <c r="AF45" s="81"/>
      <c r="AG45" s="111"/>
      <c r="AH45" s="81"/>
      <c r="AI45" s="81"/>
      <c r="AJ45" s="65">
        <f t="shared" si="4"/>
        <v>0</v>
      </c>
    </row>
    <row r="46" spans="2:36" ht="45">
      <c r="B46" s="62"/>
      <c r="C46" s="49">
        <v>3</v>
      </c>
      <c r="D46" s="82" t="s">
        <v>15</v>
      </c>
      <c r="E46" s="82" t="s">
        <v>193</v>
      </c>
      <c r="F46" s="16">
        <v>1307</v>
      </c>
      <c r="H46" s="81"/>
      <c r="I46" s="81"/>
      <c r="J46" s="81"/>
      <c r="K46" s="81"/>
      <c r="L46" s="65">
        <f t="shared" si="0"/>
        <v>0</v>
      </c>
      <c r="M46" s="66"/>
      <c r="N46" s="81"/>
      <c r="O46" s="81"/>
      <c r="P46" s="81"/>
      <c r="Q46" s="81"/>
      <c r="R46" s="65">
        <f t="shared" si="1"/>
        <v>0</v>
      </c>
      <c r="S46" s="66"/>
      <c r="T46" s="81"/>
      <c r="U46" s="81"/>
      <c r="V46" s="81"/>
      <c r="W46" s="81"/>
      <c r="X46" s="65">
        <f t="shared" si="2"/>
        <v>0</v>
      </c>
      <c r="Y46" s="104"/>
      <c r="Z46" s="81"/>
      <c r="AA46" s="81"/>
      <c r="AB46" s="81"/>
      <c r="AC46" s="81"/>
      <c r="AD46" s="65">
        <f t="shared" si="3"/>
        <v>0</v>
      </c>
      <c r="AE46" s="97"/>
      <c r="AF46" s="81"/>
      <c r="AG46" s="111"/>
      <c r="AH46" s="81"/>
      <c r="AI46" s="81"/>
      <c r="AJ46" s="65">
        <f t="shared" si="4"/>
        <v>0</v>
      </c>
    </row>
    <row r="47" spans="2:36" ht="90">
      <c r="B47" s="62"/>
      <c r="C47" s="49">
        <v>3</v>
      </c>
      <c r="D47" s="82" t="s">
        <v>194</v>
      </c>
      <c r="E47" s="82" t="s">
        <v>195</v>
      </c>
      <c r="F47" s="16">
        <v>263974</v>
      </c>
      <c r="H47" s="81"/>
      <c r="I47" s="81"/>
      <c r="J47" s="81"/>
      <c r="K47" s="81"/>
      <c r="L47" s="65">
        <f t="shared" si="0"/>
        <v>0</v>
      </c>
      <c r="M47" s="66"/>
      <c r="N47" s="81"/>
      <c r="O47" s="81"/>
      <c r="P47" s="81"/>
      <c r="Q47" s="81"/>
      <c r="R47" s="65">
        <f t="shared" si="1"/>
        <v>0</v>
      </c>
      <c r="S47" s="66"/>
      <c r="T47" s="81"/>
      <c r="U47" s="81"/>
      <c r="V47" s="81"/>
      <c r="W47" s="81"/>
      <c r="X47" s="65">
        <f t="shared" si="2"/>
        <v>0</v>
      </c>
      <c r="Y47" s="104"/>
      <c r="Z47" s="81"/>
      <c r="AA47" s="81"/>
      <c r="AB47" s="81"/>
      <c r="AC47" s="81"/>
      <c r="AD47" s="65">
        <f t="shared" si="3"/>
        <v>0</v>
      </c>
      <c r="AE47" s="97"/>
      <c r="AF47" s="81"/>
      <c r="AG47" s="111"/>
      <c r="AH47" s="81"/>
      <c r="AI47" s="81"/>
      <c r="AJ47" s="65">
        <f t="shared" si="4"/>
        <v>0</v>
      </c>
    </row>
    <row r="48" spans="2:36" ht="90">
      <c r="B48" s="62"/>
      <c r="C48" s="49">
        <v>3</v>
      </c>
      <c r="D48" s="82" t="s">
        <v>196</v>
      </c>
      <c r="E48" s="82" t="s">
        <v>197</v>
      </c>
      <c r="F48" s="16">
        <v>58806</v>
      </c>
      <c r="H48" s="81"/>
      <c r="I48" s="81"/>
      <c r="J48" s="81"/>
      <c r="K48" s="81"/>
      <c r="L48" s="65">
        <f t="shared" si="0"/>
        <v>0</v>
      </c>
      <c r="M48" s="66"/>
      <c r="N48" s="81"/>
      <c r="O48" s="81"/>
      <c r="P48" s="81"/>
      <c r="Q48" s="81"/>
      <c r="R48" s="65">
        <f t="shared" si="1"/>
        <v>0</v>
      </c>
      <c r="S48" s="66"/>
      <c r="T48" s="81"/>
      <c r="U48" s="81"/>
      <c r="V48" s="81"/>
      <c r="W48" s="81"/>
      <c r="X48" s="65">
        <f t="shared" si="2"/>
        <v>0</v>
      </c>
      <c r="Y48" s="104"/>
      <c r="Z48" s="81"/>
      <c r="AA48" s="81"/>
      <c r="AB48" s="81"/>
      <c r="AC48" s="81"/>
      <c r="AD48" s="65">
        <f t="shared" si="3"/>
        <v>0</v>
      </c>
      <c r="AE48" s="97"/>
      <c r="AF48" s="81"/>
      <c r="AG48" s="111"/>
      <c r="AH48" s="81"/>
      <c r="AI48" s="81"/>
      <c r="AJ48" s="65">
        <f t="shared" si="4"/>
        <v>0</v>
      </c>
    </row>
    <row r="49" spans="2:36" ht="60">
      <c r="B49" s="62"/>
      <c r="C49" s="49">
        <v>3</v>
      </c>
      <c r="D49" s="82" t="s">
        <v>15</v>
      </c>
      <c r="E49" s="82" t="s">
        <v>198</v>
      </c>
      <c r="F49" s="16">
        <v>3049</v>
      </c>
      <c r="H49" s="81"/>
      <c r="I49" s="81"/>
      <c r="J49" s="81"/>
      <c r="K49" s="81"/>
      <c r="L49" s="65">
        <f t="shared" si="0"/>
        <v>0</v>
      </c>
      <c r="M49" s="66"/>
      <c r="N49" s="81"/>
      <c r="O49" s="81"/>
      <c r="P49" s="81"/>
      <c r="Q49" s="81"/>
      <c r="R49" s="65">
        <f t="shared" si="1"/>
        <v>0</v>
      </c>
      <c r="S49" s="66"/>
      <c r="T49" s="81"/>
      <c r="U49" s="81"/>
      <c r="V49" s="81"/>
      <c r="W49" s="81"/>
      <c r="X49" s="65">
        <f t="shared" si="2"/>
        <v>0</v>
      </c>
      <c r="Y49" s="104"/>
      <c r="Z49" s="81"/>
      <c r="AA49" s="81"/>
      <c r="AB49" s="81"/>
      <c r="AC49" s="81"/>
      <c r="AD49" s="65">
        <f t="shared" si="3"/>
        <v>0</v>
      </c>
      <c r="AE49" s="97"/>
      <c r="AF49" s="81"/>
      <c r="AG49" s="111"/>
      <c r="AH49" s="81"/>
      <c r="AI49" s="81"/>
      <c r="AJ49" s="65">
        <f t="shared" si="4"/>
        <v>0</v>
      </c>
    </row>
    <row r="50" spans="2:36" ht="30">
      <c r="B50" s="62"/>
      <c r="C50" s="49">
        <v>3</v>
      </c>
      <c r="D50" s="82" t="s">
        <v>15</v>
      </c>
      <c r="E50" s="82" t="s">
        <v>199</v>
      </c>
      <c r="F50" s="16">
        <v>26136</v>
      </c>
      <c r="H50" s="81"/>
      <c r="I50" s="81"/>
      <c r="J50" s="81"/>
      <c r="K50" s="81"/>
      <c r="L50" s="65">
        <f t="shared" si="0"/>
        <v>0</v>
      </c>
      <c r="M50" s="66"/>
      <c r="N50" s="81"/>
      <c r="O50" s="81"/>
      <c r="P50" s="81"/>
      <c r="Q50" s="81"/>
      <c r="R50" s="65">
        <f t="shared" si="1"/>
        <v>0</v>
      </c>
      <c r="S50" s="66"/>
      <c r="T50" s="81"/>
      <c r="U50" s="81"/>
      <c r="V50" s="81"/>
      <c r="W50" s="81"/>
      <c r="X50" s="65">
        <f t="shared" si="2"/>
        <v>0</v>
      </c>
      <c r="Y50" s="104"/>
      <c r="Z50" s="81"/>
      <c r="AA50" s="81"/>
      <c r="AB50" s="81"/>
      <c r="AC50" s="81"/>
      <c r="AD50" s="65">
        <f t="shared" si="3"/>
        <v>0</v>
      </c>
      <c r="AE50" s="97"/>
      <c r="AF50" s="81"/>
      <c r="AG50" s="111"/>
      <c r="AH50" s="81"/>
      <c r="AI50" s="81"/>
      <c r="AJ50" s="65">
        <f t="shared" si="4"/>
        <v>0</v>
      </c>
    </row>
    <row r="51" spans="2:36" ht="45">
      <c r="B51" s="62"/>
      <c r="C51" s="49">
        <v>3</v>
      </c>
      <c r="D51" s="82" t="s">
        <v>15</v>
      </c>
      <c r="E51" s="82" t="s">
        <v>200</v>
      </c>
      <c r="F51" s="16">
        <v>16988</v>
      </c>
      <c r="H51" s="81"/>
      <c r="I51" s="81"/>
      <c r="J51" s="81"/>
      <c r="K51" s="81"/>
      <c r="L51" s="65">
        <f t="shared" si="0"/>
        <v>0</v>
      </c>
      <c r="M51" s="66"/>
      <c r="N51" s="81"/>
      <c r="O51" s="81"/>
      <c r="P51" s="81"/>
      <c r="Q51" s="81"/>
      <c r="R51" s="65">
        <f t="shared" si="1"/>
        <v>0</v>
      </c>
      <c r="S51" s="66"/>
      <c r="T51" s="81"/>
      <c r="U51" s="81"/>
      <c r="V51" s="81"/>
      <c r="W51" s="81"/>
      <c r="X51" s="65">
        <f t="shared" si="2"/>
        <v>0</v>
      </c>
      <c r="Y51" s="104"/>
      <c r="Z51" s="81"/>
      <c r="AA51" s="81"/>
      <c r="AB51" s="81"/>
      <c r="AC51" s="81"/>
      <c r="AD51" s="65">
        <f t="shared" si="3"/>
        <v>0</v>
      </c>
      <c r="AE51" s="97"/>
      <c r="AF51" s="81"/>
      <c r="AG51" s="111"/>
      <c r="AH51" s="81"/>
      <c r="AI51" s="81"/>
      <c r="AJ51" s="65">
        <f t="shared" si="4"/>
        <v>0</v>
      </c>
    </row>
    <row r="52" spans="2:36" ht="60">
      <c r="B52" s="62"/>
      <c r="C52" s="49">
        <v>3</v>
      </c>
      <c r="D52" s="82" t="s">
        <v>15</v>
      </c>
      <c r="E52" s="82" t="s">
        <v>201</v>
      </c>
      <c r="F52" s="42"/>
      <c r="H52" s="81"/>
      <c r="I52" s="81"/>
      <c r="J52" s="81"/>
      <c r="K52" s="81"/>
      <c r="L52" s="65">
        <f t="shared" si="0"/>
        <v>0</v>
      </c>
      <c r="M52" s="66"/>
      <c r="N52" s="81"/>
      <c r="O52" s="81"/>
      <c r="P52" s="81"/>
      <c r="Q52" s="81"/>
      <c r="R52" s="65">
        <f t="shared" si="1"/>
        <v>0</v>
      </c>
      <c r="S52" s="66"/>
      <c r="T52" s="81"/>
      <c r="U52" s="81"/>
      <c r="V52" s="81"/>
      <c r="W52" s="81"/>
      <c r="X52" s="65">
        <f t="shared" si="2"/>
        <v>0</v>
      </c>
      <c r="Y52" s="104"/>
      <c r="Z52" s="81"/>
      <c r="AA52" s="81"/>
      <c r="AB52" s="81"/>
      <c r="AC52" s="81"/>
      <c r="AD52" s="65">
        <f t="shared" si="3"/>
        <v>0</v>
      </c>
      <c r="AE52" s="97"/>
      <c r="AF52" s="81"/>
      <c r="AG52" s="111"/>
      <c r="AH52" s="81"/>
      <c r="AI52" s="81"/>
      <c r="AJ52" s="65">
        <f t="shared" si="4"/>
        <v>0</v>
      </c>
    </row>
    <row r="53" spans="2:36" ht="30">
      <c r="B53" s="62"/>
      <c r="C53" s="49">
        <v>3</v>
      </c>
      <c r="D53" s="82" t="s">
        <v>15</v>
      </c>
      <c r="E53" s="82" t="s">
        <v>202</v>
      </c>
      <c r="F53" s="16">
        <v>30056</v>
      </c>
      <c r="H53" s="81"/>
      <c r="I53" s="81"/>
      <c r="J53" s="81"/>
      <c r="K53" s="81"/>
      <c r="L53" s="65">
        <f t="shared" si="0"/>
        <v>0</v>
      </c>
      <c r="M53" s="66"/>
      <c r="N53" s="81"/>
      <c r="O53" s="81"/>
      <c r="P53" s="81"/>
      <c r="Q53" s="81"/>
      <c r="R53" s="65">
        <f t="shared" si="1"/>
        <v>0</v>
      </c>
      <c r="S53" s="66"/>
      <c r="T53" s="81"/>
      <c r="U53" s="81"/>
      <c r="V53" s="81"/>
      <c r="W53" s="81"/>
      <c r="X53" s="65">
        <f t="shared" si="2"/>
        <v>0</v>
      </c>
      <c r="Y53" s="104"/>
      <c r="Z53" s="81"/>
      <c r="AA53" s="81"/>
      <c r="AB53" s="81"/>
      <c r="AC53" s="81"/>
      <c r="AD53" s="65">
        <f t="shared" si="3"/>
        <v>0</v>
      </c>
      <c r="AE53" s="97"/>
      <c r="AF53" s="81"/>
      <c r="AG53" s="111"/>
      <c r="AH53" s="81"/>
      <c r="AI53" s="81"/>
      <c r="AJ53" s="65">
        <f t="shared" si="4"/>
        <v>0</v>
      </c>
    </row>
    <row r="54" spans="2:36" ht="30">
      <c r="B54" s="62"/>
      <c r="C54" s="49">
        <v>3</v>
      </c>
      <c r="D54" s="82" t="s">
        <v>15</v>
      </c>
      <c r="E54" s="82" t="s">
        <v>203</v>
      </c>
      <c r="F54" s="16">
        <v>6534</v>
      </c>
      <c r="H54" s="81"/>
      <c r="I54" s="81"/>
      <c r="J54" s="81"/>
      <c r="K54" s="81"/>
      <c r="L54" s="65">
        <f t="shared" si="0"/>
        <v>0</v>
      </c>
      <c r="M54" s="66"/>
      <c r="N54" s="81"/>
      <c r="O54" s="81"/>
      <c r="P54" s="81"/>
      <c r="Q54" s="81"/>
      <c r="R54" s="65">
        <f t="shared" si="1"/>
        <v>0</v>
      </c>
      <c r="S54" s="66"/>
      <c r="T54" s="81"/>
      <c r="U54" s="81"/>
      <c r="V54" s="81"/>
      <c r="W54" s="81"/>
      <c r="X54" s="65">
        <f t="shared" si="2"/>
        <v>0</v>
      </c>
      <c r="Y54" s="104"/>
      <c r="Z54" s="81"/>
      <c r="AA54" s="81"/>
      <c r="AB54" s="81"/>
      <c r="AC54" s="81"/>
      <c r="AD54" s="65">
        <f t="shared" si="3"/>
        <v>0</v>
      </c>
      <c r="AE54" s="97"/>
      <c r="AF54" s="81"/>
      <c r="AG54" s="111"/>
      <c r="AH54" s="81"/>
      <c r="AI54" s="81"/>
      <c r="AJ54" s="65">
        <f t="shared" si="4"/>
        <v>0</v>
      </c>
    </row>
    <row r="55" spans="2:36" ht="30">
      <c r="B55" s="62"/>
      <c r="C55" s="49">
        <v>3</v>
      </c>
      <c r="D55" s="82" t="s">
        <v>15</v>
      </c>
      <c r="E55" s="82" t="s">
        <v>204</v>
      </c>
      <c r="F55" s="16">
        <v>1742</v>
      </c>
      <c r="H55" s="81"/>
      <c r="I55" s="81"/>
      <c r="J55" s="81"/>
      <c r="K55" s="81"/>
      <c r="L55" s="65">
        <f t="shared" si="0"/>
        <v>0</v>
      </c>
      <c r="M55" s="66"/>
      <c r="N55" s="81"/>
      <c r="O55" s="81"/>
      <c r="P55" s="81"/>
      <c r="Q55" s="81"/>
      <c r="R55" s="65">
        <f t="shared" si="1"/>
        <v>0</v>
      </c>
      <c r="S55" s="66"/>
      <c r="T55" s="81"/>
      <c r="U55" s="81"/>
      <c r="V55" s="81"/>
      <c r="W55" s="81"/>
      <c r="X55" s="65">
        <f t="shared" si="2"/>
        <v>0</v>
      </c>
      <c r="Y55" s="104"/>
      <c r="Z55" s="81"/>
      <c r="AA55" s="81"/>
      <c r="AB55" s="81"/>
      <c r="AC55" s="81"/>
      <c r="AD55" s="65">
        <f t="shared" si="3"/>
        <v>0</v>
      </c>
      <c r="AE55" s="97"/>
      <c r="AF55" s="81"/>
      <c r="AG55" s="111"/>
      <c r="AH55" s="81"/>
      <c r="AI55" s="81"/>
      <c r="AJ55" s="65">
        <f t="shared" si="4"/>
        <v>0</v>
      </c>
    </row>
    <row r="56" spans="2:36" ht="60">
      <c r="B56" s="62"/>
      <c r="C56" s="49">
        <v>3</v>
      </c>
      <c r="D56" s="82" t="s">
        <v>15</v>
      </c>
      <c r="E56" s="82" t="s">
        <v>205</v>
      </c>
      <c r="F56" s="16">
        <v>8276</v>
      </c>
      <c r="H56" s="81"/>
      <c r="I56" s="81"/>
      <c r="J56" s="81"/>
      <c r="K56" s="81"/>
      <c r="L56" s="65">
        <f t="shared" si="0"/>
        <v>0</v>
      </c>
      <c r="M56" s="66"/>
      <c r="N56" s="81"/>
      <c r="O56" s="81"/>
      <c r="P56" s="81"/>
      <c r="Q56" s="81"/>
      <c r="R56" s="65">
        <f t="shared" si="1"/>
        <v>0</v>
      </c>
      <c r="S56" s="66"/>
      <c r="T56" s="81"/>
      <c r="U56" s="81"/>
      <c r="V56" s="81"/>
      <c r="W56" s="81"/>
      <c r="X56" s="65">
        <f t="shared" si="2"/>
        <v>0</v>
      </c>
      <c r="Y56" s="104"/>
      <c r="Z56" s="81"/>
      <c r="AA56" s="81"/>
      <c r="AB56" s="81"/>
      <c r="AC56" s="81"/>
      <c r="AD56" s="65">
        <f t="shared" si="3"/>
        <v>0</v>
      </c>
      <c r="AE56" s="97"/>
      <c r="AF56" s="81"/>
      <c r="AG56" s="111"/>
      <c r="AH56" s="81"/>
      <c r="AI56" s="81"/>
      <c r="AJ56" s="65">
        <f t="shared" si="4"/>
        <v>0</v>
      </c>
    </row>
    <row r="57" spans="2:36" ht="45">
      <c r="B57" s="62"/>
      <c r="C57" s="49">
        <v>3</v>
      </c>
      <c r="D57" s="82" t="s">
        <v>15</v>
      </c>
      <c r="E57" s="82" t="s">
        <v>206</v>
      </c>
      <c r="F57" s="16">
        <v>871</v>
      </c>
      <c r="H57" s="81"/>
      <c r="I57" s="81"/>
      <c r="J57" s="81"/>
      <c r="K57" s="81"/>
      <c r="L57" s="65">
        <f t="shared" si="0"/>
        <v>0</v>
      </c>
      <c r="M57" s="66"/>
      <c r="N57" s="81"/>
      <c r="O57" s="81"/>
      <c r="P57" s="81"/>
      <c r="Q57" s="81"/>
      <c r="R57" s="65">
        <f t="shared" si="1"/>
        <v>0</v>
      </c>
      <c r="S57" s="66"/>
      <c r="T57" s="81"/>
      <c r="U57" s="81"/>
      <c r="V57" s="81"/>
      <c r="W57" s="81"/>
      <c r="X57" s="65">
        <f t="shared" si="2"/>
        <v>0</v>
      </c>
      <c r="Y57" s="104"/>
      <c r="Z57" s="81"/>
      <c r="AA57" s="81"/>
      <c r="AB57" s="81"/>
      <c r="AC57" s="81"/>
      <c r="AD57" s="65">
        <f t="shared" si="3"/>
        <v>0</v>
      </c>
      <c r="AE57" s="97"/>
      <c r="AF57" s="81"/>
      <c r="AG57" s="111"/>
      <c r="AH57" s="81"/>
      <c r="AI57" s="81"/>
      <c r="AJ57" s="65">
        <f t="shared" si="4"/>
        <v>0</v>
      </c>
    </row>
    <row r="58" spans="2:36" ht="30">
      <c r="B58" s="62"/>
      <c r="C58" s="49">
        <v>3</v>
      </c>
      <c r="D58" s="82" t="s">
        <v>15</v>
      </c>
      <c r="E58" s="82" t="s">
        <v>207</v>
      </c>
      <c r="F58" s="16">
        <v>3920</v>
      </c>
      <c r="H58" s="81"/>
      <c r="I58" s="81"/>
      <c r="J58" s="81"/>
      <c r="K58" s="81"/>
      <c r="L58" s="65">
        <f t="shared" si="0"/>
        <v>0</v>
      </c>
      <c r="M58" s="66"/>
      <c r="N58" s="81"/>
      <c r="O58" s="81"/>
      <c r="P58" s="81"/>
      <c r="Q58" s="81"/>
      <c r="R58" s="65">
        <f t="shared" si="1"/>
        <v>0</v>
      </c>
      <c r="S58" s="66"/>
      <c r="T58" s="81"/>
      <c r="U58" s="81"/>
      <c r="V58" s="81"/>
      <c r="W58" s="81"/>
      <c r="X58" s="65">
        <f t="shared" si="2"/>
        <v>0</v>
      </c>
      <c r="Y58" s="104"/>
      <c r="Z58" s="81"/>
      <c r="AA58" s="81"/>
      <c r="AB58" s="81"/>
      <c r="AC58" s="81"/>
      <c r="AD58" s="65">
        <f t="shared" si="3"/>
        <v>0</v>
      </c>
      <c r="AE58" s="97"/>
      <c r="AF58" s="81"/>
      <c r="AG58" s="111"/>
      <c r="AH58" s="81"/>
      <c r="AI58" s="81"/>
      <c r="AJ58" s="65">
        <f t="shared" si="4"/>
        <v>0</v>
      </c>
    </row>
    <row r="59" spans="2:36" ht="45">
      <c r="B59" s="62"/>
      <c r="C59" s="49">
        <v>3</v>
      </c>
      <c r="D59" s="82" t="s">
        <v>208</v>
      </c>
      <c r="E59" s="82" t="s">
        <v>209</v>
      </c>
      <c r="F59" s="16">
        <v>220414</v>
      </c>
      <c r="H59" s="81"/>
      <c r="I59" s="81"/>
      <c r="J59" s="81"/>
      <c r="K59" s="81"/>
      <c r="L59" s="65">
        <f t="shared" si="0"/>
        <v>0</v>
      </c>
      <c r="M59" s="66"/>
      <c r="N59" s="81"/>
      <c r="O59" s="81"/>
      <c r="P59" s="81"/>
      <c r="Q59" s="81"/>
      <c r="R59" s="65">
        <f t="shared" si="1"/>
        <v>0</v>
      </c>
      <c r="S59" s="66"/>
      <c r="T59" s="81"/>
      <c r="U59" s="81"/>
      <c r="V59" s="81"/>
      <c r="W59" s="81"/>
      <c r="X59" s="65">
        <f t="shared" si="2"/>
        <v>0</v>
      </c>
      <c r="Y59" s="104"/>
      <c r="Z59" s="81"/>
      <c r="AA59" s="81"/>
      <c r="AB59" s="81"/>
      <c r="AC59" s="81"/>
      <c r="AD59" s="65">
        <f t="shared" si="3"/>
        <v>0</v>
      </c>
      <c r="AE59" s="97"/>
      <c r="AF59" s="81"/>
      <c r="AG59" s="111"/>
      <c r="AH59" s="81"/>
      <c r="AI59" s="81"/>
      <c r="AJ59" s="65">
        <f t="shared" si="4"/>
        <v>0</v>
      </c>
    </row>
    <row r="60" spans="2:36" ht="30">
      <c r="B60" s="62"/>
      <c r="C60" s="49">
        <v>3</v>
      </c>
      <c r="D60" s="82" t="s">
        <v>15</v>
      </c>
      <c r="E60" s="82" t="s">
        <v>210</v>
      </c>
      <c r="F60" s="16">
        <v>1742</v>
      </c>
      <c r="H60" s="81"/>
      <c r="I60" s="81"/>
      <c r="J60" s="81"/>
      <c r="K60" s="81"/>
      <c r="L60" s="65">
        <f t="shared" si="0"/>
        <v>0</v>
      </c>
      <c r="M60" s="66"/>
      <c r="N60" s="81"/>
      <c r="O60" s="81"/>
      <c r="P60" s="81"/>
      <c r="Q60" s="81"/>
      <c r="R60" s="65">
        <f t="shared" si="1"/>
        <v>0</v>
      </c>
      <c r="S60" s="66"/>
      <c r="T60" s="81"/>
      <c r="U60" s="81"/>
      <c r="V60" s="81"/>
      <c r="W60" s="81"/>
      <c r="X60" s="65">
        <f t="shared" si="2"/>
        <v>0</v>
      </c>
      <c r="Y60" s="104"/>
      <c r="Z60" s="81"/>
      <c r="AA60" s="81"/>
      <c r="AB60" s="81"/>
      <c r="AC60" s="81"/>
      <c r="AD60" s="65">
        <f t="shared" si="3"/>
        <v>0</v>
      </c>
      <c r="AE60" s="97"/>
      <c r="AF60" s="81"/>
      <c r="AG60" s="111"/>
      <c r="AH60" s="81"/>
      <c r="AI60" s="81"/>
      <c r="AJ60" s="65">
        <f t="shared" si="4"/>
        <v>0</v>
      </c>
    </row>
    <row r="61" spans="2:36" ht="45">
      <c r="B61" s="62"/>
      <c r="C61" s="49">
        <v>3</v>
      </c>
      <c r="D61" s="82" t="s">
        <v>15</v>
      </c>
      <c r="E61" s="82" t="s">
        <v>211</v>
      </c>
      <c r="F61" s="16">
        <v>19602</v>
      </c>
      <c r="H61" s="81"/>
      <c r="I61" s="81"/>
      <c r="J61" s="81"/>
      <c r="K61" s="81"/>
      <c r="L61" s="65">
        <f t="shared" si="0"/>
        <v>0</v>
      </c>
      <c r="M61" s="66"/>
      <c r="N61" s="81"/>
      <c r="O61" s="81"/>
      <c r="P61" s="81"/>
      <c r="Q61" s="81"/>
      <c r="R61" s="65">
        <f t="shared" si="1"/>
        <v>0</v>
      </c>
      <c r="S61" s="66"/>
      <c r="T61" s="81"/>
      <c r="U61" s="81"/>
      <c r="V61" s="81"/>
      <c r="W61" s="81"/>
      <c r="X61" s="65">
        <f t="shared" si="2"/>
        <v>0</v>
      </c>
      <c r="Y61" s="104"/>
      <c r="Z61" s="81"/>
      <c r="AA61" s="81"/>
      <c r="AB61" s="81"/>
      <c r="AC61" s="81"/>
      <c r="AD61" s="65">
        <f t="shared" si="3"/>
        <v>0</v>
      </c>
      <c r="AE61" s="97"/>
      <c r="AF61" s="81"/>
      <c r="AG61" s="111"/>
      <c r="AH61" s="81"/>
      <c r="AI61" s="81"/>
      <c r="AJ61" s="65">
        <f t="shared" si="4"/>
        <v>0</v>
      </c>
    </row>
    <row r="62" spans="2:36" ht="45">
      <c r="B62" s="62"/>
      <c r="C62" s="49">
        <v>3</v>
      </c>
      <c r="D62" s="82" t="s">
        <v>15</v>
      </c>
      <c r="E62" s="82" t="s">
        <v>212</v>
      </c>
      <c r="F62" s="16">
        <v>16988</v>
      </c>
      <c r="H62" s="81"/>
      <c r="I62" s="81"/>
      <c r="J62" s="81"/>
      <c r="K62" s="81"/>
      <c r="L62" s="65">
        <f t="shared" si="0"/>
        <v>0</v>
      </c>
      <c r="M62" s="66"/>
      <c r="N62" s="81"/>
      <c r="O62" s="81"/>
      <c r="P62" s="81"/>
      <c r="Q62" s="81"/>
      <c r="R62" s="65">
        <f t="shared" si="1"/>
        <v>0</v>
      </c>
      <c r="S62" s="66"/>
      <c r="T62" s="81"/>
      <c r="U62" s="81"/>
      <c r="V62" s="81"/>
      <c r="W62" s="81"/>
      <c r="X62" s="65">
        <f t="shared" si="2"/>
        <v>0</v>
      </c>
      <c r="Y62" s="104"/>
      <c r="Z62" s="81"/>
      <c r="AA62" s="81"/>
      <c r="AB62" s="81"/>
      <c r="AC62" s="81"/>
      <c r="AD62" s="65">
        <f t="shared" si="3"/>
        <v>0</v>
      </c>
      <c r="AE62" s="97"/>
      <c r="AF62" s="81"/>
      <c r="AG62" s="111"/>
      <c r="AH62" s="81"/>
      <c r="AI62" s="81"/>
      <c r="AJ62" s="65">
        <f t="shared" si="4"/>
        <v>0</v>
      </c>
    </row>
    <row r="63" spans="2:36" ht="60">
      <c r="B63" s="62"/>
      <c r="C63" s="49">
        <v>3</v>
      </c>
      <c r="D63" s="82" t="s">
        <v>15</v>
      </c>
      <c r="E63" s="82" t="s">
        <v>213</v>
      </c>
      <c r="F63" s="16">
        <v>4356</v>
      </c>
      <c r="H63" s="81"/>
      <c r="I63" s="81"/>
      <c r="J63" s="81"/>
      <c r="K63" s="81"/>
      <c r="L63" s="65">
        <f t="shared" si="0"/>
        <v>0</v>
      </c>
      <c r="M63" s="66"/>
      <c r="N63" s="81"/>
      <c r="O63" s="81"/>
      <c r="P63" s="81"/>
      <c r="Q63" s="81"/>
      <c r="R63" s="65">
        <f t="shared" si="1"/>
        <v>0</v>
      </c>
      <c r="S63" s="66"/>
      <c r="T63" s="81"/>
      <c r="U63" s="81"/>
      <c r="V63" s="81"/>
      <c r="W63" s="81"/>
      <c r="X63" s="65">
        <f t="shared" si="2"/>
        <v>0</v>
      </c>
      <c r="Y63" s="104"/>
      <c r="Z63" s="81"/>
      <c r="AA63" s="81"/>
      <c r="AB63" s="81"/>
      <c r="AC63" s="81"/>
      <c r="AD63" s="65">
        <f t="shared" si="3"/>
        <v>0</v>
      </c>
      <c r="AE63" s="97"/>
      <c r="AF63" s="81"/>
      <c r="AG63" s="111"/>
      <c r="AH63" s="81"/>
      <c r="AI63" s="81"/>
      <c r="AJ63" s="65">
        <f t="shared" si="4"/>
        <v>0</v>
      </c>
    </row>
    <row r="64" spans="2:36" ht="45">
      <c r="B64" s="62"/>
      <c r="C64" s="49">
        <v>3</v>
      </c>
      <c r="D64" s="82" t="s">
        <v>15</v>
      </c>
      <c r="E64" s="82" t="s">
        <v>930</v>
      </c>
      <c r="F64" s="16">
        <v>17424</v>
      </c>
      <c r="H64" s="81"/>
      <c r="I64" s="81"/>
      <c r="J64" s="81"/>
      <c r="K64" s="81"/>
      <c r="L64" s="65">
        <f t="shared" si="0"/>
        <v>0</v>
      </c>
      <c r="M64" s="66"/>
      <c r="N64" s="81"/>
      <c r="O64" s="81"/>
      <c r="P64" s="81"/>
      <c r="Q64" s="81"/>
      <c r="R64" s="65">
        <f t="shared" si="1"/>
        <v>0</v>
      </c>
      <c r="S64" s="66"/>
      <c r="T64" s="81"/>
      <c r="U64" s="81"/>
      <c r="V64" s="81"/>
      <c r="W64" s="81"/>
      <c r="X64" s="65">
        <f t="shared" si="2"/>
        <v>0</v>
      </c>
      <c r="Y64" s="104"/>
      <c r="Z64" s="81"/>
      <c r="AA64" s="81"/>
      <c r="AB64" s="81"/>
      <c r="AC64" s="81"/>
      <c r="AD64" s="65">
        <f t="shared" si="3"/>
        <v>0</v>
      </c>
      <c r="AE64" s="97"/>
      <c r="AF64" s="81"/>
      <c r="AG64" s="111"/>
      <c r="AH64" s="81"/>
      <c r="AI64" s="81"/>
      <c r="AJ64" s="65">
        <f t="shared" si="4"/>
        <v>0</v>
      </c>
    </row>
    <row r="65" spans="2:36" ht="45">
      <c r="B65" s="62"/>
      <c r="C65" s="49">
        <v>3</v>
      </c>
      <c r="D65" s="82" t="s">
        <v>15</v>
      </c>
      <c r="E65" s="82" t="s">
        <v>214</v>
      </c>
      <c r="F65" s="16">
        <v>3920</v>
      </c>
      <c r="H65" s="81"/>
      <c r="I65" s="81"/>
      <c r="J65" s="81"/>
      <c r="K65" s="81"/>
      <c r="L65" s="65">
        <f t="shared" si="0"/>
        <v>0</v>
      </c>
      <c r="M65" s="66"/>
      <c r="N65" s="81"/>
      <c r="O65" s="81"/>
      <c r="P65" s="81"/>
      <c r="Q65" s="81"/>
      <c r="R65" s="65">
        <f t="shared" si="1"/>
        <v>0</v>
      </c>
      <c r="S65" s="66"/>
      <c r="T65" s="81"/>
      <c r="U65" s="81"/>
      <c r="V65" s="81"/>
      <c r="W65" s="81"/>
      <c r="X65" s="65">
        <f t="shared" si="2"/>
        <v>0</v>
      </c>
      <c r="Y65" s="104"/>
      <c r="Z65" s="81"/>
      <c r="AA65" s="81"/>
      <c r="AB65" s="81"/>
      <c r="AC65" s="81"/>
      <c r="AD65" s="65">
        <f t="shared" si="3"/>
        <v>0</v>
      </c>
      <c r="AE65" s="97"/>
      <c r="AF65" s="81"/>
      <c r="AG65" s="111"/>
      <c r="AH65" s="81"/>
      <c r="AI65" s="81"/>
      <c r="AJ65" s="65">
        <f t="shared" si="4"/>
        <v>0</v>
      </c>
    </row>
    <row r="66" spans="2:36" ht="45">
      <c r="B66" s="62"/>
      <c r="C66" s="49">
        <v>3</v>
      </c>
      <c r="D66" s="82" t="s">
        <v>15</v>
      </c>
      <c r="E66" s="82" t="s">
        <v>215</v>
      </c>
      <c r="F66" s="16">
        <v>1742</v>
      </c>
      <c r="H66" s="81"/>
      <c r="I66" s="81"/>
      <c r="J66" s="81"/>
      <c r="K66" s="81"/>
      <c r="L66" s="65">
        <f t="shared" si="0"/>
        <v>0</v>
      </c>
      <c r="M66" s="66"/>
      <c r="N66" s="81"/>
      <c r="O66" s="81"/>
      <c r="P66" s="81"/>
      <c r="Q66" s="81"/>
      <c r="R66" s="65">
        <f t="shared" si="1"/>
        <v>0</v>
      </c>
      <c r="S66" s="66"/>
      <c r="T66" s="81"/>
      <c r="U66" s="81"/>
      <c r="V66" s="81"/>
      <c r="W66" s="81"/>
      <c r="X66" s="65">
        <f t="shared" si="2"/>
        <v>0</v>
      </c>
      <c r="Y66" s="104"/>
      <c r="Z66" s="81"/>
      <c r="AA66" s="81"/>
      <c r="AB66" s="81"/>
      <c r="AC66" s="81"/>
      <c r="AD66" s="65">
        <f t="shared" si="3"/>
        <v>0</v>
      </c>
      <c r="AE66" s="97"/>
      <c r="AF66" s="81"/>
      <c r="AG66" s="111"/>
      <c r="AH66" s="81"/>
      <c r="AI66" s="81"/>
      <c r="AJ66" s="65">
        <f t="shared" si="4"/>
        <v>0</v>
      </c>
    </row>
    <row r="67" spans="2:36" ht="45">
      <c r="B67" s="62"/>
      <c r="C67" s="49">
        <v>3</v>
      </c>
      <c r="D67" s="82" t="s">
        <v>15</v>
      </c>
      <c r="E67" s="82" t="s">
        <v>216</v>
      </c>
      <c r="F67" s="16">
        <v>1307</v>
      </c>
      <c r="H67" s="81"/>
      <c r="I67" s="81"/>
      <c r="J67" s="81"/>
      <c r="K67" s="81"/>
      <c r="L67" s="65">
        <f t="shared" si="0"/>
        <v>0</v>
      </c>
      <c r="M67" s="66"/>
      <c r="N67" s="81"/>
      <c r="O67" s="81"/>
      <c r="P67" s="81"/>
      <c r="Q67" s="81"/>
      <c r="R67" s="65">
        <f t="shared" si="1"/>
        <v>0</v>
      </c>
      <c r="S67" s="66"/>
      <c r="T67" s="81"/>
      <c r="U67" s="81"/>
      <c r="V67" s="81"/>
      <c r="W67" s="81"/>
      <c r="X67" s="65">
        <f t="shared" si="2"/>
        <v>0</v>
      </c>
      <c r="Y67" s="104"/>
      <c r="Z67" s="81"/>
      <c r="AA67" s="81"/>
      <c r="AB67" s="81"/>
      <c r="AC67" s="81"/>
      <c r="AD67" s="65">
        <f t="shared" si="3"/>
        <v>0</v>
      </c>
      <c r="AE67" s="97"/>
      <c r="AF67" s="81"/>
      <c r="AG67" s="111"/>
      <c r="AH67" s="81"/>
      <c r="AI67" s="81"/>
      <c r="AJ67" s="65">
        <f t="shared" si="4"/>
        <v>0</v>
      </c>
    </row>
    <row r="68" spans="2:36" ht="45">
      <c r="B68" s="62"/>
      <c r="C68" s="49">
        <v>3</v>
      </c>
      <c r="D68" s="82" t="s">
        <v>15</v>
      </c>
      <c r="E68" s="82" t="s">
        <v>217</v>
      </c>
      <c r="F68" s="16">
        <v>2614</v>
      </c>
      <c r="H68" s="81"/>
      <c r="I68" s="81"/>
      <c r="J68" s="81"/>
      <c r="K68" s="81"/>
      <c r="L68" s="65">
        <f t="shared" si="0"/>
        <v>0</v>
      </c>
      <c r="M68" s="66"/>
      <c r="N68" s="81"/>
      <c r="O68" s="81"/>
      <c r="P68" s="81"/>
      <c r="Q68" s="81"/>
      <c r="R68" s="65">
        <f t="shared" si="1"/>
        <v>0</v>
      </c>
      <c r="S68" s="66"/>
      <c r="T68" s="81"/>
      <c r="U68" s="81"/>
      <c r="V68" s="81"/>
      <c r="W68" s="81"/>
      <c r="X68" s="65">
        <f t="shared" si="2"/>
        <v>0</v>
      </c>
      <c r="Y68" s="104"/>
      <c r="Z68" s="81"/>
      <c r="AA68" s="81"/>
      <c r="AB68" s="81"/>
      <c r="AC68" s="81"/>
      <c r="AD68" s="65">
        <f t="shared" si="3"/>
        <v>0</v>
      </c>
      <c r="AE68" s="97"/>
      <c r="AF68" s="81"/>
      <c r="AG68" s="111"/>
      <c r="AH68" s="81"/>
      <c r="AI68" s="81"/>
      <c r="AJ68" s="65">
        <f t="shared" si="4"/>
        <v>0</v>
      </c>
    </row>
    <row r="69" spans="2:36" ht="45">
      <c r="B69" s="62"/>
      <c r="C69" s="49">
        <v>3</v>
      </c>
      <c r="D69" s="82" t="s">
        <v>218</v>
      </c>
      <c r="E69" s="82" t="s">
        <v>219</v>
      </c>
      <c r="F69" s="16">
        <v>21344</v>
      </c>
      <c r="H69" s="81"/>
      <c r="I69" s="81"/>
      <c r="J69" s="81"/>
      <c r="K69" s="81"/>
      <c r="L69" s="65">
        <f t="shared" si="0"/>
        <v>0</v>
      </c>
      <c r="M69" s="66"/>
      <c r="N69" s="81"/>
      <c r="O69" s="81"/>
      <c r="P69" s="81"/>
      <c r="Q69" s="81"/>
      <c r="R69" s="65">
        <f t="shared" si="1"/>
        <v>0</v>
      </c>
      <c r="S69" s="66"/>
      <c r="T69" s="81"/>
      <c r="U69" s="81"/>
      <c r="V69" s="81"/>
      <c r="W69" s="81"/>
      <c r="X69" s="65">
        <f t="shared" si="2"/>
        <v>0</v>
      </c>
      <c r="Y69" s="104"/>
      <c r="Z69" s="81"/>
      <c r="AA69" s="81"/>
      <c r="AB69" s="81"/>
      <c r="AC69" s="81"/>
      <c r="AD69" s="65">
        <f t="shared" si="3"/>
        <v>0</v>
      </c>
      <c r="AE69" s="97"/>
      <c r="AF69" s="81"/>
      <c r="AG69" s="111"/>
      <c r="AH69" s="81"/>
      <c r="AI69" s="81"/>
      <c r="AJ69" s="65">
        <f t="shared" si="4"/>
        <v>0</v>
      </c>
    </row>
    <row r="70" spans="2:36" ht="30">
      <c r="B70" s="62"/>
      <c r="C70" s="49">
        <v>3</v>
      </c>
      <c r="D70" s="82" t="s">
        <v>15</v>
      </c>
      <c r="E70" s="82" t="s">
        <v>220</v>
      </c>
      <c r="F70" s="16">
        <v>12197</v>
      </c>
      <c r="H70" s="81"/>
      <c r="I70" s="81"/>
      <c r="J70" s="81"/>
      <c r="K70" s="81"/>
      <c r="L70" s="65">
        <f t="shared" si="0"/>
        <v>0</v>
      </c>
      <c r="M70" s="66"/>
      <c r="N70" s="81"/>
      <c r="O70" s="81"/>
      <c r="P70" s="81"/>
      <c r="Q70" s="81"/>
      <c r="R70" s="65">
        <f t="shared" si="1"/>
        <v>0</v>
      </c>
      <c r="S70" s="66"/>
      <c r="T70" s="81"/>
      <c r="U70" s="81"/>
      <c r="V70" s="81"/>
      <c r="W70" s="81"/>
      <c r="X70" s="65">
        <f t="shared" si="2"/>
        <v>0</v>
      </c>
      <c r="Y70" s="104"/>
      <c r="Z70" s="81"/>
      <c r="AA70" s="81"/>
      <c r="AB70" s="81"/>
      <c r="AC70" s="81"/>
      <c r="AD70" s="65">
        <f t="shared" si="3"/>
        <v>0</v>
      </c>
      <c r="AE70" s="97"/>
      <c r="AF70" s="81"/>
      <c r="AG70" s="111"/>
      <c r="AH70" s="81"/>
      <c r="AI70" s="81"/>
      <c r="AJ70" s="65">
        <f t="shared" si="4"/>
        <v>0</v>
      </c>
    </row>
    <row r="71" spans="2:36" ht="45">
      <c r="B71" s="62"/>
      <c r="C71" s="49">
        <v>3</v>
      </c>
      <c r="D71" s="82" t="s">
        <v>15</v>
      </c>
      <c r="E71" s="82" t="s">
        <v>221</v>
      </c>
      <c r="F71" s="16">
        <v>5663</v>
      </c>
      <c r="H71" s="81"/>
      <c r="I71" s="81"/>
      <c r="J71" s="81"/>
      <c r="K71" s="81"/>
      <c r="L71" s="65">
        <f t="shared" si="0"/>
        <v>0</v>
      </c>
      <c r="M71" s="66"/>
      <c r="N71" s="81"/>
      <c r="O71" s="81"/>
      <c r="P71" s="81"/>
      <c r="Q71" s="81"/>
      <c r="R71" s="65">
        <f t="shared" si="1"/>
        <v>0</v>
      </c>
      <c r="S71" s="66"/>
      <c r="T71" s="81"/>
      <c r="U71" s="81"/>
      <c r="V71" s="81"/>
      <c r="W71" s="81"/>
      <c r="X71" s="65">
        <f t="shared" si="2"/>
        <v>0</v>
      </c>
      <c r="Y71" s="104"/>
      <c r="Z71" s="81"/>
      <c r="AA71" s="81"/>
      <c r="AB71" s="81"/>
      <c r="AC71" s="81"/>
      <c r="AD71" s="65">
        <f t="shared" si="3"/>
        <v>0</v>
      </c>
      <c r="AE71" s="97"/>
      <c r="AF71" s="81"/>
      <c r="AG71" s="111"/>
      <c r="AH71" s="81"/>
      <c r="AI71" s="81"/>
      <c r="AJ71" s="65">
        <f t="shared" si="4"/>
        <v>0</v>
      </c>
    </row>
    <row r="72" spans="2:36" ht="30">
      <c r="B72" s="62"/>
      <c r="C72" s="49">
        <v>3</v>
      </c>
      <c r="D72" s="82" t="s">
        <v>15</v>
      </c>
      <c r="E72" s="82" t="s">
        <v>222</v>
      </c>
      <c r="F72" s="16">
        <v>4792</v>
      </c>
      <c r="H72" s="81"/>
      <c r="I72" s="81"/>
      <c r="J72" s="81"/>
      <c r="K72" s="81"/>
      <c r="L72" s="65">
        <f t="shared" si="0"/>
        <v>0</v>
      </c>
      <c r="M72" s="66"/>
      <c r="N72" s="81"/>
      <c r="O72" s="81"/>
      <c r="P72" s="81"/>
      <c r="Q72" s="81"/>
      <c r="R72" s="65">
        <f t="shared" si="1"/>
        <v>0</v>
      </c>
      <c r="S72" s="66"/>
      <c r="T72" s="81"/>
      <c r="U72" s="81"/>
      <c r="V72" s="81"/>
      <c r="W72" s="81"/>
      <c r="X72" s="65">
        <f t="shared" si="2"/>
        <v>0</v>
      </c>
      <c r="Y72" s="104"/>
      <c r="Z72" s="81"/>
      <c r="AA72" s="81"/>
      <c r="AB72" s="81"/>
      <c r="AC72" s="81"/>
      <c r="AD72" s="65">
        <f t="shared" si="3"/>
        <v>0</v>
      </c>
      <c r="AE72" s="97"/>
      <c r="AF72" s="81"/>
      <c r="AG72" s="111"/>
      <c r="AH72" s="81"/>
      <c r="AI72" s="81"/>
      <c r="AJ72" s="65">
        <f t="shared" si="4"/>
        <v>0</v>
      </c>
    </row>
    <row r="73" spans="2:36" ht="45">
      <c r="B73" s="62"/>
      <c r="C73" s="49">
        <v>3</v>
      </c>
      <c r="D73" s="82" t="s">
        <v>15</v>
      </c>
      <c r="E73" s="82" t="s">
        <v>223</v>
      </c>
      <c r="F73" s="16">
        <v>4792</v>
      </c>
      <c r="H73" s="81"/>
      <c r="I73" s="81"/>
      <c r="J73" s="81"/>
      <c r="K73" s="81"/>
      <c r="L73" s="65">
        <f t="shared" si="0"/>
        <v>0</v>
      </c>
      <c r="M73" s="66"/>
      <c r="N73" s="81"/>
      <c r="O73" s="81"/>
      <c r="P73" s="81"/>
      <c r="Q73" s="81"/>
      <c r="R73" s="65">
        <f t="shared" si="1"/>
        <v>0</v>
      </c>
      <c r="S73" s="66"/>
      <c r="T73" s="81"/>
      <c r="U73" s="81"/>
      <c r="V73" s="81"/>
      <c r="W73" s="81"/>
      <c r="X73" s="65">
        <f t="shared" si="2"/>
        <v>0</v>
      </c>
      <c r="Y73" s="104"/>
      <c r="Z73" s="81"/>
      <c r="AA73" s="81"/>
      <c r="AB73" s="81"/>
      <c r="AC73" s="81"/>
      <c r="AD73" s="65">
        <f t="shared" si="3"/>
        <v>0</v>
      </c>
      <c r="AE73" s="97"/>
      <c r="AF73" s="81"/>
      <c r="AG73" s="111"/>
      <c r="AH73" s="81"/>
      <c r="AI73" s="81"/>
      <c r="AJ73" s="65">
        <f t="shared" si="4"/>
        <v>0</v>
      </c>
    </row>
    <row r="74" spans="2:36" ht="90">
      <c r="B74" s="62"/>
      <c r="C74" s="49">
        <v>3</v>
      </c>
      <c r="D74" s="82" t="s">
        <v>15</v>
      </c>
      <c r="E74" s="82" t="s">
        <v>224</v>
      </c>
      <c r="F74" s="16">
        <v>2176</v>
      </c>
      <c r="H74" s="81"/>
      <c r="I74" s="81"/>
      <c r="J74" s="81"/>
      <c r="K74" s="81"/>
      <c r="L74" s="65">
        <f t="shared" ref="L74:L137" si="5">H74*F74+I74+J74+K74</f>
        <v>0</v>
      </c>
      <c r="M74" s="66"/>
      <c r="N74" s="81"/>
      <c r="O74" s="81"/>
      <c r="P74" s="81"/>
      <c r="Q74" s="81"/>
      <c r="R74" s="65">
        <f t="shared" ref="R74:R137" si="6">H75+H74+O74+P74+Q74</f>
        <v>0</v>
      </c>
      <c r="S74" s="66"/>
      <c r="T74" s="81"/>
      <c r="U74" s="81"/>
      <c r="V74" s="81"/>
      <c r="W74" s="81"/>
      <c r="X74" s="65">
        <f t="shared" ref="X74:X137" si="7">T74+U74+V74+W74</f>
        <v>0</v>
      </c>
      <c r="Y74" s="104"/>
      <c r="Z74" s="81"/>
      <c r="AA74" s="81"/>
      <c r="AB74" s="81"/>
      <c r="AC74" s="81"/>
      <c r="AD74" s="65">
        <f t="shared" ref="AD74:AD137" si="8">Z74*X74</f>
        <v>0</v>
      </c>
      <c r="AE74" s="97"/>
      <c r="AF74" s="81"/>
      <c r="AG74" s="111"/>
      <c r="AH74" s="81"/>
      <c r="AI74" s="81"/>
      <c r="AJ74" s="65">
        <f t="shared" ref="AJ74:AJ137" si="9">AF74+AG74+AH74+AI74</f>
        <v>0</v>
      </c>
    </row>
    <row r="75" spans="2:36" ht="105">
      <c r="B75" s="62"/>
      <c r="C75" s="49">
        <v>3</v>
      </c>
      <c r="D75" s="82" t="s">
        <v>225</v>
      </c>
      <c r="E75" s="82" t="s">
        <v>226</v>
      </c>
      <c r="F75" s="16">
        <v>43560</v>
      </c>
      <c r="H75" s="81"/>
      <c r="I75" s="81"/>
      <c r="J75" s="81"/>
      <c r="K75" s="81"/>
      <c r="L75" s="65">
        <f t="shared" si="5"/>
        <v>0</v>
      </c>
      <c r="M75" s="66"/>
      <c r="N75" s="81"/>
      <c r="O75" s="81"/>
      <c r="P75" s="81"/>
      <c r="Q75" s="81"/>
      <c r="R75" s="65">
        <f t="shared" si="6"/>
        <v>0</v>
      </c>
      <c r="S75" s="66"/>
      <c r="T75" s="81"/>
      <c r="U75" s="81"/>
      <c r="V75" s="81"/>
      <c r="W75" s="81"/>
      <c r="X75" s="65">
        <f t="shared" si="7"/>
        <v>0</v>
      </c>
      <c r="Y75" s="104"/>
      <c r="Z75" s="81"/>
      <c r="AA75" s="81"/>
      <c r="AB75" s="81"/>
      <c r="AC75" s="81"/>
      <c r="AD75" s="65">
        <f t="shared" si="8"/>
        <v>0</v>
      </c>
      <c r="AE75" s="97"/>
      <c r="AF75" s="81"/>
      <c r="AG75" s="111"/>
      <c r="AH75" s="81"/>
      <c r="AI75" s="81"/>
      <c r="AJ75" s="65">
        <f t="shared" si="9"/>
        <v>0</v>
      </c>
    </row>
    <row r="76" spans="2:36" ht="45">
      <c r="B76" s="62"/>
      <c r="C76" s="49">
        <v>3</v>
      </c>
      <c r="D76" s="82" t="s">
        <v>227</v>
      </c>
      <c r="E76" s="82" t="s">
        <v>228</v>
      </c>
      <c r="F76" s="16">
        <v>43560</v>
      </c>
      <c r="H76" s="81"/>
      <c r="I76" s="81"/>
      <c r="J76" s="81"/>
      <c r="K76" s="81"/>
      <c r="L76" s="65">
        <f t="shared" si="5"/>
        <v>0</v>
      </c>
      <c r="M76" s="66"/>
      <c r="N76" s="81"/>
      <c r="O76" s="81"/>
      <c r="P76" s="81"/>
      <c r="Q76" s="81"/>
      <c r="R76" s="65">
        <f t="shared" si="6"/>
        <v>0</v>
      </c>
      <c r="S76" s="66"/>
      <c r="T76" s="81"/>
      <c r="U76" s="81"/>
      <c r="V76" s="81"/>
      <c r="W76" s="81"/>
      <c r="X76" s="65">
        <f t="shared" si="7"/>
        <v>0</v>
      </c>
      <c r="Y76" s="104"/>
      <c r="Z76" s="81"/>
      <c r="AA76" s="81"/>
      <c r="AB76" s="81"/>
      <c r="AC76" s="81"/>
      <c r="AD76" s="65">
        <f t="shared" si="8"/>
        <v>0</v>
      </c>
      <c r="AE76" s="97"/>
      <c r="AF76" s="81"/>
      <c r="AG76" s="111"/>
      <c r="AH76" s="81"/>
      <c r="AI76" s="81"/>
      <c r="AJ76" s="65">
        <f t="shared" si="9"/>
        <v>0</v>
      </c>
    </row>
    <row r="77" spans="2:36" ht="30">
      <c r="B77" s="62"/>
      <c r="C77" s="49">
        <v>3</v>
      </c>
      <c r="D77" s="82" t="s">
        <v>229</v>
      </c>
      <c r="E77" s="82" t="s">
        <v>230</v>
      </c>
      <c r="F77" s="16">
        <v>10000</v>
      </c>
      <c r="H77" s="81"/>
      <c r="I77" s="81"/>
      <c r="J77" s="81"/>
      <c r="K77" s="81"/>
      <c r="L77" s="65">
        <f t="shared" si="5"/>
        <v>0</v>
      </c>
      <c r="M77" s="66"/>
      <c r="N77" s="81"/>
      <c r="O77" s="81"/>
      <c r="P77" s="81"/>
      <c r="Q77" s="81"/>
      <c r="R77" s="65">
        <f t="shared" si="6"/>
        <v>0</v>
      </c>
      <c r="S77" s="66"/>
      <c r="T77" s="81"/>
      <c r="U77" s="81"/>
      <c r="V77" s="81"/>
      <c r="W77" s="81"/>
      <c r="X77" s="65">
        <f t="shared" si="7"/>
        <v>0</v>
      </c>
      <c r="Y77" s="104"/>
      <c r="Z77" s="81"/>
      <c r="AA77" s="81"/>
      <c r="AB77" s="81"/>
      <c r="AC77" s="81"/>
      <c r="AD77" s="65">
        <f t="shared" si="8"/>
        <v>0</v>
      </c>
      <c r="AE77" s="97"/>
      <c r="AF77" s="81"/>
      <c r="AG77" s="111"/>
      <c r="AH77" s="81"/>
      <c r="AI77" s="81"/>
      <c r="AJ77" s="65">
        <f t="shared" si="9"/>
        <v>0</v>
      </c>
    </row>
    <row r="78" spans="2:36" ht="45">
      <c r="B78" s="62"/>
      <c r="C78" s="49">
        <v>3</v>
      </c>
      <c r="D78" s="82" t="s">
        <v>231</v>
      </c>
      <c r="E78" s="82" t="s">
        <v>232</v>
      </c>
      <c r="F78" s="16">
        <v>15000</v>
      </c>
      <c r="H78" s="81"/>
      <c r="I78" s="81"/>
      <c r="J78" s="81"/>
      <c r="K78" s="81"/>
      <c r="L78" s="65">
        <f t="shared" si="5"/>
        <v>0</v>
      </c>
      <c r="M78" s="66"/>
      <c r="N78" s="81"/>
      <c r="O78" s="81"/>
      <c r="P78" s="81"/>
      <c r="Q78" s="81"/>
      <c r="R78" s="65">
        <f t="shared" si="6"/>
        <v>0</v>
      </c>
      <c r="S78" s="66"/>
      <c r="T78" s="81"/>
      <c r="U78" s="81"/>
      <c r="V78" s="81"/>
      <c r="W78" s="81"/>
      <c r="X78" s="65">
        <f t="shared" si="7"/>
        <v>0</v>
      </c>
      <c r="Y78" s="104"/>
      <c r="Z78" s="81"/>
      <c r="AA78" s="81"/>
      <c r="AB78" s="81"/>
      <c r="AC78" s="81"/>
      <c r="AD78" s="65">
        <f t="shared" si="8"/>
        <v>0</v>
      </c>
      <c r="AE78" s="97"/>
      <c r="AF78" s="81"/>
      <c r="AG78" s="111"/>
      <c r="AH78" s="81"/>
      <c r="AI78" s="81"/>
      <c r="AJ78" s="65">
        <f t="shared" si="9"/>
        <v>0</v>
      </c>
    </row>
    <row r="79" spans="2:36" ht="30">
      <c r="B79" s="62"/>
      <c r="C79" s="49">
        <v>3</v>
      </c>
      <c r="D79" s="82" t="s">
        <v>233</v>
      </c>
      <c r="E79" s="82" t="s">
        <v>234</v>
      </c>
      <c r="F79" s="16">
        <v>60000</v>
      </c>
      <c r="H79" s="81"/>
      <c r="I79" s="81"/>
      <c r="J79" s="81"/>
      <c r="K79" s="81"/>
      <c r="L79" s="65">
        <f t="shared" si="5"/>
        <v>0</v>
      </c>
      <c r="M79" s="66"/>
      <c r="N79" s="81"/>
      <c r="O79" s="81"/>
      <c r="P79" s="81"/>
      <c r="Q79" s="81"/>
      <c r="R79" s="65">
        <f t="shared" si="6"/>
        <v>0</v>
      </c>
      <c r="S79" s="66"/>
      <c r="T79" s="81"/>
      <c r="U79" s="81"/>
      <c r="V79" s="81"/>
      <c r="W79" s="81"/>
      <c r="X79" s="65">
        <f t="shared" si="7"/>
        <v>0</v>
      </c>
      <c r="Y79" s="104"/>
      <c r="Z79" s="81"/>
      <c r="AA79" s="81"/>
      <c r="AB79" s="81"/>
      <c r="AC79" s="81"/>
      <c r="AD79" s="65">
        <f t="shared" si="8"/>
        <v>0</v>
      </c>
      <c r="AE79" s="97"/>
      <c r="AF79" s="81"/>
      <c r="AG79" s="111"/>
      <c r="AH79" s="81"/>
      <c r="AI79" s="81"/>
      <c r="AJ79" s="65">
        <f t="shared" si="9"/>
        <v>0</v>
      </c>
    </row>
    <row r="80" spans="2:36" ht="45">
      <c r="B80" s="62"/>
      <c r="C80" s="49">
        <v>3</v>
      </c>
      <c r="D80" s="82" t="s">
        <v>235</v>
      </c>
      <c r="E80" s="82" t="s">
        <v>236</v>
      </c>
      <c r="F80" s="16">
        <v>30000</v>
      </c>
      <c r="H80" s="81"/>
      <c r="I80" s="81"/>
      <c r="J80" s="81"/>
      <c r="K80" s="81"/>
      <c r="L80" s="65">
        <f t="shared" si="5"/>
        <v>0</v>
      </c>
      <c r="M80" s="66"/>
      <c r="N80" s="81"/>
      <c r="O80" s="81"/>
      <c r="P80" s="81"/>
      <c r="Q80" s="81"/>
      <c r="R80" s="65">
        <f t="shared" si="6"/>
        <v>0</v>
      </c>
      <c r="S80" s="66"/>
      <c r="T80" s="81"/>
      <c r="U80" s="81"/>
      <c r="V80" s="81"/>
      <c r="W80" s="81"/>
      <c r="X80" s="65">
        <f t="shared" si="7"/>
        <v>0</v>
      </c>
      <c r="Y80" s="104"/>
      <c r="Z80" s="81"/>
      <c r="AA80" s="81"/>
      <c r="AB80" s="81"/>
      <c r="AC80" s="81"/>
      <c r="AD80" s="65">
        <f t="shared" si="8"/>
        <v>0</v>
      </c>
      <c r="AE80" s="97"/>
      <c r="AF80" s="81"/>
      <c r="AG80" s="111"/>
      <c r="AH80" s="81"/>
      <c r="AI80" s="81"/>
      <c r="AJ80" s="65">
        <f t="shared" si="9"/>
        <v>0</v>
      </c>
    </row>
    <row r="81" spans="2:36" ht="30">
      <c r="B81" s="62"/>
      <c r="C81" s="49">
        <v>3</v>
      </c>
      <c r="D81" s="82" t="s">
        <v>237</v>
      </c>
      <c r="E81" s="82" t="s">
        <v>238</v>
      </c>
      <c r="F81" s="16">
        <v>43560</v>
      </c>
      <c r="H81" s="81"/>
      <c r="I81" s="81"/>
      <c r="J81" s="81"/>
      <c r="K81" s="81"/>
      <c r="L81" s="65">
        <f t="shared" si="5"/>
        <v>0</v>
      </c>
      <c r="M81" s="66"/>
      <c r="N81" s="81"/>
      <c r="O81" s="81"/>
      <c r="P81" s="81"/>
      <c r="Q81" s="81"/>
      <c r="R81" s="65">
        <f t="shared" si="6"/>
        <v>0</v>
      </c>
      <c r="S81" s="66"/>
      <c r="T81" s="81"/>
      <c r="U81" s="81"/>
      <c r="V81" s="81"/>
      <c r="W81" s="81"/>
      <c r="X81" s="65">
        <f t="shared" si="7"/>
        <v>0</v>
      </c>
      <c r="Y81" s="104"/>
      <c r="Z81" s="81"/>
      <c r="AA81" s="81"/>
      <c r="AB81" s="81"/>
      <c r="AC81" s="81"/>
      <c r="AD81" s="65">
        <f t="shared" si="8"/>
        <v>0</v>
      </c>
      <c r="AE81" s="97"/>
      <c r="AF81" s="81"/>
      <c r="AG81" s="111"/>
      <c r="AH81" s="81"/>
      <c r="AI81" s="81"/>
      <c r="AJ81" s="65">
        <f t="shared" si="9"/>
        <v>0</v>
      </c>
    </row>
    <row r="82" spans="2:36" ht="45">
      <c r="B82" s="62"/>
      <c r="C82" s="49">
        <v>3</v>
      </c>
      <c r="D82" s="82" t="s">
        <v>239</v>
      </c>
      <c r="E82" s="82" t="s">
        <v>240</v>
      </c>
      <c r="F82" s="16">
        <v>43560</v>
      </c>
      <c r="H82" s="81"/>
      <c r="I82" s="81"/>
      <c r="J82" s="81"/>
      <c r="K82" s="81"/>
      <c r="L82" s="65">
        <f t="shared" si="5"/>
        <v>0</v>
      </c>
      <c r="M82" s="66"/>
      <c r="N82" s="81"/>
      <c r="O82" s="81"/>
      <c r="P82" s="81"/>
      <c r="Q82" s="81"/>
      <c r="R82" s="65">
        <f t="shared" si="6"/>
        <v>0</v>
      </c>
      <c r="S82" s="66"/>
      <c r="T82" s="81"/>
      <c r="U82" s="81"/>
      <c r="V82" s="81"/>
      <c r="W82" s="81"/>
      <c r="X82" s="65">
        <f t="shared" si="7"/>
        <v>0</v>
      </c>
      <c r="Y82" s="104"/>
      <c r="Z82" s="81"/>
      <c r="AA82" s="81"/>
      <c r="AB82" s="81"/>
      <c r="AC82" s="81"/>
      <c r="AD82" s="65">
        <f t="shared" si="8"/>
        <v>0</v>
      </c>
      <c r="AE82" s="97"/>
      <c r="AF82" s="81"/>
      <c r="AG82" s="111"/>
      <c r="AH82" s="81"/>
      <c r="AI82" s="81"/>
      <c r="AJ82" s="65">
        <f t="shared" si="9"/>
        <v>0</v>
      </c>
    </row>
    <row r="83" spans="2:36" ht="75">
      <c r="B83" s="62"/>
      <c r="C83" s="49">
        <v>3</v>
      </c>
      <c r="D83" s="82" t="s">
        <v>241</v>
      </c>
      <c r="E83" s="82" t="s">
        <v>242</v>
      </c>
      <c r="F83" s="16">
        <v>1000</v>
      </c>
      <c r="H83" s="81"/>
      <c r="I83" s="81"/>
      <c r="J83" s="81"/>
      <c r="K83" s="81"/>
      <c r="L83" s="65">
        <f t="shared" si="5"/>
        <v>0</v>
      </c>
      <c r="M83" s="66"/>
      <c r="N83" s="81"/>
      <c r="O83" s="81"/>
      <c r="P83" s="81"/>
      <c r="Q83" s="81"/>
      <c r="R83" s="65">
        <f t="shared" si="6"/>
        <v>0</v>
      </c>
      <c r="S83" s="66"/>
      <c r="T83" s="81"/>
      <c r="U83" s="81"/>
      <c r="V83" s="81"/>
      <c r="W83" s="81"/>
      <c r="X83" s="65">
        <f t="shared" si="7"/>
        <v>0</v>
      </c>
      <c r="Y83" s="104"/>
      <c r="Z83" s="81"/>
      <c r="AA83" s="81"/>
      <c r="AB83" s="81"/>
      <c r="AC83" s="81"/>
      <c r="AD83" s="65">
        <f t="shared" si="8"/>
        <v>0</v>
      </c>
      <c r="AE83" s="97"/>
      <c r="AF83" s="81"/>
      <c r="AG83" s="111"/>
      <c r="AH83" s="81"/>
      <c r="AI83" s="81"/>
      <c r="AJ83" s="65">
        <f t="shared" si="9"/>
        <v>0</v>
      </c>
    </row>
    <row r="84" spans="2:36" ht="45">
      <c r="B84" s="62"/>
      <c r="C84" s="49">
        <v>3</v>
      </c>
      <c r="D84" s="82" t="s">
        <v>243</v>
      </c>
      <c r="E84" s="82" t="s">
        <v>164</v>
      </c>
      <c r="F84" s="16">
        <v>45738</v>
      </c>
      <c r="H84" s="81"/>
      <c r="I84" s="81"/>
      <c r="J84" s="81"/>
      <c r="K84" s="81"/>
      <c r="L84" s="65">
        <f t="shared" si="5"/>
        <v>0</v>
      </c>
      <c r="M84" s="66"/>
      <c r="N84" s="81"/>
      <c r="O84" s="81"/>
      <c r="P84" s="81"/>
      <c r="Q84" s="81"/>
      <c r="R84" s="65">
        <f t="shared" si="6"/>
        <v>0</v>
      </c>
      <c r="S84" s="66"/>
      <c r="T84" s="81"/>
      <c r="U84" s="81"/>
      <c r="V84" s="81"/>
      <c r="W84" s="81"/>
      <c r="X84" s="65">
        <f t="shared" si="7"/>
        <v>0</v>
      </c>
      <c r="Y84" s="104"/>
      <c r="Z84" s="81"/>
      <c r="AA84" s="81"/>
      <c r="AB84" s="81"/>
      <c r="AC84" s="81"/>
      <c r="AD84" s="65">
        <f t="shared" si="8"/>
        <v>0</v>
      </c>
      <c r="AE84" s="97"/>
      <c r="AF84" s="81"/>
      <c r="AG84" s="111"/>
      <c r="AH84" s="81"/>
      <c r="AI84" s="81"/>
      <c r="AJ84" s="65">
        <f t="shared" si="9"/>
        <v>0</v>
      </c>
    </row>
    <row r="85" spans="2:36" ht="45">
      <c r="B85" s="62"/>
      <c r="C85" s="49">
        <v>3</v>
      </c>
      <c r="D85" s="82" t="s">
        <v>244</v>
      </c>
      <c r="E85" s="82" t="s">
        <v>245</v>
      </c>
      <c r="F85" s="16">
        <v>30000</v>
      </c>
      <c r="H85" s="81"/>
      <c r="I85" s="81"/>
      <c r="J85" s="81"/>
      <c r="K85" s="81"/>
      <c r="L85" s="65">
        <f t="shared" si="5"/>
        <v>0</v>
      </c>
      <c r="M85" s="66"/>
      <c r="N85" s="81"/>
      <c r="O85" s="81"/>
      <c r="P85" s="81"/>
      <c r="Q85" s="81"/>
      <c r="R85" s="65">
        <f t="shared" si="6"/>
        <v>0</v>
      </c>
      <c r="S85" s="66"/>
      <c r="T85" s="81"/>
      <c r="U85" s="81"/>
      <c r="V85" s="81"/>
      <c r="W85" s="81"/>
      <c r="X85" s="65">
        <f t="shared" si="7"/>
        <v>0</v>
      </c>
      <c r="Y85" s="104"/>
      <c r="Z85" s="81"/>
      <c r="AA85" s="81"/>
      <c r="AB85" s="81"/>
      <c r="AC85" s="81"/>
      <c r="AD85" s="65">
        <f t="shared" si="8"/>
        <v>0</v>
      </c>
      <c r="AE85" s="97"/>
      <c r="AF85" s="81"/>
      <c r="AG85" s="111"/>
      <c r="AH85" s="81"/>
      <c r="AI85" s="81"/>
      <c r="AJ85" s="65">
        <f t="shared" si="9"/>
        <v>0</v>
      </c>
    </row>
    <row r="86" spans="2:36" ht="60">
      <c r="B86" s="62"/>
      <c r="C86" s="49">
        <v>3</v>
      </c>
      <c r="D86" s="82" t="s">
        <v>246</v>
      </c>
      <c r="E86" s="82" t="s">
        <v>247</v>
      </c>
      <c r="F86" s="16">
        <v>90000</v>
      </c>
      <c r="H86" s="81"/>
      <c r="I86" s="81"/>
      <c r="J86" s="81"/>
      <c r="K86" s="81"/>
      <c r="L86" s="65">
        <f t="shared" si="5"/>
        <v>0</v>
      </c>
      <c r="M86" s="66"/>
      <c r="N86" s="81"/>
      <c r="O86" s="81"/>
      <c r="P86" s="81"/>
      <c r="Q86" s="81"/>
      <c r="R86" s="65">
        <f t="shared" si="6"/>
        <v>0</v>
      </c>
      <c r="S86" s="66"/>
      <c r="T86" s="81"/>
      <c r="U86" s="81"/>
      <c r="V86" s="81"/>
      <c r="W86" s="81"/>
      <c r="X86" s="65">
        <f t="shared" si="7"/>
        <v>0</v>
      </c>
      <c r="Y86" s="104"/>
      <c r="Z86" s="81"/>
      <c r="AA86" s="81"/>
      <c r="AB86" s="81"/>
      <c r="AC86" s="81"/>
      <c r="AD86" s="65">
        <f t="shared" si="8"/>
        <v>0</v>
      </c>
      <c r="AE86" s="97"/>
      <c r="AF86" s="81"/>
      <c r="AG86" s="111"/>
      <c r="AH86" s="81"/>
      <c r="AI86" s="81"/>
      <c r="AJ86" s="65">
        <f t="shared" si="9"/>
        <v>0</v>
      </c>
    </row>
    <row r="87" spans="2:36" ht="60">
      <c r="B87" s="62"/>
      <c r="C87" s="49">
        <v>3</v>
      </c>
      <c r="D87" s="82" t="s">
        <v>248</v>
      </c>
      <c r="E87" s="82" t="s">
        <v>249</v>
      </c>
      <c r="F87" s="16">
        <v>43560</v>
      </c>
      <c r="H87" s="81"/>
      <c r="I87" s="81"/>
      <c r="J87" s="81"/>
      <c r="K87" s="81"/>
      <c r="L87" s="65">
        <f t="shared" si="5"/>
        <v>0</v>
      </c>
      <c r="M87" s="66"/>
      <c r="N87" s="81"/>
      <c r="O87" s="81"/>
      <c r="P87" s="81"/>
      <c r="Q87" s="81"/>
      <c r="R87" s="65">
        <f t="shared" si="6"/>
        <v>0</v>
      </c>
      <c r="S87" s="66"/>
      <c r="T87" s="81"/>
      <c r="U87" s="81"/>
      <c r="V87" s="81"/>
      <c r="W87" s="81"/>
      <c r="X87" s="65">
        <f t="shared" si="7"/>
        <v>0</v>
      </c>
      <c r="Y87" s="104"/>
      <c r="Z87" s="81"/>
      <c r="AA87" s="81"/>
      <c r="AB87" s="81"/>
      <c r="AC87" s="81"/>
      <c r="AD87" s="65">
        <f t="shared" si="8"/>
        <v>0</v>
      </c>
      <c r="AE87" s="97"/>
      <c r="AF87" s="81"/>
      <c r="AG87" s="111"/>
      <c r="AH87" s="81"/>
      <c r="AI87" s="81"/>
      <c r="AJ87" s="65">
        <f t="shared" si="9"/>
        <v>0</v>
      </c>
    </row>
    <row r="88" spans="2:36" ht="120">
      <c r="B88" s="62"/>
      <c r="C88" s="49">
        <v>3</v>
      </c>
      <c r="D88" s="82" t="s">
        <v>250</v>
      </c>
      <c r="E88" s="82" t="s">
        <v>251</v>
      </c>
      <c r="F88" s="16">
        <v>43560</v>
      </c>
      <c r="H88" s="81"/>
      <c r="I88" s="81"/>
      <c r="J88" s="81"/>
      <c r="K88" s="81"/>
      <c r="L88" s="65">
        <f t="shared" si="5"/>
        <v>0</v>
      </c>
      <c r="M88" s="66"/>
      <c r="N88" s="81"/>
      <c r="O88" s="81"/>
      <c r="P88" s="81"/>
      <c r="Q88" s="81"/>
      <c r="R88" s="65">
        <f t="shared" si="6"/>
        <v>0</v>
      </c>
      <c r="S88" s="66"/>
      <c r="T88" s="81"/>
      <c r="U88" s="81"/>
      <c r="V88" s="81"/>
      <c r="W88" s="81"/>
      <c r="X88" s="65">
        <f t="shared" si="7"/>
        <v>0</v>
      </c>
      <c r="Y88" s="104"/>
      <c r="Z88" s="81"/>
      <c r="AA88" s="81"/>
      <c r="AB88" s="81"/>
      <c r="AC88" s="81"/>
      <c r="AD88" s="65">
        <f t="shared" si="8"/>
        <v>0</v>
      </c>
      <c r="AE88" s="97"/>
      <c r="AF88" s="81"/>
      <c r="AG88" s="111"/>
      <c r="AH88" s="81"/>
      <c r="AI88" s="81"/>
      <c r="AJ88" s="65">
        <f t="shared" si="9"/>
        <v>0</v>
      </c>
    </row>
    <row r="89" spans="2:36" ht="135">
      <c r="B89" s="62"/>
      <c r="C89" s="49">
        <v>4</v>
      </c>
      <c r="D89" s="82" t="s">
        <v>252</v>
      </c>
      <c r="E89" s="82" t="s">
        <v>253</v>
      </c>
      <c r="F89" s="16">
        <v>383328</v>
      </c>
      <c r="H89" s="81"/>
      <c r="I89" s="81"/>
      <c r="J89" s="81"/>
      <c r="K89" s="81"/>
      <c r="L89" s="65">
        <f t="shared" si="5"/>
        <v>0</v>
      </c>
      <c r="M89" s="66"/>
      <c r="N89" s="81"/>
      <c r="O89" s="81"/>
      <c r="P89" s="81"/>
      <c r="Q89" s="81"/>
      <c r="R89" s="65">
        <f t="shared" si="6"/>
        <v>0</v>
      </c>
      <c r="S89" s="66"/>
      <c r="T89" s="81"/>
      <c r="U89" s="81"/>
      <c r="V89" s="81"/>
      <c r="W89" s="81"/>
      <c r="X89" s="65">
        <f t="shared" si="7"/>
        <v>0</v>
      </c>
      <c r="Y89" s="104"/>
      <c r="Z89" s="81"/>
      <c r="AA89" s="81"/>
      <c r="AB89" s="81"/>
      <c r="AC89" s="81"/>
      <c r="AD89" s="65">
        <f t="shared" si="8"/>
        <v>0</v>
      </c>
      <c r="AE89" s="97"/>
      <c r="AF89" s="81"/>
      <c r="AG89" s="111"/>
      <c r="AH89" s="81"/>
      <c r="AI89" s="81"/>
      <c r="AJ89" s="65">
        <f t="shared" si="9"/>
        <v>0</v>
      </c>
    </row>
    <row r="90" spans="2:36" ht="45">
      <c r="B90" s="62"/>
      <c r="C90" s="49">
        <v>4</v>
      </c>
      <c r="D90" s="82" t="s">
        <v>254</v>
      </c>
      <c r="E90" s="82" t="s">
        <v>255</v>
      </c>
      <c r="F90" s="16">
        <v>75359</v>
      </c>
      <c r="H90" s="81"/>
      <c r="I90" s="81"/>
      <c r="J90" s="81"/>
      <c r="K90" s="81"/>
      <c r="L90" s="65">
        <f t="shared" si="5"/>
        <v>0</v>
      </c>
      <c r="M90" s="66"/>
      <c r="N90" s="81"/>
      <c r="O90" s="81"/>
      <c r="P90" s="81"/>
      <c r="Q90" s="81"/>
      <c r="R90" s="65">
        <f t="shared" si="6"/>
        <v>0</v>
      </c>
      <c r="S90" s="66"/>
      <c r="T90" s="81"/>
      <c r="U90" s="81"/>
      <c r="V90" s="81"/>
      <c r="W90" s="81"/>
      <c r="X90" s="65">
        <f t="shared" si="7"/>
        <v>0</v>
      </c>
      <c r="Y90" s="104"/>
      <c r="Z90" s="81"/>
      <c r="AA90" s="81"/>
      <c r="AB90" s="81"/>
      <c r="AC90" s="81"/>
      <c r="AD90" s="65">
        <f t="shared" si="8"/>
        <v>0</v>
      </c>
      <c r="AE90" s="97"/>
      <c r="AF90" s="81"/>
      <c r="AG90" s="111"/>
      <c r="AH90" s="81"/>
      <c r="AI90" s="81"/>
      <c r="AJ90" s="65">
        <f t="shared" si="9"/>
        <v>0</v>
      </c>
    </row>
    <row r="91" spans="2:36" ht="45">
      <c r="B91" s="62"/>
      <c r="C91" s="49">
        <v>4</v>
      </c>
      <c r="D91" s="82" t="s">
        <v>256</v>
      </c>
      <c r="E91" s="82" t="s">
        <v>257</v>
      </c>
      <c r="F91" s="16">
        <v>24394</v>
      </c>
      <c r="H91" s="81"/>
      <c r="I91" s="81"/>
      <c r="J91" s="81"/>
      <c r="K91" s="81"/>
      <c r="L91" s="65">
        <f t="shared" si="5"/>
        <v>0</v>
      </c>
      <c r="M91" s="66"/>
      <c r="N91" s="81"/>
      <c r="O91" s="81"/>
      <c r="P91" s="81"/>
      <c r="Q91" s="81"/>
      <c r="R91" s="65">
        <f t="shared" si="6"/>
        <v>0</v>
      </c>
      <c r="S91" s="66"/>
      <c r="T91" s="81"/>
      <c r="U91" s="81"/>
      <c r="V91" s="81"/>
      <c r="W91" s="81"/>
      <c r="X91" s="65">
        <f t="shared" si="7"/>
        <v>0</v>
      </c>
      <c r="Y91" s="104"/>
      <c r="Z91" s="81"/>
      <c r="AA91" s="81"/>
      <c r="AB91" s="81"/>
      <c r="AC91" s="81"/>
      <c r="AD91" s="65">
        <f t="shared" si="8"/>
        <v>0</v>
      </c>
      <c r="AE91" s="97"/>
      <c r="AF91" s="81"/>
      <c r="AG91" s="111"/>
      <c r="AH91" s="81"/>
      <c r="AI91" s="81"/>
      <c r="AJ91" s="65">
        <f t="shared" si="9"/>
        <v>0</v>
      </c>
    </row>
    <row r="92" spans="2:36" ht="60">
      <c r="B92" s="62"/>
      <c r="C92" s="49">
        <v>4</v>
      </c>
      <c r="D92" s="82" t="s">
        <v>15</v>
      </c>
      <c r="E92" s="82" t="s">
        <v>258</v>
      </c>
      <c r="F92" s="16">
        <v>436</v>
      </c>
      <c r="H92" s="81"/>
      <c r="I92" s="81"/>
      <c r="J92" s="81"/>
      <c r="K92" s="81"/>
      <c r="L92" s="65">
        <f t="shared" si="5"/>
        <v>0</v>
      </c>
      <c r="M92" s="66"/>
      <c r="N92" s="81"/>
      <c r="O92" s="81"/>
      <c r="P92" s="81"/>
      <c r="Q92" s="81"/>
      <c r="R92" s="65">
        <f t="shared" si="6"/>
        <v>0</v>
      </c>
      <c r="S92" s="66"/>
      <c r="T92" s="81"/>
      <c r="U92" s="81"/>
      <c r="V92" s="81"/>
      <c r="W92" s="81"/>
      <c r="X92" s="65">
        <f t="shared" si="7"/>
        <v>0</v>
      </c>
      <c r="Y92" s="104"/>
      <c r="Z92" s="81"/>
      <c r="AA92" s="81"/>
      <c r="AB92" s="81"/>
      <c r="AC92" s="81"/>
      <c r="AD92" s="65">
        <f t="shared" si="8"/>
        <v>0</v>
      </c>
      <c r="AE92" s="97"/>
      <c r="AF92" s="81"/>
      <c r="AG92" s="111"/>
      <c r="AH92" s="81"/>
      <c r="AI92" s="81"/>
      <c r="AJ92" s="65">
        <f t="shared" si="9"/>
        <v>0</v>
      </c>
    </row>
    <row r="93" spans="2:36" ht="30">
      <c r="B93" s="62"/>
      <c r="C93" s="49">
        <v>4</v>
      </c>
      <c r="D93" s="82" t="s">
        <v>15</v>
      </c>
      <c r="E93" s="82" t="s">
        <v>259</v>
      </c>
      <c r="F93" s="16">
        <v>436</v>
      </c>
      <c r="H93" s="81"/>
      <c r="I93" s="81"/>
      <c r="J93" s="81"/>
      <c r="K93" s="81"/>
      <c r="L93" s="65">
        <f t="shared" si="5"/>
        <v>0</v>
      </c>
      <c r="M93" s="66"/>
      <c r="N93" s="81"/>
      <c r="O93" s="81"/>
      <c r="P93" s="81"/>
      <c r="Q93" s="81"/>
      <c r="R93" s="65">
        <f t="shared" si="6"/>
        <v>0</v>
      </c>
      <c r="S93" s="66"/>
      <c r="T93" s="81"/>
      <c r="U93" s="81"/>
      <c r="V93" s="81"/>
      <c r="W93" s="81"/>
      <c r="X93" s="65">
        <f t="shared" si="7"/>
        <v>0</v>
      </c>
      <c r="Y93" s="104"/>
      <c r="Z93" s="81"/>
      <c r="AA93" s="81"/>
      <c r="AB93" s="81"/>
      <c r="AC93" s="81"/>
      <c r="AD93" s="65">
        <f t="shared" si="8"/>
        <v>0</v>
      </c>
      <c r="AE93" s="97"/>
      <c r="AF93" s="81"/>
      <c r="AG93" s="111"/>
      <c r="AH93" s="81"/>
      <c r="AI93" s="81"/>
      <c r="AJ93" s="65">
        <f t="shared" si="9"/>
        <v>0</v>
      </c>
    </row>
    <row r="94" spans="2:36" ht="30">
      <c r="B94" s="62"/>
      <c r="C94" s="49">
        <v>4</v>
      </c>
      <c r="D94" s="82" t="s">
        <v>15</v>
      </c>
      <c r="E94" s="82" t="s">
        <v>260</v>
      </c>
      <c r="F94" s="16">
        <v>8276</v>
      </c>
      <c r="H94" s="81"/>
      <c r="I94" s="81"/>
      <c r="J94" s="81"/>
      <c r="K94" s="81"/>
      <c r="L94" s="65">
        <f t="shared" si="5"/>
        <v>0</v>
      </c>
      <c r="M94" s="66"/>
      <c r="N94" s="81"/>
      <c r="O94" s="81"/>
      <c r="P94" s="81"/>
      <c r="Q94" s="81"/>
      <c r="R94" s="65">
        <f t="shared" si="6"/>
        <v>0</v>
      </c>
      <c r="S94" s="66"/>
      <c r="T94" s="81"/>
      <c r="U94" s="81"/>
      <c r="V94" s="81"/>
      <c r="W94" s="81"/>
      <c r="X94" s="65">
        <f t="shared" si="7"/>
        <v>0</v>
      </c>
      <c r="Y94" s="104"/>
      <c r="Z94" s="81"/>
      <c r="AA94" s="81"/>
      <c r="AB94" s="81"/>
      <c r="AC94" s="81"/>
      <c r="AD94" s="65">
        <f t="shared" si="8"/>
        <v>0</v>
      </c>
      <c r="AE94" s="97"/>
      <c r="AF94" s="81"/>
      <c r="AG94" s="111"/>
      <c r="AH94" s="81"/>
      <c r="AI94" s="81"/>
      <c r="AJ94" s="65">
        <f t="shared" si="9"/>
        <v>0</v>
      </c>
    </row>
    <row r="95" spans="2:36" ht="90">
      <c r="B95" s="62"/>
      <c r="C95" s="49">
        <v>4</v>
      </c>
      <c r="D95" s="82" t="s">
        <v>262</v>
      </c>
      <c r="E95" s="82" t="s">
        <v>931</v>
      </c>
      <c r="F95" s="16">
        <v>113256</v>
      </c>
      <c r="H95" s="81"/>
      <c r="I95" s="81"/>
      <c r="J95" s="81"/>
      <c r="K95" s="81"/>
      <c r="L95" s="65">
        <f t="shared" si="5"/>
        <v>0</v>
      </c>
      <c r="M95" s="66"/>
      <c r="N95" s="81"/>
      <c r="O95" s="81"/>
      <c r="P95" s="81"/>
      <c r="Q95" s="81"/>
      <c r="R95" s="65">
        <f t="shared" si="6"/>
        <v>0</v>
      </c>
      <c r="S95" s="66"/>
      <c r="T95" s="81"/>
      <c r="U95" s="81"/>
      <c r="V95" s="81"/>
      <c r="W95" s="81"/>
      <c r="X95" s="65">
        <f t="shared" si="7"/>
        <v>0</v>
      </c>
      <c r="Y95" s="104"/>
      <c r="Z95" s="81"/>
      <c r="AA95" s="81"/>
      <c r="AB95" s="81"/>
      <c r="AC95" s="81"/>
      <c r="AD95" s="65">
        <f t="shared" si="8"/>
        <v>0</v>
      </c>
      <c r="AE95" s="97"/>
      <c r="AF95" s="81"/>
      <c r="AG95" s="111"/>
      <c r="AH95" s="81"/>
      <c r="AI95" s="81"/>
      <c r="AJ95" s="65">
        <f t="shared" si="9"/>
        <v>0</v>
      </c>
    </row>
    <row r="96" spans="2:36" ht="45">
      <c r="B96" s="62"/>
      <c r="C96" s="49">
        <v>4</v>
      </c>
      <c r="D96" s="82" t="s">
        <v>23</v>
      </c>
      <c r="E96" s="82" t="s">
        <v>263</v>
      </c>
      <c r="F96" s="16">
        <v>3920</v>
      </c>
      <c r="H96" s="81"/>
      <c r="I96" s="81"/>
      <c r="J96" s="81"/>
      <c r="K96" s="81"/>
      <c r="L96" s="65">
        <f t="shared" si="5"/>
        <v>0</v>
      </c>
      <c r="M96" s="66"/>
      <c r="N96" s="81"/>
      <c r="O96" s="81"/>
      <c r="P96" s="81"/>
      <c r="Q96" s="81"/>
      <c r="R96" s="65">
        <f t="shared" si="6"/>
        <v>0</v>
      </c>
      <c r="S96" s="66"/>
      <c r="T96" s="81"/>
      <c r="U96" s="81"/>
      <c r="V96" s="81"/>
      <c r="W96" s="81"/>
      <c r="X96" s="65">
        <f t="shared" si="7"/>
        <v>0</v>
      </c>
      <c r="Y96" s="104"/>
      <c r="Z96" s="81"/>
      <c r="AA96" s="81"/>
      <c r="AB96" s="81"/>
      <c r="AC96" s="81"/>
      <c r="AD96" s="65">
        <f t="shared" si="8"/>
        <v>0</v>
      </c>
      <c r="AE96" s="97"/>
      <c r="AF96" s="81"/>
      <c r="AG96" s="111"/>
      <c r="AH96" s="81"/>
      <c r="AI96" s="81"/>
      <c r="AJ96" s="65">
        <f t="shared" si="9"/>
        <v>0</v>
      </c>
    </row>
    <row r="97" spans="2:36" ht="45">
      <c r="B97" s="62"/>
      <c r="C97" s="49">
        <v>4</v>
      </c>
      <c r="D97" s="82" t="s">
        <v>23</v>
      </c>
      <c r="E97" s="82" t="s">
        <v>264</v>
      </c>
      <c r="F97" s="16">
        <v>436</v>
      </c>
      <c r="H97" s="81"/>
      <c r="I97" s="81"/>
      <c r="J97" s="81"/>
      <c r="K97" s="81"/>
      <c r="L97" s="65">
        <f t="shared" si="5"/>
        <v>0</v>
      </c>
      <c r="M97" s="66"/>
      <c r="N97" s="81"/>
      <c r="O97" s="81"/>
      <c r="P97" s="81"/>
      <c r="Q97" s="81"/>
      <c r="R97" s="65">
        <f t="shared" si="6"/>
        <v>0</v>
      </c>
      <c r="S97" s="66"/>
      <c r="T97" s="81"/>
      <c r="U97" s="81"/>
      <c r="V97" s="81"/>
      <c r="W97" s="81"/>
      <c r="X97" s="65">
        <f t="shared" si="7"/>
        <v>0</v>
      </c>
      <c r="Y97" s="104"/>
      <c r="Z97" s="81"/>
      <c r="AA97" s="81"/>
      <c r="AB97" s="81"/>
      <c r="AC97" s="81"/>
      <c r="AD97" s="65">
        <f t="shared" si="8"/>
        <v>0</v>
      </c>
      <c r="AE97" s="97"/>
      <c r="AF97" s="81"/>
      <c r="AG97" s="111"/>
      <c r="AH97" s="81"/>
      <c r="AI97" s="81"/>
      <c r="AJ97" s="65">
        <f t="shared" si="9"/>
        <v>0</v>
      </c>
    </row>
    <row r="98" spans="2:36" ht="45">
      <c r="B98" s="62"/>
      <c r="C98" s="49">
        <v>4</v>
      </c>
      <c r="D98" s="82" t="s">
        <v>15</v>
      </c>
      <c r="E98" s="82" t="s">
        <v>265</v>
      </c>
      <c r="F98" s="16">
        <v>5663</v>
      </c>
      <c r="H98" s="81"/>
      <c r="I98" s="81"/>
      <c r="J98" s="81"/>
      <c r="K98" s="81"/>
      <c r="L98" s="65">
        <f t="shared" si="5"/>
        <v>0</v>
      </c>
      <c r="M98" s="66"/>
      <c r="N98" s="81"/>
      <c r="O98" s="81"/>
      <c r="P98" s="81"/>
      <c r="Q98" s="81"/>
      <c r="R98" s="65">
        <f t="shared" si="6"/>
        <v>0</v>
      </c>
      <c r="S98" s="66"/>
      <c r="T98" s="81"/>
      <c r="U98" s="81"/>
      <c r="V98" s="81"/>
      <c r="W98" s="81"/>
      <c r="X98" s="65">
        <f t="shared" si="7"/>
        <v>0</v>
      </c>
      <c r="Y98" s="104"/>
      <c r="Z98" s="81"/>
      <c r="AA98" s="81"/>
      <c r="AB98" s="81"/>
      <c r="AC98" s="81"/>
      <c r="AD98" s="65">
        <f t="shared" si="8"/>
        <v>0</v>
      </c>
      <c r="AE98" s="97"/>
      <c r="AF98" s="81"/>
      <c r="AG98" s="111"/>
      <c r="AH98" s="81"/>
      <c r="AI98" s="81"/>
      <c r="AJ98" s="65">
        <f t="shared" si="9"/>
        <v>0</v>
      </c>
    </row>
    <row r="99" spans="2:36" ht="45">
      <c r="B99" s="62"/>
      <c r="C99" s="49">
        <v>4</v>
      </c>
      <c r="D99" s="82" t="s">
        <v>23</v>
      </c>
      <c r="E99" s="82" t="s">
        <v>266</v>
      </c>
      <c r="F99" s="16">
        <v>436</v>
      </c>
      <c r="H99" s="81"/>
      <c r="I99" s="81"/>
      <c r="J99" s="81"/>
      <c r="K99" s="81"/>
      <c r="L99" s="65">
        <f t="shared" si="5"/>
        <v>0</v>
      </c>
      <c r="M99" s="66"/>
      <c r="N99" s="81"/>
      <c r="O99" s="81"/>
      <c r="P99" s="81"/>
      <c r="Q99" s="81"/>
      <c r="R99" s="65">
        <f t="shared" si="6"/>
        <v>0</v>
      </c>
      <c r="S99" s="66"/>
      <c r="T99" s="81"/>
      <c r="U99" s="81"/>
      <c r="V99" s="81"/>
      <c r="W99" s="81"/>
      <c r="X99" s="65">
        <f t="shared" si="7"/>
        <v>0</v>
      </c>
      <c r="Y99" s="104"/>
      <c r="Z99" s="81"/>
      <c r="AA99" s="81"/>
      <c r="AB99" s="81"/>
      <c r="AC99" s="81"/>
      <c r="AD99" s="65">
        <f t="shared" si="8"/>
        <v>0</v>
      </c>
      <c r="AE99" s="97"/>
      <c r="AF99" s="81"/>
      <c r="AG99" s="111"/>
      <c r="AH99" s="81"/>
      <c r="AI99" s="81"/>
      <c r="AJ99" s="65">
        <f t="shared" si="9"/>
        <v>0</v>
      </c>
    </row>
    <row r="100" spans="2:36" ht="90">
      <c r="B100" s="62"/>
      <c r="C100" s="49">
        <v>4</v>
      </c>
      <c r="D100" s="82" t="s">
        <v>267</v>
      </c>
      <c r="E100" s="82" t="s">
        <v>268</v>
      </c>
      <c r="F100" s="16">
        <v>317988</v>
      </c>
      <c r="H100" s="81"/>
      <c r="I100" s="81"/>
      <c r="J100" s="81"/>
      <c r="K100" s="70"/>
      <c r="L100" s="65">
        <f t="shared" si="5"/>
        <v>0</v>
      </c>
      <c r="M100" s="66"/>
      <c r="N100" s="70"/>
      <c r="O100" s="81"/>
      <c r="P100" s="81"/>
      <c r="Q100" s="81"/>
      <c r="R100" s="65">
        <f t="shared" si="6"/>
        <v>0</v>
      </c>
      <c r="S100" s="66"/>
      <c r="T100" s="81"/>
      <c r="U100" s="81"/>
      <c r="V100" s="81"/>
      <c r="W100" s="81"/>
      <c r="X100" s="65">
        <f t="shared" si="7"/>
        <v>0</v>
      </c>
      <c r="Y100" s="105"/>
      <c r="Z100" s="81"/>
      <c r="AA100" s="81"/>
      <c r="AB100" s="81"/>
      <c r="AC100" s="81"/>
      <c r="AD100" s="65">
        <f t="shared" si="8"/>
        <v>0</v>
      </c>
      <c r="AE100" s="71"/>
      <c r="AF100" s="81"/>
      <c r="AG100" s="111"/>
      <c r="AH100" s="81"/>
      <c r="AI100" s="81"/>
      <c r="AJ100" s="65">
        <f t="shared" si="9"/>
        <v>0</v>
      </c>
    </row>
    <row r="101" spans="2:36" ht="105">
      <c r="B101" s="62"/>
      <c r="C101" s="49">
        <v>4</v>
      </c>
      <c r="D101" s="82" t="s">
        <v>269</v>
      </c>
      <c r="E101" s="82" t="s">
        <v>270</v>
      </c>
      <c r="F101" s="16">
        <v>345866</v>
      </c>
      <c r="H101" s="81"/>
      <c r="I101" s="81"/>
      <c r="J101" s="81"/>
      <c r="K101" s="72"/>
      <c r="L101" s="65">
        <f t="shared" si="5"/>
        <v>0</v>
      </c>
      <c r="M101" s="72"/>
      <c r="N101" s="72"/>
      <c r="O101" s="81"/>
      <c r="P101" s="81"/>
      <c r="Q101" s="81"/>
      <c r="R101" s="65">
        <f t="shared" si="6"/>
        <v>0</v>
      </c>
      <c r="S101" s="72"/>
      <c r="T101" s="81"/>
      <c r="U101" s="81"/>
      <c r="V101" s="81"/>
      <c r="W101" s="81"/>
      <c r="X101" s="65">
        <f t="shared" si="7"/>
        <v>0</v>
      </c>
      <c r="Y101" s="106"/>
      <c r="Z101" s="81"/>
      <c r="AA101" s="81"/>
      <c r="AB101" s="81"/>
      <c r="AC101" s="81"/>
      <c r="AD101" s="65">
        <f t="shared" si="8"/>
        <v>0</v>
      </c>
      <c r="AE101" s="98"/>
      <c r="AF101" s="81"/>
      <c r="AG101" s="111"/>
      <c r="AH101" s="81"/>
      <c r="AI101" s="81"/>
      <c r="AJ101" s="65">
        <f t="shared" si="9"/>
        <v>0</v>
      </c>
    </row>
    <row r="102" spans="2:36" ht="90">
      <c r="B102" s="62"/>
      <c r="C102" s="49">
        <v>4</v>
      </c>
      <c r="D102" s="82" t="s">
        <v>271</v>
      </c>
      <c r="E102" s="82" t="s">
        <v>272</v>
      </c>
      <c r="F102" s="16">
        <v>240016</v>
      </c>
      <c r="H102" s="81"/>
      <c r="I102" s="81"/>
      <c r="J102" s="81"/>
      <c r="K102" s="81"/>
      <c r="L102" s="65">
        <f t="shared" si="5"/>
        <v>0</v>
      </c>
      <c r="M102" s="66"/>
      <c r="N102" s="81"/>
      <c r="O102" s="81"/>
      <c r="P102" s="81"/>
      <c r="Q102" s="81"/>
      <c r="R102" s="65">
        <f t="shared" si="6"/>
        <v>0</v>
      </c>
      <c r="S102" s="66"/>
      <c r="T102" s="81"/>
      <c r="U102" s="81"/>
      <c r="V102" s="81"/>
      <c r="W102" s="81"/>
      <c r="X102" s="65">
        <f t="shared" si="7"/>
        <v>0</v>
      </c>
      <c r="Z102" s="81"/>
      <c r="AA102" s="81"/>
      <c r="AB102" s="81"/>
      <c r="AC102" s="81"/>
      <c r="AD102" s="65">
        <f t="shared" si="8"/>
        <v>0</v>
      </c>
      <c r="AF102" s="81"/>
      <c r="AG102" s="111"/>
      <c r="AH102" s="81"/>
      <c r="AI102" s="81"/>
      <c r="AJ102" s="65">
        <f t="shared" si="9"/>
        <v>0</v>
      </c>
    </row>
    <row r="103" spans="2:36" ht="30">
      <c r="B103" s="62"/>
      <c r="C103" s="49">
        <v>4</v>
      </c>
      <c r="D103" s="82" t="s">
        <v>15</v>
      </c>
      <c r="E103" s="82" t="s">
        <v>273</v>
      </c>
      <c r="F103" s="16">
        <v>4356</v>
      </c>
      <c r="H103" s="81"/>
      <c r="I103" s="81"/>
      <c r="J103" s="81"/>
      <c r="K103" s="81"/>
      <c r="L103" s="65">
        <f t="shared" si="5"/>
        <v>0</v>
      </c>
      <c r="M103" s="66"/>
      <c r="N103" s="81"/>
      <c r="O103" s="81"/>
      <c r="P103" s="81"/>
      <c r="Q103" s="81"/>
      <c r="R103" s="65">
        <f t="shared" si="6"/>
        <v>0</v>
      </c>
      <c r="S103" s="66"/>
      <c r="T103" s="81"/>
      <c r="U103" s="81"/>
      <c r="V103" s="81"/>
      <c r="W103" s="81"/>
      <c r="X103" s="65">
        <f t="shared" si="7"/>
        <v>0</v>
      </c>
      <c r="Z103" s="81"/>
      <c r="AA103" s="81"/>
      <c r="AB103" s="81"/>
      <c r="AC103" s="81"/>
      <c r="AD103" s="65">
        <f t="shared" si="8"/>
        <v>0</v>
      </c>
      <c r="AF103" s="81"/>
      <c r="AG103" s="111"/>
      <c r="AH103" s="81"/>
      <c r="AI103" s="81"/>
      <c r="AJ103" s="65">
        <f t="shared" si="9"/>
        <v>0</v>
      </c>
    </row>
    <row r="104" spans="2:36" ht="120">
      <c r="B104" s="62"/>
      <c r="C104" s="49">
        <v>4</v>
      </c>
      <c r="D104" s="82" t="s">
        <v>274</v>
      </c>
      <c r="E104" s="82" t="s">
        <v>275</v>
      </c>
      <c r="F104" s="16">
        <v>209066</v>
      </c>
      <c r="H104" s="81"/>
      <c r="I104" s="81"/>
      <c r="J104" s="81"/>
      <c r="K104" s="81"/>
      <c r="L104" s="65">
        <f t="shared" si="5"/>
        <v>0</v>
      </c>
      <c r="M104" s="66"/>
      <c r="N104" s="81"/>
      <c r="O104" s="81"/>
      <c r="P104" s="81"/>
      <c r="Q104" s="81"/>
      <c r="R104" s="65">
        <f t="shared" si="6"/>
        <v>0</v>
      </c>
      <c r="S104" s="66"/>
      <c r="T104" s="81"/>
      <c r="U104" s="81"/>
      <c r="V104" s="81"/>
      <c r="W104" s="81"/>
      <c r="X104" s="65">
        <f t="shared" si="7"/>
        <v>0</v>
      </c>
      <c r="Z104" s="81"/>
      <c r="AA104" s="81"/>
      <c r="AB104" s="81"/>
      <c r="AC104" s="81"/>
      <c r="AD104" s="65">
        <f t="shared" si="8"/>
        <v>0</v>
      </c>
      <c r="AF104" s="81"/>
      <c r="AG104" s="111"/>
      <c r="AH104" s="81"/>
      <c r="AI104" s="81"/>
      <c r="AJ104" s="65">
        <f t="shared" si="9"/>
        <v>0</v>
      </c>
    </row>
    <row r="105" spans="2:36" ht="60">
      <c r="B105" s="62"/>
      <c r="C105" s="49">
        <v>4</v>
      </c>
      <c r="D105" s="82" t="s">
        <v>276</v>
      </c>
      <c r="E105" s="82" t="s">
        <v>277</v>
      </c>
      <c r="F105" s="16">
        <v>319295</v>
      </c>
      <c r="H105" s="81"/>
      <c r="I105" s="81"/>
      <c r="J105" s="81"/>
      <c r="K105" s="81"/>
      <c r="L105" s="65">
        <f t="shared" si="5"/>
        <v>0</v>
      </c>
      <c r="M105" s="66"/>
      <c r="N105" s="81"/>
      <c r="O105" s="81"/>
      <c r="P105" s="81"/>
      <c r="Q105" s="81"/>
      <c r="R105" s="65">
        <f t="shared" si="6"/>
        <v>0</v>
      </c>
      <c r="S105" s="66"/>
      <c r="T105" s="81"/>
      <c r="U105" s="81"/>
      <c r="V105" s="81"/>
      <c r="W105" s="81"/>
      <c r="X105" s="65">
        <f t="shared" si="7"/>
        <v>0</v>
      </c>
      <c r="Z105" s="81"/>
      <c r="AA105" s="81"/>
      <c r="AB105" s="81"/>
      <c r="AC105" s="81"/>
      <c r="AD105" s="65">
        <f t="shared" si="8"/>
        <v>0</v>
      </c>
      <c r="AF105" s="81"/>
      <c r="AG105" s="111"/>
      <c r="AH105" s="81"/>
      <c r="AI105" s="81"/>
      <c r="AJ105" s="65">
        <f t="shared" si="9"/>
        <v>0</v>
      </c>
    </row>
    <row r="106" spans="2:36" ht="45">
      <c r="B106" s="62"/>
      <c r="C106" s="49">
        <v>4</v>
      </c>
      <c r="D106" s="82" t="s">
        <v>278</v>
      </c>
      <c r="E106" s="82" t="s">
        <v>279</v>
      </c>
      <c r="F106" s="16">
        <v>87120</v>
      </c>
      <c r="H106" s="81"/>
      <c r="I106" s="81"/>
      <c r="J106" s="81"/>
      <c r="K106" s="81"/>
      <c r="L106" s="65">
        <f t="shared" si="5"/>
        <v>0</v>
      </c>
      <c r="M106" s="66"/>
      <c r="N106" s="81"/>
      <c r="O106" s="81"/>
      <c r="P106" s="81"/>
      <c r="Q106" s="81"/>
      <c r="R106" s="65">
        <f t="shared" si="6"/>
        <v>0</v>
      </c>
      <c r="S106" s="66"/>
      <c r="T106" s="81"/>
      <c r="U106" s="81"/>
      <c r="V106" s="81"/>
      <c r="W106" s="81"/>
      <c r="X106" s="65">
        <f t="shared" si="7"/>
        <v>0</v>
      </c>
      <c r="Z106" s="81"/>
      <c r="AA106" s="81"/>
      <c r="AB106" s="81"/>
      <c r="AC106" s="81"/>
      <c r="AD106" s="65">
        <f t="shared" si="8"/>
        <v>0</v>
      </c>
      <c r="AF106" s="81"/>
      <c r="AG106" s="111"/>
      <c r="AH106" s="81"/>
      <c r="AI106" s="81"/>
      <c r="AJ106" s="65">
        <f t="shared" si="9"/>
        <v>0</v>
      </c>
    </row>
    <row r="107" spans="2:36" ht="45">
      <c r="B107" s="62"/>
      <c r="C107" s="49">
        <v>4</v>
      </c>
      <c r="D107" s="82" t="s">
        <v>15</v>
      </c>
      <c r="E107" s="82" t="s">
        <v>280</v>
      </c>
      <c r="F107" s="16">
        <v>35719</v>
      </c>
      <c r="H107" s="81"/>
      <c r="I107" s="81"/>
      <c r="J107" s="81"/>
      <c r="K107" s="81"/>
      <c r="L107" s="65">
        <f t="shared" si="5"/>
        <v>0</v>
      </c>
      <c r="M107" s="66"/>
      <c r="N107" s="81"/>
      <c r="O107" s="81"/>
      <c r="P107" s="81"/>
      <c r="Q107" s="81"/>
      <c r="R107" s="65">
        <f t="shared" si="6"/>
        <v>0</v>
      </c>
      <c r="S107" s="66"/>
      <c r="T107" s="81"/>
      <c r="U107" s="81"/>
      <c r="V107" s="81"/>
      <c r="W107" s="81"/>
      <c r="X107" s="65">
        <f t="shared" si="7"/>
        <v>0</v>
      </c>
      <c r="Z107" s="81"/>
      <c r="AA107" s="81"/>
      <c r="AB107" s="81"/>
      <c r="AC107" s="81"/>
      <c r="AD107" s="65">
        <f t="shared" si="8"/>
        <v>0</v>
      </c>
      <c r="AF107" s="81"/>
      <c r="AG107" s="111"/>
      <c r="AH107" s="81"/>
      <c r="AI107" s="81"/>
      <c r="AJ107" s="65">
        <f t="shared" si="9"/>
        <v>0</v>
      </c>
    </row>
    <row r="108" spans="2:36" ht="30">
      <c r="B108" s="62"/>
      <c r="C108" s="49">
        <v>4</v>
      </c>
      <c r="D108" s="82" t="s">
        <v>15</v>
      </c>
      <c r="E108" s="82" t="s">
        <v>281</v>
      </c>
      <c r="F108" s="16">
        <v>871</v>
      </c>
      <c r="H108" s="81"/>
      <c r="I108" s="81"/>
      <c r="J108" s="81"/>
      <c r="K108" s="81"/>
      <c r="L108" s="65">
        <f t="shared" si="5"/>
        <v>0</v>
      </c>
      <c r="M108" s="66"/>
      <c r="N108" s="81"/>
      <c r="O108" s="81"/>
      <c r="P108" s="81"/>
      <c r="Q108" s="81"/>
      <c r="R108" s="65">
        <f t="shared" si="6"/>
        <v>0</v>
      </c>
      <c r="S108" s="66"/>
      <c r="T108" s="81"/>
      <c r="U108" s="81"/>
      <c r="V108" s="81"/>
      <c r="W108" s="81"/>
      <c r="X108" s="65">
        <f t="shared" si="7"/>
        <v>0</v>
      </c>
      <c r="Z108" s="81"/>
      <c r="AA108" s="81"/>
      <c r="AB108" s="81"/>
      <c r="AC108" s="81"/>
      <c r="AD108" s="65">
        <f t="shared" si="8"/>
        <v>0</v>
      </c>
      <c r="AF108" s="81"/>
      <c r="AG108" s="111"/>
      <c r="AH108" s="81"/>
      <c r="AI108" s="81"/>
      <c r="AJ108" s="65">
        <f t="shared" si="9"/>
        <v>0</v>
      </c>
    </row>
    <row r="109" spans="2:36" ht="45">
      <c r="B109" s="62"/>
      <c r="C109" s="49">
        <v>4</v>
      </c>
      <c r="D109" s="82" t="s">
        <v>282</v>
      </c>
      <c r="E109" s="82" t="s">
        <v>283</v>
      </c>
      <c r="F109" s="16">
        <v>46609</v>
      </c>
      <c r="H109" s="81"/>
      <c r="I109" s="81"/>
      <c r="J109" s="81"/>
      <c r="K109" s="81"/>
      <c r="L109" s="65">
        <f t="shared" si="5"/>
        <v>0</v>
      </c>
      <c r="M109" s="66"/>
      <c r="N109" s="81"/>
      <c r="O109" s="81"/>
      <c r="P109" s="81"/>
      <c r="Q109" s="81"/>
      <c r="R109" s="65">
        <f t="shared" si="6"/>
        <v>0</v>
      </c>
      <c r="S109" s="66"/>
      <c r="T109" s="81"/>
      <c r="U109" s="81"/>
      <c r="V109" s="81"/>
      <c r="W109" s="81"/>
      <c r="X109" s="65">
        <f t="shared" si="7"/>
        <v>0</v>
      </c>
      <c r="Z109" s="81"/>
      <c r="AA109" s="81"/>
      <c r="AB109" s="81"/>
      <c r="AC109" s="81"/>
      <c r="AD109" s="65">
        <f t="shared" si="8"/>
        <v>0</v>
      </c>
      <c r="AF109" s="81"/>
      <c r="AG109" s="111"/>
      <c r="AH109" s="81"/>
      <c r="AI109" s="81"/>
      <c r="AJ109" s="65">
        <f t="shared" si="9"/>
        <v>0</v>
      </c>
    </row>
    <row r="110" spans="2:36" ht="60">
      <c r="B110" s="62"/>
      <c r="C110" s="49">
        <v>4</v>
      </c>
      <c r="D110" s="82" t="s">
        <v>284</v>
      </c>
      <c r="E110" s="82" t="s">
        <v>285</v>
      </c>
      <c r="F110" s="16">
        <v>12632</v>
      </c>
      <c r="H110" s="81"/>
      <c r="I110" s="81"/>
      <c r="J110" s="81"/>
      <c r="K110" s="81"/>
      <c r="L110" s="65">
        <f t="shared" si="5"/>
        <v>0</v>
      </c>
      <c r="M110" s="66"/>
      <c r="N110" s="81"/>
      <c r="O110" s="81"/>
      <c r="P110" s="81"/>
      <c r="Q110" s="81"/>
      <c r="R110" s="65">
        <f t="shared" si="6"/>
        <v>0</v>
      </c>
      <c r="S110" s="66"/>
      <c r="T110" s="81"/>
      <c r="U110" s="81"/>
      <c r="V110" s="81"/>
      <c r="W110" s="81"/>
      <c r="X110" s="65">
        <f t="shared" si="7"/>
        <v>0</v>
      </c>
      <c r="Z110" s="81"/>
      <c r="AA110" s="81"/>
      <c r="AB110" s="81"/>
      <c r="AC110" s="81"/>
      <c r="AD110" s="65">
        <f t="shared" si="8"/>
        <v>0</v>
      </c>
      <c r="AF110" s="81"/>
      <c r="AG110" s="111"/>
      <c r="AH110" s="81"/>
      <c r="AI110" s="81"/>
      <c r="AJ110" s="65">
        <f t="shared" si="9"/>
        <v>0</v>
      </c>
    </row>
    <row r="111" spans="2:36" ht="45">
      <c r="B111" s="62"/>
      <c r="C111" s="49">
        <v>4</v>
      </c>
      <c r="D111" s="82" t="s">
        <v>15</v>
      </c>
      <c r="E111" s="82" t="s">
        <v>286</v>
      </c>
      <c r="F111" s="16">
        <v>871</v>
      </c>
      <c r="H111" s="81"/>
      <c r="I111" s="81"/>
      <c r="J111" s="81"/>
      <c r="K111" s="81"/>
      <c r="L111" s="65">
        <f t="shared" si="5"/>
        <v>0</v>
      </c>
      <c r="M111" s="66"/>
      <c r="N111" s="81"/>
      <c r="O111" s="81"/>
      <c r="P111" s="81"/>
      <c r="Q111" s="81"/>
      <c r="R111" s="65">
        <f t="shared" si="6"/>
        <v>0</v>
      </c>
      <c r="S111" s="66"/>
      <c r="T111" s="81"/>
      <c r="U111" s="81"/>
      <c r="V111" s="81"/>
      <c r="W111" s="81"/>
      <c r="X111" s="65">
        <f t="shared" si="7"/>
        <v>0</v>
      </c>
      <c r="Z111" s="81"/>
      <c r="AA111" s="81"/>
      <c r="AB111" s="81"/>
      <c r="AC111" s="81"/>
      <c r="AD111" s="65">
        <f t="shared" si="8"/>
        <v>0</v>
      </c>
      <c r="AF111" s="81"/>
      <c r="AG111" s="111"/>
      <c r="AH111" s="81"/>
      <c r="AI111" s="81"/>
      <c r="AJ111" s="65">
        <f t="shared" si="9"/>
        <v>0</v>
      </c>
    </row>
    <row r="112" spans="2:36" ht="105">
      <c r="B112" s="62"/>
      <c r="C112" s="49">
        <v>4</v>
      </c>
      <c r="D112" s="82" t="s">
        <v>15</v>
      </c>
      <c r="E112" s="82" t="s">
        <v>287</v>
      </c>
      <c r="F112" s="16">
        <v>14375</v>
      </c>
      <c r="H112" s="81"/>
      <c r="I112" s="81"/>
      <c r="J112" s="81"/>
      <c r="K112" s="81"/>
      <c r="L112" s="65">
        <f t="shared" si="5"/>
        <v>0</v>
      </c>
      <c r="M112" s="66"/>
      <c r="N112" s="81"/>
      <c r="O112" s="81"/>
      <c r="P112" s="81"/>
      <c r="Q112" s="81"/>
      <c r="R112" s="65">
        <f t="shared" si="6"/>
        <v>0</v>
      </c>
      <c r="S112" s="66"/>
      <c r="T112" s="81"/>
      <c r="U112" s="81"/>
      <c r="V112" s="81"/>
      <c r="W112" s="81"/>
      <c r="X112" s="65">
        <f t="shared" si="7"/>
        <v>0</v>
      </c>
      <c r="Z112" s="81"/>
      <c r="AA112" s="81"/>
      <c r="AB112" s="81"/>
      <c r="AC112" s="81"/>
      <c r="AD112" s="65">
        <f t="shared" si="8"/>
        <v>0</v>
      </c>
      <c r="AF112" s="81"/>
      <c r="AG112" s="111"/>
      <c r="AH112" s="81"/>
      <c r="AI112" s="81"/>
      <c r="AJ112" s="65">
        <f t="shared" si="9"/>
        <v>0</v>
      </c>
    </row>
    <row r="113" spans="2:36" ht="30">
      <c r="B113" s="62"/>
      <c r="C113" s="49">
        <v>4</v>
      </c>
      <c r="D113" s="82" t="s">
        <v>15</v>
      </c>
      <c r="E113" s="82" t="s">
        <v>288</v>
      </c>
      <c r="F113" s="16">
        <v>2178</v>
      </c>
      <c r="H113" s="81"/>
      <c r="I113" s="81"/>
      <c r="J113" s="81"/>
      <c r="K113" s="81"/>
      <c r="L113" s="65">
        <f t="shared" si="5"/>
        <v>0</v>
      </c>
      <c r="M113" s="66"/>
      <c r="N113" s="81"/>
      <c r="O113" s="81"/>
      <c r="P113" s="81"/>
      <c r="Q113" s="81"/>
      <c r="R113" s="65">
        <f t="shared" si="6"/>
        <v>0</v>
      </c>
      <c r="S113" s="66"/>
      <c r="T113" s="81"/>
      <c r="U113" s="81"/>
      <c r="V113" s="81"/>
      <c r="W113" s="81"/>
      <c r="X113" s="65">
        <f t="shared" si="7"/>
        <v>0</v>
      </c>
      <c r="Z113" s="81"/>
      <c r="AA113" s="81"/>
      <c r="AB113" s="81"/>
      <c r="AC113" s="81"/>
      <c r="AD113" s="65">
        <f t="shared" si="8"/>
        <v>0</v>
      </c>
      <c r="AF113" s="81"/>
      <c r="AG113" s="111"/>
      <c r="AH113" s="81"/>
      <c r="AI113" s="81"/>
      <c r="AJ113" s="65">
        <f t="shared" si="9"/>
        <v>0</v>
      </c>
    </row>
    <row r="114" spans="2:36" ht="45">
      <c r="B114" s="62"/>
      <c r="C114" s="49">
        <v>4</v>
      </c>
      <c r="D114" s="82" t="s">
        <v>15</v>
      </c>
      <c r="E114" s="82" t="s">
        <v>289</v>
      </c>
      <c r="F114" s="16">
        <v>25265</v>
      </c>
      <c r="H114" s="81"/>
      <c r="I114" s="81"/>
      <c r="J114" s="81"/>
      <c r="K114" s="81"/>
      <c r="L114" s="65">
        <f t="shared" si="5"/>
        <v>0</v>
      </c>
      <c r="M114" s="66"/>
      <c r="N114" s="81"/>
      <c r="O114" s="81"/>
      <c r="P114" s="81"/>
      <c r="Q114" s="81"/>
      <c r="R114" s="65">
        <f t="shared" si="6"/>
        <v>0</v>
      </c>
      <c r="S114" s="66"/>
      <c r="T114" s="81"/>
      <c r="U114" s="81"/>
      <c r="V114" s="81"/>
      <c r="W114" s="81"/>
      <c r="X114" s="65">
        <f t="shared" si="7"/>
        <v>0</v>
      </c>
      <c r="Z114" s="81"/>
      <c r="AA114" s="81"/>
      <c r="AB114" s="81"/>
      <c r="AC114" s="81"/>
      <c r="AD114" s="65">
        <f t="shared" si="8"/>
        <v>0</v>
      </c>
      <c r="AF114" s="81"/>
      <c r="AG114" s="111"/>
      <c r="AH114" s="81"/>
      <c r="AI114" s="81"/>
      <c r="AJ114" s="65">
        <f t="shared" si="9"/>
        <v>0</v>
      </c>
    </row>
    <row r="115" spans="2:36" ht="60">
      <c r="B115" s="62"/>
      <c r="C115" s="49">
        <v>4</v>
      </c>
      <c r="D115" s="82" t="s">
        <v>15</v>
      </c>
      <c r="E115" s="82" t="s">
        <v>290</v>
      </c>
      <c r="F115" s="16">
        <v>436</v>
      </c>
      <c r="H115" s="81"/>
      <c r="I115" s="81"/>
      <c r="J115" s="81"/>
      <c r="K115" s="81"/>
      <c r="L115" s="65">
        <f t="shared" si="5"/>
        <v>0</v>
      </c>
      <c r="M115" s="66"/>
      <c r="N115" s="81"/>
      <c r="O115" s="81"/>
      <c r="P115" s="81"/>
      <c r="Q115" s="81"/>
      <c r="R115" s="65">
        <f t="shared" si="6"/>
        <v>0</v>
      </c>
      <c r="S115" s="66"/>
      <c r="T115" s="81"/>
      <c r="U115" s="81"/>
      <c r="V115" s="81"/>
      <c r="W115" s="81"/>
      <c r="X115" s="65">
        <f t="shared" si="7"/>
        <v>0</v>
      </c>
      <c r="Z115" s="81"/>
      <c r="AA115" s="81"/>
      <c r="AB115" s="81"/>
      <c r="AC115" s="81"/>
      <c r="AD115" s="65">
        <f t="shared" si="8"/>
        <v>0</v>
      </c>
      <c r="AF115" s="81"/>
      <c r="AG115" s="111"/>
      <c r="AH115" s="81"/>
      <c r="AI115" s="81"/>
      <c r="AJ115" s="65">
        <f t="shared" si="9"/>
        <v>0</v>
      </c>
    </row>
    <row r="116" spans="2:36" ht="45">
      <c r="B116" s="62"/>
      <c r="C116" s="49">
        <v>4</v>
      </c>
      <c r="D116" s="82" t="s">
        <v>15</v>
      </c>
      <c r="E116" s="82" t="s">
        <v>291</v>
      </c>
      <c r="F116" s="16">
        <v>1742</v>
      </c>
      <c r="H116" s="81"/>
      <c r="I116" s="81"/>
      <c r="J116" s="81"/>
      <c r="K116" s="81"/>
      <c r="L116" s="65">
        <f t="shared" si="5"/>
        <v>0</v>
      </c>
      <c r="M116" s="66"/>
      <c r="N116" s="81"/>
      <c r="O116" s="81"/>
      <c r="P116" s="81"/>
      <c r="Q116" s="81"/>
      <c r="R116" s="65">
        <f t="shared" si="6"/>
        <v>0</v>
      </c>
      <c r="S116" s="66"/>
      <c r="T116" s="81"/>
      <c r="U116" s="81"/>
      <c r="V116" s="81"/>
      <c r="W116" s="81"/>
      <c r="X116" s="65">
        <f t="shared" si="7"/>
        <v>0</v>
      </c>
      <c r="Z116" s="81"/>
      <c r="AA116" s="81"/>
      <c r="AB116" s="81"/>
      <c r="AC116" s="81"/>
      <c r="AD116" s="65">
        <f t="shared" si="8"/>
        <v>0</v>
      </c>
      <c r="AF116" s="81"/>
      <c r="AG116" s="111"/>
      <c r="AH116" s="81"/>
      <c r="AI116" s="81"/>
      <c r="AJ116" s="65">
        <f t="shared" si="9"/>
        <v>0</v>
      </c>
    </row>
    <row r="117" spans="2:36" ht="45">
      <c r="B117" s="62"/>
      <c r="C117" s="49">
        <v>4</v>
      </c>
      <c r="D117" s="82" t="s">
        <v>15</v>
      </c>
      <c r="E117" s="82" t="s">
        <v>292</v>
      </c>
      <c r="F117" s="16">
        <v>5663</v>
      </c>
      <c r="H117" s="81"/>
      <c r="I117" s="81"/>
      <c r="J117" s="81"/>
      <c r="K117" s="81"/>
      <c r="L117" s="65">
        <f t="shared" si="5"/>
        <v>0</v>
      </c>
      <c r="M117" s="66"/>
      <c r="N117" s="81"/>
      <c r="O117" s="81"/>
      <c r="P117" s="81"/>
      <c r="Q117" s="81"/>
      <c r="R117" s="65">
        <f t="shared" si="6"/>
        <v>0</v>
      </c>
      <c r="S117" s="66"/>
      <c r="T117" s="81"/>
      <c r="U117" s="81"/>
      <c r="V117" s="81"/>
      <c r="W117" s="81"/>
      <c r="X117" s="65">
        <f t="shared" si="7"/>
        <v>0</v>
      </c>
      <c r="Z117" s="81"/>
      <c r="AA117" s="81"/>
      <c r="AB117" s="81"/>
      <c r="AC117" s="81"/>
      <c r="AD117" s="65">
        <f t="shared" si="8"/>
        <v>0</v>
      </c>
      <c r="AF117" s="81"/>
      <c r="AG117" s="111"/>
      <c r="AH117" s="81"/>
      <c r="AI117" s="81"/>
      <c r="AJ117" s="65">
        <f t="shared" si="9"/>
        <v>0</v>
      </c>
    </row>
    <row r="118" spans="2:36" ht="45">
      <c r="B118" s="62"/>
      <c r="C118" s="49">
        <v>4</v>
      </c>
      <c r="D118" s="82" t="s">
        <v>15</v>
      </c>
      <c r="E118" s="82" t="s">
        <v>293</v>
      </c>
      <c r="F118" s="16">
        <v>3049</v>
      </c>
      <c r="H118" s="81"/>
      <c r="I118" s="81"/>
      <c r="J118" s="81"/>
      <c r="K118" s="81"/>
      <c r="L118" s="65">
        <f t="shared" si="5"/>
        <v>0</v>
      </c>
      <c r="M118" s="66"/>
      <c r="N118" s="81"/>
      <c r="O118" s="81"/>
      <c r="P118" s="81"/>
      <c r="Q118" s="81"/>
      <c r="R118" s="65">
        <f t="shared" si="6"/>
        <v>0</v>
      </c>
      <c r="S118" s="66"/>
      <c r="T118" s="81"/>
      <c r="U118" s="81"/>
      <c r="V118" s="81"/>
      <c r="W118" s="81"/>
      <c r="X118" s="65">
        <f t="shared" si="7"/>
        <v>0</v>
      </c>
      <c r="Z118" s="81"/>
      <c r="AA118" s="81"/>
      <c r="AB118" s="81"/>
      <c r="AC118" s="81"/>
      <c r="AD118" s="65">
        <f t="shared" si="8"/>
        <v>0</v>
      </c>
      <c r="AF118" s="81"/>
      <c r="AG118" s="111"/>
      <c r="AH118" s="81"/>
      <c r="AI118" s="81"/>
      <c r="AJ118" s="65">
        <f t="shared" si="9"/>
        <v>0</v>
      </c>
    </row>
    <row r="119" spans="2:36" ht="60">
      <c r="B119" s="62"/>
      <c r="C119" s="49">
        <v>4</v>
      </c>
      <c r="D119" s="82" t="s">
        <v>15</v>
      </c>
      <c r="E119" s="82" t="s">
        <v>294</v>
      </c>
      <c r="F119" s="16">
        <v>1742</v>
      </c>
      <c r="H119" s="81"/>
      <c r="I119" s="81"/>
      <c r="J119" s="81"/>
      <c r="K119" s="81"/>
      <c r="L119" s="65">
        <f t="shared" si="5"/>
        <v>0</v>
      </c>
      <c r="M119" s="66"/>
      <c r="N119" s="81"/>
      <c r="O119" s="81"/>
      <c r="P119" s="81"/>
      <c r="Q119" s="81"/>
      <c r="R119" s="65">
        <f t="shared" si="6"/>
        <v>0</v>
      </c>
      <c r="S119" s="66"/>
      <c r="T119" s="81"/>
      <c r="U119" s="81"/>
      <c r="V119" s="81"/>
      <c r="W119" s="81"/>
      <c r="X119" s="65">
        <f t="shared" si="7"/>
        <v>0</v>
      </c>
      <c r="Z119" s="81"/>
      <c r="AA119" s="81"/>
      <c r="AB119" s="81"/>
      <c r="AC119" s="81"/>
      <c r="AD119" s="65">
        <f t="shared" si="8"/>
        <v>0</v>
      </c>
      <c r="AF119" s="81"/>
      <c r="AG119" s="111"/>
      <c r="AH119" s="81"/>
      <c r="AI119" s="81"/>
      <c r="AJ119" s="65">
        <f t="shared" si="9"/>
        <v>0</v>
      </c>
    </row>
    <row r="120" spans="2:36" ht="45">
      <c r="B120" s="62"/>
      <c r="C120" s="49">
        <v>4</v>
      </c>
      <c r="D120" s="82" t="s">
        <v>15</v>
      </c>
      <c r="E120" s="82" t="s">
        <v>295</v>
      </c>
      <c r="F120" s="16">
        <v>871</v>
      </c>
      <c r="H120" s="81"/>
      <c r="I120" s="81"/>
      <c r="J120" s="81"/>
      <c r="K120" s="81"/>
      <c r="L120" s="65">
        <f t="shared" si="5"/>
        <v>0</v>
      </c>
      <c r="M120" s="66"/>
      <c r="N120" s="81"/>
      <c r="O120" s="81"/>
      <c r="P120" s="81"/>
      <c r="Q120" s="81"/>
      <c r="R120" s="65">
        <f t="shared" si="6"/>
        <v>0</v>
      </c>
      <c r="S120" s="66"/>
      <c r="T120" s="81"/>
      <c r="U120" s="81"/>
      <c r="V120" s="81"/>
      <c r="W120" s="81"/>
      <c r="X120" s="65">
        <f t="shared" si="7"/>
        <v>0</v>
      </c>
      <c r="Z120" s="81"/>
      <c r="AA120" s="81"/>
      <c r="AB120" s="81"/>
      <c r="AC120" s="81"/>
      <c r="AD120" s="65">
        <f t="shared" si="8"/>
        <v>0</v>
      </c>
      <c r="AF120" s="81"/>
      <c r="AG120" s="111"/>
      <c r="AH120" s="81"/>
      <c r="AI120" s="81"/>
      <c r="AJ120" s="65">
        <f t="shared" si="9"/>
        <v>0</v>
      </c>
    </row>
    <row r="121" spans="2:36" ht="45">
      <c r="B121" s="62"/>
      <c r="C121" s="49">
        <v>4</v>
      </c>
      <c r="D121" s="82" t="s">
        <v>15</v>
      </c>
      <c r="E121" s="82" t="s">
        <v>296</v>
      </c>
      <c r="F121" s="16">
        <v>1307</v>
      </c>
      <c r="H121" s="81"/>
      <c r="I121" s="81"/>
      <c r="J121" s="81"/>
      <c r="K121" s="81"/>
      <c r="L121" s="65">
        <f t="shared" si="5"/>
        <v>0</v>
      </c>
      <c r="M121" s="66"/>
      <c r="N121" s="81"/>
      <c r="O121" s="81"/>
      <c r="P121" s="81"/>
      <c r="Q121" s="81"/>
      <c r="R121" s="65">
        <f t="shared" si="6"/>
        <v>0</v>
      </c>
      <c r="S121" s="66"/>
      <c r="T121" s="81"/>
      <c r="U121" s="81"/>
      <c r="V121" s="81"/>
      <c r="W121" s="81"/>
      <c r="X121" s="65">
        <f t="shared" si="7"/>
        <v>0</v>
      </c>
      <c r="Z121" s="81"/>
      <c r="AA121" s="81"/>
      <c r="AB121" s="81"/>
      <c r="AC121" s="81"/>
      <c r="AD121" s="65">
        <f t="shared" si="8"/>
        <v>0</v>
      </c>
      <c r="AF121" s="81"/>
      <c r="AG121" s="111"/>
      <c r="AH121" s="81"/>
      <c r="AI121" s="81"/>
      <c r="AJ121" s="65">
        <f t="shared" si="9"/>
        <v>0</v>
      </c>
    </row>
    <row r="122" spans="2:36" ht="30">
      <c r="B122" s="62"/>
      <c r="C122" s="49">
        <v>4</v>
      </c>
      <c r="D122" s="82" t="s">
        <v>15</v>
      </c>
      <c r="E122" s="82" t="s">
        <v>297</v>
      </c>
      <c r="F122" s="16">
        <v>2178</v>
      </c>
      <c r="H122" s="81"/>
      <c r="I122" s="81"/>
      <c r="J122" s="81"/>
      <c r="K122" s="81"/>
      <c r="L122" s="65">
        <f t="shared" si="5"/>
        <v>0</v>
      </c>
      <c r="M122" s="66"/>
      <c r="N122" s="81"/>
      <c r="O122" s="81"/>
      <c r="P122" s="81"/>
      <c r="Q122" s="81"/>
      <c r="R122" s="65">
        <f t="shared" si="6"/>
        <v>0</v>
      </c>
      <c r="S122" s="66"/>
      <c r="T122" s="81"/>
      <c r="U122" s="81"/>
      <c r="V122" s="81"/>
      <c r="W122" s="81"/>
      <c r="X122" s="65">
        <f t="shared" si="7"/>
        <v>0</v>
      </c>
      <c r="Z122" s="81"/>
      <c r="AA122" s="81"/>
      <c r="AB122" s="81"/>
      <c r="AC122" s="81"/>
      <c r="AD122" s="65">
        <f t="shared" si="8"/>
        <v>0</v>
      </c>
      <c r="AF122" s="81"/>
      <c r="AG122" s="111"/>
      <c r="AH122" s="81"/>
      <c r="AI122" s="81"/>
      <c r="AJ122" s="65">
        <f t="shared" si="9"/>
        <v>0</v>
      </c>
    </row>
    <row r="123" spans="2:36" ht="45">
      <c r="B123" s="62"/>
      <c r="C123" s="49">
        <v>4</v>
      </c>
      <c r="D123" s="82" t="s">
        <v>15</v>
      </c>
      <c r="E123" s="82" t="s">
        <v>298</v>
      </c>
      <c r="F123" s="16">
        <v>871</v>
      </c>
      <c r="H123" s="81"/>
      <c r="I123" s="81"/>
      <c r="J123" s="81"/>
      <c r="K123" s="81"/>
      <c r="L123" s="65">
        <f t="shared" si="5"/>
        <v>0</v>
      </c>
      <c r="M123" s="66"/>
      <c r="N123" s="81"/>
      <c r="O123" s="81"/>
      <c r="P123" s="81"/>
      <c r="Q123" s="81"/>
      <c r="R123" s="65">
        <f t="shared" si="6"/>
        <v>0</v>
      </c>
      <c r="S123" s="66"/>
      <c r="T123" s="81"/>
      <c r="U123" s="81"/>
      <c r="V123" s="81"/>
      <c r="W123" s="81"/>
      <c r="X123" s="65">
        <f t="shared" si="7"/>
        <v>0</v>
      </c>
      <c r="Z123" s="81"/>
      <c r="AA123" s="81"/>
      <c r="AB123" s="81"/>
      <c r="AC123" s="81"/>
      <c r="AD123" s="65">
        <f t="shared" si="8"/>
        <v>0</v>
      </c>
      <c r="AF123" s="81"/>
      <c r="AG123" s="111"/>
      <c r="AH123" s="81"/>
      <c r="AI123" s="81"/>
      <c r="AJ123" s="65">
        <f t="shared" si="9"/>
        <v>0</v>
      </c>
    </row>
    <row r="124" spans="2:36" ht="45">
      <c r="B124" s="62"/>
      <c r="C124" s="49">
        <v>4</v>
      </c>
      <c r="D124" s="82" t="s">
        <v>15</v>
      </c>
      <c r="E124" s="82" t="s">
        <v>299</v>
      </c>
      <c r="F124" s="16">
        <v>7405</v>
      </c>
      <c r="H124" s="81"/>
      <c r="I124" s="81"/>
      <c r="J124" s="81"/>
      <c r="K124" s="81"/>
      <c r="L124" s="65">
        <f t="shared" si="5"/>
        <v>0</v>
      </c>
      <c r="M124" s="66"/>
      <c r="N124" s="81"/>
      <c r="O124" s="81"/>
      <c r="P124" s="81"/>
      <c r="Q124" s="81"/>
      <c r="R124" s="65">
        <f t="shared" si="6"/>
        <v>0</v>
      </c>
      <c r="S124" s="66"/>
      <c r="T124" s="81"/>
      <c r="U124" s="81"/>
      <c r="V124" s="81"/>
      <c r="W124" s="81"/>
      <c r="X124" s="65">
        <f t="shared" si="7"/>
        <v>0</v>
      </c>
      <c r="Z124" s="81"/>
      <c r="AA124" s="81"/>
      <c r="AB124" s="81"/>
      <c r="AC124" s="81"/>
      <c r="AD124" s="65">
        <f t="shared" si="8"/>
        <v>0</v>
      </c>
      <c r="AF124" s="81"/>
      <c r="AG124" s="111"/>
      <c r="AH124" s="81"/>
      <c r="AI124" s="81"/>
      <c r="AJ124" s="65">
        <f t="shared" si="9"/>
        <v>0</v>
      </c>
    </row>
    <row r="125" spans="2:36" ht="60">
      <c r="B125" s="62"/>
      <c r="C125" s="49">
        <v>4</v>
      </c>
      <c r="D125" s="82" t="s">
        <v>15</v>
      </c>
      <c r="E125" s="82" t="s">
        <v>300</v>
      </c>
      <c r="F125" s="16">
        <v>9583</v>
      </c>
      <c r="H125" s="81"/>
      <c r="I125" s="81"/>
      <c r="J125" s="81"/>
      <c r="K125" s="81"/>
      <c r="L125" s="65">
        <f t="shared" si="5"/>
        <v>0</v>
      </c>
      <c r="M125" s="66"/>
      <c r="N125" s="81"/>
      <c r="O125" s="81"/>
      <c r="P125" s="81"/>
      <c r="Q125" s="81"/>
      <c r="R125" s="65">
        <f t="shared" si="6"/>
        <v>0</v>
      </c>
      <c r="S125" s="66"/>
      <c r="T125" s="81"/>
      <c r="U125" s="81"/>
      <c r="V125" s="81"/>
      <c r="W125" s="81"/>
      <c r="X125" s="65">
        <f t="shared" si="7"/>
        <v>0</v>
      </c>
      <c r="Z125" s="81"/>
      <c r="AA125" s="81"/>
      <c r="AB125" s="81"/>
      <c r="AC125" s="81"/>
      <c r="AD125" s="65">
        <f t="shared" si="8"/>
        <v>0</v>
      </c>
      <c r="AF125" s="81"/>
      <c r="AG125" s="111"/>
      <c r="AH125" s="81"/>
      <c r="AI125" s="81"/>
      <c r="AJ125" s="65">
        <f t="shared" si="9"/>
        <v>0</v>
      </c>
    </row>
    <row r="126" spans="2:36" ht="30">
      <c r="B126" s="62"/>
      <c r="C126" s="49">
        <v>4</v>
      </c>
      <c r="D126" s="82" t="s">
        <v>15</v>
      </c>
      <c r="E126" s="82" t="s">
        <v>301</v>
      </c>
      <c r="F126" s="16">
        <v>35719</v>
      </c>
      <c r="H126" s="81"/>
      <c r="I126" s="81"/>
      <c r="J126" s="81"/>
      <c r="K126" s="81"/>
      <c r="L126" s="65">
        <f t="shared" si="5"/>
        <v>0</v>
      </c>
      <c r="M126" s="66"/>
      <c r="N126" s="81"/>
      <c r="O126" s="81"/>
      <c r="P126" s="81"/>
      <c r="Q126" s="81"/>
      <c r="R126" s="65">
        <f t="shared" si="6"/>
        <v>0</v>
      </c>
      <c r="S126" s="66"/>
      <c r="T126" s="81"/>
      <c r="U126" s="81"/>
      <c r="V126" s="81"/>
      <c r="W126" s="81"/>
      <c r="X126" s="65">
        <f t="shared" si="7"/>
        <v>0</v>
      </c>
      <c r="Z126" s="81"/>
      <c r="AA126" s="81"/>
      <c r="AB126" s="81"/>
      <c r="AC126" s="81"/>
      <c r="AD126" s="65">
        <f t="shared" si="8"/>
        <v>0</v>
      </c>
      <c r="AF126" s="81"/>
      <c r="AG126" s="111"/>
      <c r="AH126" s="81"/>
      <c r="AI126" s="81"/>
      <c r="AJ126" s="65">
        <f t="shared" si="9"/>
        <v>0</v>
      </c>
    </row>
    <row r="127" spans="2:36" ht="45">
      <c r="B127" s="62"/>
      <c r="C127" s="49">
        <v>4</v>
      </c>
      <c r="D127" s="82" t="s">
        <v>302</v>
      </c>
      <c r="E127" s="82" t="s">
        <v>303</v>
      </c>
      <c r="F127" s="16">
        <v>28314</v>
      </c>
      <c r="H127" s="81"/>
      <c r="I127" s="81"/>
      <c r="J127" s="81"/>
      <c r="K127" s="81"/>
      <c r="L127" s="65">
        <f t="shared" si="5"/>
        <v>0</v>
      </c>
      <c r="M127" s="66"/>
      <c r="N127" s="81"/>
      <c r="O127" s="81"/>
      <c r="P127" s="81"/>
      <c r="Q127" s="81"/>
      <c r="R127" s="65">
        <f t="shared" si="6"/>
        <v>0</v>
      </c>
      <c r="S127" s="66"/>
      <c r="T127" s="81"/>
      <c r="U127" s="81"/>
      <c r="V127" s="81"/>
      <c r="W127" s="81"/>
      <c r="X127" s="65">
        <f t="shared" si="7"/>
        <v>0</v>
      </c>
      <c r="Z127" s="81"/>
      <c r="AA127" s="81"/>
      <c r="AB127" s="81"/>
      <c r="AC127" s="81"/>
      <c r="AD127" s="65">
        <f t="shared" si="8"/>
        <v>0</v>
      </c>
      <c r="AF127" s="81"/>
      <c r="AG127" s="111"/>
      <c r="AH127" s="81"/>
      <c r="AI127" s="81"/>
      <c r="AJ127" s="65">
        <f t="shared" si="9"/>
        <v>0</v>
      </c>
    </row>
    <row r="128" spans="2:36" ht="30">
      <c r="B128" s="62"/>
      <c r="C128" s="49">
        <v>4</v>
      </c>
      <c r="D128" s="82" t="s">
        <v>15</v>
      </c>
      <c r="E128" s="82" t="s">
        <v>304</v>
      </c>
      <c r="F128" s="16">
        <v>5663</v>
      </c>
      <c r="H128" s="81"/>
      <c r="I128" s="81"/>
      <c r="J128" s="81"/>
      <c r="K128" s="81"/>
      <c r="L128" s="65">
        <f t="shared" si="5"/>
        <v>0</v>
      </c>
      <c r="M128" s="66"/>
      <c r="N128" s="81"/>
      <c r="O128" s="81"/>
      <c r="P128" s="81"/>
      <c r="Q128" s="81"/>
      <c r="R128" s="65">
        <f t="shared" si="6"/>
        <v>0</v>
      </c>
      <c r="S128" s="66"/>
      <c r="T128" s="81"/>
      <c r="U128" s="81"/>
      <c r="V128" s="81"/>
      <c r="W128" s="81"/>
      <c r="X128" s="65">
        <f t="shared" si="7"/>
        <v>0</v>
      </c>
      <c r="Z128" s="81"/>
      <c r="AA128" s="81"/>
      <c r="AB128" s="81"/>
      <c r="AC128" s="81"/>
      <c r="AD128" s="65">
        <f t="shared" si="8"/>
        <v>0</v>
      </c>
      <c r="AF128" s="81"/>
      <c r="AG128" s="111"/>
      <c r="AH128" s="81"/>
      <c r="AI128" s="81"/>
      <c r="AJ128" s="65">
        <f t="shared" si="9"/>
        <v>0</v>
      </c>
    </row>
    <row r="129" spans="2:36" ht="90">
      <c r="B129" s="62"/>
      <c r="C129" s="49">
        <v>4</v>
      </c>
      <c r="D129" s="82" t="s">
        <v>15</v>
      </c>
      <c r="E129" s="82" t="s">
        <v>305</v>
      </c>
      <c r="F129" s="16">
        <v>10019</v>
      </c>
      <c r="H129" s="81"/>
      <c r="I129" s="81"/>
      <c r="J129" s="81"/>
      <c r="K129" s="81"/>
      <c r="L129" s="65">
        <f t="shared" si="5"/>
        <v>0</v>
      </c>
      <c r="M129" s="66"/>
      <c r="N129" s="81"/>
      <c r="O129" s="81"/>
      <c r="P129" s="81"/>
      <c r="Q129" s="81"/>
      <c r="R129" s="65">
        <f t="shared" si="6"/>
        <v>0</v>
      </c>
      <c r="S129" s="66"/>
      <c r="T129" s="81"/>
      <c r="U129" s="81"/>
      <c r="V129" s="81"/>
      <c r="W129" s="81"/>
      <c r="X129" s="65">
        <f t="shared" si="7"/>
        <v>0</v>
      </c>
      <c r="Z129" s="81"/>
      <c r="AA129" s="81"/>
      <c r="AB129" s="81"/>
      <c r="AC129" s="81"/>
      <c r="AD129" s="65">
        <f t="shared" si="8"/>
        <v>0</v>
      </c>
      <c r="AF129" s="81"/>
      <c r="AG129" s="111"/>
      <c r="AH129" s="81"/>
      <c r="AI129" s="81"/>
      <c r="AJ129" s="65">
        <f t="shared" si="9"/>
        <v>0</v>
      </c>
    </row>
    <row r="130" spans="2:36" ht="30">
      <c r="B130" s="62"/>
      <c r="C130" s="49">
        <v>4</v>
      </c>
      <c r="D130" s="82" t="s">
        <v>15</v>
      </c>
      <c r="E130" s="82" t="s">
        <v>306</v>
      </c>
      <c r="F130" s="16">
        <v>12632</v>
      </c>
      <c r="H130" s="81"/>
      <c r="I130" s="81"/>
      <c r="J130" s="81"/>
      <c r="K130" s="81"/>
      <c r="L130" s="65">
        <f t="shared" si="5"/>
        <v>0</v>
      </c>
      <c r="M130" s="66"/>
      <c r="N130" s="81"/>
      <c r="O130" s="81"/>
      <c r="P130" s="81"/>
      <c r="Q130" s="81"/>
      <c r="R130" s="65">
        <f t="shared" si="6"/>
        <v>0</v>
      </c>
      <c r="S130" s="66"/>
      <c r="T130" s="81"/>
      <c r="U130" s="81"/>
      <c r="V130" s="81"/>
      <c r="W130" s="81"/>
      <c r="X130" s="65">
        <f t="shared" si="7"/>
        <v>0</v>
      </c>
      <c r="Z130" s="81"/>
      <c r="AA130" s="81"/>
      <c r="AB130" s="81"/>
      <c r="AC130" s="81"/>
      <c r="AD130" s="65">
        <f t="shared" si="8"/>
        <v>0</v>
      </c>
      <c r="AF130" s="81"/>
      <c r="AG130" s="111"/>
      <c r="AH130" s="81"/>
      <c r="AI130" s="81"/>
      <c r="AJ130" s="65">
        <f t="shared" si="9"/>
        <v>0</v>
      </c>
    </row>
    <row r="131" spans="2:36" ht="30">
      <c r="B131" s="62"/>
      <c r="C131" s="49">
        <v>4</v>
      </c>
      <c r="D131" s="82" t="s">
        <v>15</v>
      </c>
      <c r="E131" s="82" t="s">
        <v>307</v>
      </c>
      <c r="F131" s="16">
        <v>1307</v>
      </c>
      <c r="H131" s="81"/>
      <c r="I131" s="81"/>
      <c r="J131" s="81"/>
      <c r="K131" s="81"/>
      <c r="L131" s="65">
        <f t="shared" si="5"/>
        <v>0</v>
      </c>
      <c r="M131" s="66"/>
      <c r="N131" s="81"/>
      <c r="O131" s="81"/>
      <c r="P131" s="81"/>
      <c r="Q131" s="81"/>
      <c r="R131" s="65">
        <f t="shared" si="6"/>
        <v>0</v>
      </c>
      <c r="S131" s="66"/>
      <c r="T131" s="81"/>
      <c r="U131" s="81"/>
      <c r="V131" s="81"/>
      <c r="W131" s="81"/>
      <c r="X131" s="65">
        <f t="shared" si="7"/>
        <v>0</v>
      </c>
      <c r="Z131" s="81"/>
      <c r="AA131" s="81"/>
      <c r="AB131" s="81"/>
      <c r="AC131" s="81"/>
      <c r="AD131" s="65">
        <f t="shared" si="8"/>
        <v>0</v>
      </c>
      <c r="AF131" s="81"/>
      <c r="AG131" s="111"/>
      <c r="AH131" s="81"/>
      <c r="AI131" s="81"/>
      <c r="AJ131" s="65">
        <f t="shared" si="9"/>
        <v>0</v>
      </c>
    </row>
    <row r="132" spans="2:36" ht="45">
      <c r="B132" s="62"/>
      <c r="C132" s="49">
        <v>4</v>
      </c>
      <c r="D132" s="82" t="s">
        <v>15</v>
      </c>
      <c r="E132" s="82" t="s">
        <v>308</v>
      </c>
      <c r="F132" s="16">
        <v>1742</v>
      </c>
      <c r="H132" s="81"/>
      <c r="I132" s="81"/>
      <c r="J132" s="81"/>
      <c r="K132" s="81"/>
      <c r="L132" s="65">
        <f t="shared" si="5"/>
        <v>0</v>
      </c>
      <c r="M132" s="66"/>
      <c r="N132" s="81"/>
      <c r="O132" s="81"/>
      <c r="P132" s="81"/>
      <c r="Q132" s="81"/>
      <c r="R132" s="65">
        <f t="shared" si="6"/>
        <v>0</v>
      </c>
      <c r="S132" s="66"/>
      <c r="T132" s="81"/>
      <c r="U132" s="81"/>
      <c r="V132" s="81"/>
      <c r="W132" s="81"/>
      <c r="X132" s="65">
        <f t="shared" si="7"/>
        <v>0</v>
      </c>
      <c r="Z132" s="81"/>
      <c r="AA132" s="81"/>
      <c r="AB132" s="81"/>
      <c r="AC132" s="81"/>
      <c r="AD132" s="65">
        <f t="shared" si="8"/>
        <v>0</v>
      </c>
      <c r="AF132" s="81"/>
      <c r="AG132" s="111"/>
      <c r="AH132" s="81"/>
      <c r="AI132" s="81"/>
      <c r="AJ132" s="65">
        <f t="shared" si="9"/>
        <v>0</v>
      </c>
    </row>
    <row r="133" spans="2:36" ht="30">
      <c r="B133" s="62"/>
      <c r="C133" s="49">
        <v>4</v>
      </c>
      <c r="D133" s="82" t="s">
        <v>15</v>
      </c>
      <c r="E133" s="82" t="s">
        <v>309</v>
      </c>
      <c r="F133" s="16">
        <v>17424</v>
      </c>
      <c r="H133" s="81"/>
      <c r="I133" s="81"/>
      <c r="J133" s="81"/>
      <c r="K133" s="81"/>
      <c r="L133" s="65">
        <f t="shared" si="5"/>
        <v>0</v>
      </c>
      <c r="M133" s="66"/>
      <c r="N133" s="81"/>
      <c r="O133" s="81"/>
      <c r="P133" s="81"/>
      <c r="Q133" s="81"/>
      <c r="R133" s="65">
        <f t="shared" si="6"/>
        <v>0</v>
      </c>
      <c r="S133" s="66"/>
      <c r="T133" s="81"/>
      <c r="U133" s="81"/>
      <c r="V133" s="81"/>
      <c r="W133" s="81"/>
      <c r="X133" s="65">
        <f t="shared" si="7"/>
        <v>0</v>
      </c>
      <c r="Z133" s="81"/>
      <c r="AA133" s="81"/>
      <c r="AB133" s="81"/>
      <c r="AC133" s="81"/>
      <c r="AD133" s="65">
        <f t="shared" si="8"/>
        <v>0</v>
      </c>
      <c r="AF133" s="81"/>
      <c r="AG133" s="111"/>
      <c r="AH133" s="81"/>
      <c r="AI133" s="81"/>
      <c r="AJ133" s="65">
        <f t="shared" si="9"/>
        <v>0</v>
      </c>
    </row>
    <row r="134" spans="2:36" ht="45">
      <c r="B134" s="62"/>
      <c r="C134" s="49">
        <v>4</v>
      </c>
      <c r="D134" s="82" t="s">
        <v>15</v>
      </c>
      <c r="E134" s="82" t="s">
        <v>310</v>
      </c>
      <c r="F134" s="16">
        <v>12632</v>
      </c>
      <c r="H134" s="81"/>
      <c r="I134" s="81"/>
      <c r="J134" s="81"/>
      <c r="K134" s="81"/>
      <c r="L134" s="65">
        <f t="shared" si="5"/>
        <v>0</v>
      </c>
      <c r="M134" s="66"/>
      <c r="N134" s="81"/>
      <c r="O134" s="81"/>
      <c r="P134" s="81"/>
      <c r="Q134" s="81"/>
      <c r="R134" s="65">
        <f t="shared" si="6"/>
        <v>0</v>
      </c>
      <c r="S134" s="66"/>
      <c r="T134" s="81"/>
      <c r="U134" s="81"/>
      <c r="V134" s="81"/>
      <c r="W134" s="81"/>
      <c r="X134" s="65">
        <f t="shared" si="7"/>
        <v>0</v>
      </c>
      <c r="Z134" s="81"/>
      <c r="AA134" s="81"/>
      <c r="AB134" s="81"/>
      <c r="AC134" s="81"/>
      <c r="AD134" s="65">
        <f t="shared" si="8"/>
        <v>0</v>
      </c>
      <c r="AF134" s="81"/>
      <c r="AG134" s="111"/>
      <c r="AH134" s="81"/>
      <c r="AI134" s="81"/>
      <c r="AJ134" s="65">
        <f t="shared" si="9"/>
        <v>0</v>
      </c>
    </row>
    <row r="135" spans="2:36" ht="45">
      <c r="B135" s="62"/>
      <c r="C135" s="49">
        <v>4</v>
      </c>
      <c r="D135" s="82" t="s">
        <v>15</v>
      </c>
      <c r="E135" s="82" t="s">
        <v>311</v>
      </c>
      <c r="F135" s="16">
        <v>7841</v>
      </c>
      <c r="H135" s="81"/>
      <c r="I135" s="81"/>
      <c r="J135" s="81"/>
      <c r="K135" s="81"/>
      <c r="L135" s="65">
        <f t="shared" si="5"/>
        <v>0</v>
      </c>
      <c r="M135" s="66"/>
      <c r="N135" s="81"/>
      <c r="O135" s="81"/>
      <c r="P135" s="81"/>
      <c r="Q135" s="81"/>
      <c r="R135" s="65">
        <f t="shared" si="6"/>
        <v>0</v>
      </c>
      <c r="S135" s="66"/>
      <c r="T135" s="81"/>
      <c r="U135" s="81"/>
      <c r="V135" s="81"/>
      <c r="W135" s="81"/>
      <c r="X135" s="65">
        <f t="shared" si="7"/>
        <v>0</v>
      </c>
      <c r="Z135" s="81"/>
      <c r="AA135" s="81"/>
      <c r="AB135" s="81"/>
      <c r="AC135" s="81"/>
      <c r="AD135" s="65">
        <f t="shared" si="8"/>
        <v>0</v>
      </c>
      <c r="AF135" s="81"/>
      <c r="AG135" s="111"/>
      <c r="AH135" s="81"/>
      <c r="AI135" s="81"/>
      <c r="AJ135" s="65">
        <f t="shared" si="9"/>
        <v>0</v>
      </c>
    </row>
    <row r="136" spans="2:36" ht="45">
      <c r="B136" s="62"/>
      <c r="C136" s="49">
        <v>4</v>
      </c>
      <c r="D136" s="82" t="s">
        <v>15</v>
      </c>
      <c r="E136" s="82" t="s">
        <v>312</v>
      </c>
      <c r="F136" s="16">
        <v>17424</v>
      </c>
      <c r="H136" s="81"/>
      <c r="I136" s="81"/>
      <c r="J136" s="81"/>
      <c r="K136" s="81"/>
      <c r="L136" s="65">
        <f t="shared" si="5"/>
        <v>0</v>
      </c>
      <c r="M136" s="66"/>
      <c r="N136" s="81"/>
      <c r="O136" s="81"/>
      <c r="P136" s="81"/>
      <c r="Q136" s="81"/>
      <c r="R136" s="65">
        <f t="shared" si="6"/>
        <v>0</v>
      </c>
      <c r="S136" s="66"/>
      <c r="T136" s="81"/>
      <c r="U136" s="81"/>
      <c r="V136" s="81"/>
      <c r="W136" s="81"/>
      <c r="X136" s="65">
        <f t="shared" si="7"/>
        <v>0</v>
      </c>
      <c r="Z136" s="81"/>
      <c r="AA136" s="81"/>
      <c r="AB136" s="81"/>
      <c r="AC136" s="81"/>
      <c r="AD136" s="65">
        <f t="shared" si="8"/>
        <v>0</v>
      </c>
      <c r="AF136" s="81"/>
      <c r="AG136" s="111"/>
      <c r="AH136" s="81"/>
      <c r="AI136" s="81"/>
      <c r="AJ136" s="65">
        <f t="shared" si="9"/>
        <v>0</v>
      </c>
    </row>
    <row r="137" spans="2:36" ht="45">
      <c r="B137" s="62"/>
      <c r="C137" s="49">
        <v>4</v>
      </c>
      <c r="D137" s="82" t="s">
        <v>15</v>
      </c>
      <c r="E137" s="82" t="s">
        <v>313</v>
      </c>
      <c r="F137" s="16">
        <v>7405</v>
      </c>
      <c r="H137" s="81"/>
      <c r="I137" s="81"/>
      <c r="J137" s="81"/>
      <c r="K137" s="81"/>
      <c r="L137" s="65">
        <f t="shared" si="5"/>
        <v>0</v>
      </c>
      <c r="M137" s="66"/>
      <c r="N137" s="81"/>
      <c r="O137" s="81"/>
      <c r="P137" s="81"/>
      <c r="Q137" s="81"/>
      <c r="R137" s="65">
        <f t="shared" si="6"/>
        <v>0</v>
      </c>
      <c r="S137" s="66"/>
      <c r="T137" s="81"/>
      <c r="U137" s="81"/>
      <c r="V137" s="81"/>
      <c r="W137" s="81"/>
      <c r="X137" s="65">
        <f t="shared" si="7"/>
        <v>0</v>
      </c>
      <c r="Z137" s="81"/>
      <c r="AA137" s="81"/>
      <c r="AB137" s="81"/>
      <c r="AC137" s="81"/>
      <c r="AD137" s="65">
        <f t="shared" si="8"/>
        <v>0</v>
      </c>
      <c r="AF137" s="81"/>
      <c r="AG137" s="111"/>
      <c r="AH137" s="81"/>
      <c r="AI137" s="81"/>
      <c r="AJ137" s="65">
        <f t="shared" si="9"/>
        <v>0</v>
      </c>
    </row>
    <row r="138" spans="2:36" ht="45">
      <c r="B138" s="62"/>
      <c r="C138" s="49">
        <v>4</v>
      </c>
      <c r="D138" s="82" t="s">
        <v>15</v>
      </c>
      <c r="E138" s="82" t="s">
        <v>314</v>
      </c>
      <c r="F138" s="16">
        <v>10454</v>
      </c>
      <c r="H138" s="81"/>
      <c r="I138" s="81"/>
      <c r="J138" s="81"/>
      <c r="K138" s="81"/>
      <c r="L138" s="65">
        <f t="shared" ref="L138:L183" si="10">H138*F138+I138+J138+K138</f>
        <v>0</v>
      </c>
      <c r="M138" s="66"/>
      <c r="N138" s="81"/>
      <c r="O138" s="81"/>
      <c r="P138" s="81"/>
      <c r="Q138" s="81"/>
      <c r="R138" s="65">
        <f t="shared" ref="R138:R183" si="11">H139+H138+O138+P138+Q138</f>
        <v>0</v>
      </c>
      <c r="S138" s="66"/>
      <c r="T138" s="81"/>
      <c r="U138" s="81"/>
      <c r="V138" s="81"/>
      <c r="W138" s="81"/>
      <c r="X138" s="65">
        <f t="shared" ref="X138:X183" si="12">T138+U138+V138+W138</f>
        <v>0</v>
      </c>
      <c r="Z138" s="81"/>
      <c r="AA138" s="81"/>
      <c r="AB138" s="81"/>
      <c r="AC138" s="81"/>
      <c r="AD138" s="65">
        <f t="shared" ref="AD138:AD183" si="13">Z138*X138</f>
        <v>0</v>
      </c>
      <c r="AF138" s="81"/>
      <c r="AG138" s="111"/>
      <c r="AH138" s="81"/>
      <c r="AI138" s="81"/>
      <c r="AJ138" s="65">
        <f t="shared" ref="AJ138:AJ183" si="14">AF138+AG138+AH138+AI138</f>
        <v>0</v>
      </c>
    </row>
    <row r="139" spans="2:36" ht="60">
      <c r="B139" s="62"/>
      <c r="C139" s="49">
        <v>4</v>
      </c>
      <c r="D139" s="82" t="s">
        <v>15</v>
      </c>
      <c r="E139" s="82" t="s">
        <v>315</v>
      </c>
      <c r="F139" s="16">
        <v>5227</v>
      </c>
      <c r="H139" s="81"/>
      <c r="I139" s="81"/>
      <c r="J139" s="81"/>
      <c r="K139" s="81"/>
      <c r="L139" s="65">
        <f t="shared" si="10"/>
        <v>0</v>
      </c>
      <c r="M139" s="66"/>
      <c r="N139" s="81"/>
      <c r="O139" s="81"/>
      <c r="P139" s="81"/>
      <c r="Q139" s="81"/>
      <c r="R139" s="65">
        <f t="shared" si="11"/>
        <v>0</v>
      </c>
      <c r="S139" s="66"/>
      <c r="T139" s="81"/>
      <c r="U139" s="81"/>
      <c r="V139" s="81"/>
      <c r="W139" s="81"/>
      <c r="X139" s="65">
        <f t="shared" si="12"/>
        <v>0</v>
      </c>
      <c r="Z139" s="81"/>
      <c r="AA139" s="81"/>
      <c r="AB139" s="81"/>
      <c r="AC139" s="81"/>
      <c r="AD139" s="65">
        <f t="shared" si="13"/>
        <v>0</v>
      </c>
      <c r="AF139" s="81"/>
      <c r="AG139" s="111"/>
      <c r="AH139" s="81"/>
      <c r="AI139" s="81"/>
      <c r="AJ139" s="65">
        <f t="shared" si="14"/>
        <v>0</v>
      </c>
    </row>
    <row r="140" spans="2:36" ht="45">
      <c r="B140" s="62"/>
      <c r="C140" s="49">
        <v>4</v>
      </c>
      <c r="D140" s="82" t="s">
        <v>15</v>
      </c>
      <c r="E140" s="82" t="s">
        <v>316</v>
      </c>
      <c r="F140" s="16">
        <v>436</v>
      </c>
      <c r="H140" s="81"/>
      <c r="I140" s="81"/>
      <c r="J140" s="81"/>
      <c r="K140" s="81"/>
      <c r="L140" s="65">
        <f t="shared" si="10"/>
        <v>0</v>
      </c>
      <c r="M140" s="66"/>
      <c r="N140" s="81"/>
      <c r="O140" s="81"/>
      <c r="P140" s="81"/>
      <c r="Q140" s="81"/>
      <c r="R140" s="65">
        <f t="shared" si="11"/>
        <v>0</v>
      </c>
      <c r="S140" s="66"/>
      <c r="T140" s="81"/>
      <c r="U140" s="81"/>
      <c r="V140" s="81"/>
      <c r="W140" s="81"/>
      <c r="X140" s="65">
        <f t="shared" si="12"/>
        <v>0</v>
      </c>
      <c r="Z140" s="81"/>
      <c r="AA140" s="81"/>
      <c r="AB140" s="81"/>
      <c r="AC140" s="81"/>
      <c r="AD140" s="65">
        <f t="shared" si="13"/>
        <v>0</v>
      </c>
      <c r="AF140" s="81"/>
      <c r="AG140" s="111"/>
      <c r="AH140" s="81"/>
      <c r="AI140" s="81"/>
      <c r="AJ140" s="65">
        <f t="shared" si="14"/>
        <v>0</v>
      </c>
    </row>
    <row r="141" spans="2:36" ht="30">
      <c r="B141" s="62"/>
      <c r="C141" s="49">
        <v>4</v>
      </c>
      <c r="D141" s="82" t="s">
        <v>15</v>
      </c>
      <c r="E141" s="82" t="s">
        <v>317</v>
      </c>
      <c r="F141" s="16">
        <v>5663</v>
      </c>
      <c r="H141" s="81"/>
      <c r="I141" s="81"/>
      <c r="J141" s="81"/>
      <c r="K141" s="81"/>
      <c r="L141" s="65">
        <f t="shared" si="10"/>
        <v>0</v>
      </c>
      <c r="M141" s="66"/>
      <c r="N141" s="81"/>
      <c r="O141" s="81"/>
      <c r="P141" s="81"/>
      <c r="Q141" s="81"/>
      <c r="R141" s="65">
        <f t="shared" si="11"/>
        <v>0</v>
      </c>
      <c r="S141" s="66"/>
      <c r="T141" s="81"/>
      <c r="U141" s="81"/>
      <c r="V141" s="81"/>
      <c r="W141" s="81"/>
      <c r="X141" s="65">
        <f t="shared" si="12"/>
        <v>0</v>
      </c>
      <c r="Z141" s="81"/>
      <c r="AA141" s="81"/>
      <c r="AB141" s="81"/>
      <c r="AC141" s="81"/>
      <c r="AD141" s="65">
        <f t="shared" si="13"/>
        <v>0</v>
      </c>
      <c r="AF141" s="81"/>
      <c r="AG141" s="111"/>
      <c r="AH141" s="81"/>
      <c r="AI141" s="81"/>
      <c r="AJ141" s="65">
        <f t="shared" si="14"/>
        <v>0</v>
      </c>
    </row>
    <row r="142" spans="2:36" ht="30">
      <c r="B142" s="62"/>
      <c r="C142" s="49">
        <v>4</v>
      </c>
      <c r="D142" s="82" t="s">
        <v>15</v>
      </c>
      <c r="E142" s="82" t="s">
        <v>318</v>
      </c>
      <c r="F142" s="16">
        <v>12197</v>
      </c>
      <c r="H142" s="81"/>
      <c r="I142" s="81"/>
      <c r="J142" s="81"/>
      <c r="K142" s="81"/>
      <c r="L142" s="65">
        <f t="shared" si="10"/>
        <v>0</v>
      </c>
      <c r="M142" s="66"/>
      <c r="N142" s="81"/>
      <c r="O142" s="81"/>
      <c r="P142" s="81"/>
      <c r="Q142" s="81"/>
      <c r="R142" s="65">
        <f t="shared" si="11"/>
        <v>0</v>
      </c>
      <c r="S142" s="66"/>
      <c r="T142" s="81"/>
      <c r="U142" s="81"/>
      <c r="V142" s="81"/>
      <c r="W142" s="81"/>
      <c r="X142" s="65">
        <f t="shared" si="12"/>
        <v>0</v>
      </c>
      <c r="Z142" s="81"/>
      <c r="AA142" s="81"/>
      <c r="AB142" s="81"/>
      <c r="AC142" s="81"/>
      <c r="AD142" s="65">
        <f t="shared" si="13"/>
        <v>0</v>
      </c>
      <c r="AF142" s="81"/>
      <c r="AG142" s="111"/>
      <c r="AH142" s="81"/>
      <c r="AI142" s="81"/>
      <c r="AJ142" s="65">
        <f t="shared" si="14"/>
        <v>0</v>
      </c>
    </row>
    <row r="143" spans="2:36" ht="45">
      <c r="B143" s="62"/>
      <c r="C143" s="49">
        <v>4</v>
      </c>
      <c r="D143" s="82" t="s">
        <v>15</v>
      </c>
      <c r="E143" s="82" t="s">
        <v>319</v>
      </c>
      <c r="F143" s="16">
        <v>10454</v>
      </c>
      <c r="H143" s="81"/>
      <c r="I143" s="81"/>
      <c r="J143" s="81"/>
      <c r="K143" s="81"/>
      <c r="L143" s="65">
        <f t="shared" si="10"/>
        <v>0</v>
      </c>
      <c r="M143" s="66"/>
      <c r="N143" s="81"/>
      <c r="O143" s="81"/>
      <c r="P143" s="81"/>
      <c r="Q143" s="81"/>
      <c r="R143" s="65">
        <f t="shared" si="11"/>
        <v>0</v>
      </c>
      <c r="S143" s="66"/>
      <c r="T143" s="81"/>
      <c r="U143" s="81"/>
      <c r="V143" s="81"/>
      <c r="W143" s="81"/>
      <c r="X143" s="65">
        <f t="shared" si="12"/>
        <v>0</v>
      </c>
      <c r="Z143" s="81"/>
      <c r="AA143" s="81"/>
      <c r="AB143" s="81"/>
      <c r="AC143" s="81"/>
      <c r="AD143" s="65">
        <f t="shared" si="13"/>
        <v>0</v>
      </c>
      <c r="AF143" s="81"/>
      <c r="AG143" s="111"/>
      <c r="AH143" s="81"/>
      <c r="AI143" s="81"/>
      <c r="AJ143" s="65">
        <f t="shared" si="14"/>
        <v>0</v>
      </c>
    </row>
    <row r="144" spans="2:36" ht="75">
      <c r="B144" s="62"/>
      <c r="C144" s="49">
        <v>4</v>
      </c>
      <c r="D144" s="82" t="s">
        <v>15</v>
      </c>
      <c r="E144" s="82" t="s">
        <v>320</v>
      </c>
      <c r="F144" s="16">
        <v>3485</v>
      </c>
      <c r="H144" s="81"/>
      <c r="I144" s="81"/>
      <c r="J144" s="81"/>
      <c r="K144" s="81"/>
      <c r="L144" s="65">
        <f t="shared" si="10"/>
        <v>0</v>
      </c>
      <c r="M144" s="66"/>
      <c r="N144" s="81"/>
      <c r="O144" s="81"/>
      <c r="P144" s="81"/>
      <c r="Q144" s="81"/>
      <c r="R144" s="65">
        <f t="shared" si="11"/>
        <v>0</v>
      </c>
      <c r="S144" s="66"/>
      <c r="T144" s="81"/>
      <c r="U144" s="81"/>
      <c r="V144" s="81"/>
      <c r="W144" s="81"/>
      <c r="X144" s="65">
        <f t="shared" si="12"/>
        <v>0</v>
      </c>
      <c r="Z144" s="81"/>
      <c r="AA144" s="81"/>
      <c r="AB144" s="81"/>
      <c r="AC144" s="81"/>
      <c r="AD144" s="65">
        <f t="shared" si="13"/>
        <v>0</v>
      </c>
      <c r="AF144" s="81"/>
      <c r="AG144" s="111"/>
      <c r="AH144" s="81"/>
      <c r="AI144" s="81"/>
      <c r="AJ144" s="65">
        <f t="shared" si="14"/>
        <v>0</v>
      </c>
    </row>
    <row r="145" spans="2:36" ht="30">
      <c r="B145" s="62"/>
      <c r="C145" s="49">
        <v>4</v>
      </c>
      <c r="D145" s="82" t="s">
        <v>15</v>
      </c>
      <c r="E145" s="82" t="s">
        <v>321</v>
      </c>
      <c r="F145" s="16">
        <v>13504</v>
      </c>
      <c r="H145" s="81"/>
      <c r="I145" s="81"/>
      <c r="J145" s="81"/>
      <c r="K145" s="81"/>
      <c r="L145" s="65">
        <f t="shared" si="10"/>
        <v>0</v>
      </c>
      <c r="M145" s="66"/>
      <c r="N145" s="81"/>
      <c r="O145" s="81"/>
      <c r="P145" s="81"/>
      <c r="Q145" s="81"/>
      <c r="R145" s="65">
        <f t="shared" si="11"/>
        <v>0</v>
      </c>
      <c r="S145" s="66"/>
      <c r="T145" s="81"/>
      <c r="U145" s="81"/>
      <c r="V145" s="81"/>
      <c r="W145" s="81"/>
      <c r="X145" s="65">
        <f t="shared" si="12"/>
        <v>0</v>
      </c>
      <c r="Z145" s="81"/>
      <c r="AA145" s="81"/>
      <c r="AB145" s="81"/>
      <c r="AC145" s="81"/>
      <c r="AD145" s="65">
        <f t="shared" si="13"/>
        <v>0</v>
      </c>
      <c r="AF145" s="81"/>
      <c r="AG145" s="111"/>
      <c r="AH145" s="81"/>
      <c r="AI145" s="81"/>
      <c r="AJ145" s="65">
        <f t="shared" si="14"/>
        <v>0</v>
      </c>
    </row>
    <row r="146" spans="2:36" ht="30">
      <c r="B146" s="62"/>
      <c r="C146" s="49">
        <v>4</v>
      </c>
      <c r="D146" s="82" t="s">
        <v>15</v>
      </c>
      <c r="E146" s="82" t="s">
        <v>322</v>
      </c>
      <c r="F146" s="16">
        <v>26572</v>
      </c>
      <c r="H146" s="81"/>
      <c r="I146" s="81"/>
      <c r="J146" s="81"/>
      <c r="K146" s="81"/>
      <c r="L146" s="65">
        <f t="shared" si="10"/>
        <v>0</v>
      </c>
      <c r="M146" s="66"/>
      <c r="N146" s="81"/>
      <c r="O146" s="81"/>
      <c r="P146" s="81"/>
      <c r="Q146" s="81"/>
      <c r="R146" s="65">
        <f t="shared" si="11"/>
        <v>0</v>
      </c>
      <c r="S146" s="66"/>
      <c r="T146" s="81"/>
      <c r="U146" s="81"/>
      <c r="V146" s="81"/>
      <c r="W146" s="81"/>
      <c r="X146" s="65">
        <f t="shared" si="12"/>
        <v>0</v>
      </c>
      <c r="Z146" s="81"/>
      <c r="AA146" s="81"/>
      <c r="AB146" s="81"/>
      <c r="AC146" s="81"/>
      <c r="AD146" s="65">
        <f t="shared" si="13"/>
        <v>0</v>
      </c>
      <c r="AF146" s="81"/>
      <c r="AG146" s="111"/>
      <c r="AH146" s="81"/>
      <c r="AI146" s="81"/>
      <c r="AJ146" s="65">
        <f t="shared" si="14"/>
        <v>0</v>
      </c>
    </row>
    <row r="147" spans="2:36" ht="45">
      <c r="B147" s="62"/>
      <c r="C147" s="49">
        <v>4</v>
      </c>
      <c r="D147" s="82" t="s">
        <v>15</v>
      </c>
      <c r="E147" s="82" t="s">
        <v>323</v>
      </c>
      <c r="F147" s="16">
        <v>1307</v>
      </c>
      <c r="H147" s="81"/>
      <c r="I147" s="81"/>
      <c r="J147" s="81"/>
      <c r="K147" s="81"/>
      <c r="L147" s="65">
        <f t="shared" si="10"/>
        <v>0</v>
      </c>
      <c r="M147" s="66"/>
      <c r="N147" s="81"/>
      <c r="O147" s="81"/>
      <c r="P147" s="81"/>
      <c r="Q147" s="81"/>
      <c r="R147" s="65">
        <f t="shared" si="11"/>
        <v>0</v>
      </c>
      <c r="S147" s="66"/>
      <c r="T147" s="81"/>
      <c r="U147" s="81"/>
      <c r="V147" s="81"/>
      <c r="W147" s="81"/>
      <c r="X147" s="65">
        <f t="shared" si="12"/>
        <v>0</v>
      </c>
      <c r="Z147" s="81"/>
      <c r="AA147" s="81"/>
      <c r="AB147" s="81"/>
      <c r="AC147" s="81"/>
      <c r="AD147" s="65">
        <f t="shared" si="13"/>
        <v>0</v>
      </c>
      <c r="AF147" s="81"/>
      <c r="AG147" s="111"/>
      <c r="AH147" s="81"/>
      <c r="AI147" s="81"/>
      <c r="AJ147" s="65">
        <f t="shared" si="14"/>
        <v>0</v>
      </c>
    </row>
    <row r="148" spans="2:36" ht="30">
      <c r="B148" s="62"/>
      <c r="C148" s="49">
        <v>4</v>
      </c>
      <c r="D148" s="82" t="s">
        <v>15</v>
      </c>
      <c r="E148" s="82" t="s">
        <v>324</v>
      </c>
      <c r="F148" s="16">
        <v>8276</v>
      </c>
      <c r="H148" s="81"/>
      <c r="I148" s="81"/>
      <c r="J148" s="81"/>
      <c r="K148" s="81"/>
      <c r="L148" s="65">
        <f t="shared" si="10"/>
        <v>0</v>
      </c>
      <c r="M148" s="66"/>
      <c r="N148" s="81"/>
      <c r="O148" s="81"/>
      <c r="P148" s="81"/>
      <c r="Q148" s="81"/>
      <c r="R148" s="65">
        <f t="shared" si="11"/>
        <v>0</v>
      </c>
      <c r="S148" s="66"/>
      <c r="T148" s="81"/>
      <c r="U148" s="81"/>
      <c r="V148" s="81"/>
      <c r="W148" s="81"/>
      <c r="X148" s="65">
        <f t="shared" si="12"/>
        <v>0</v>
      </c>
      <c r="Z148" s="81"/>
      <c r="AA148" s="81"/>
      <c r="AB148" s="81"/>
      <c r="AC148" s="81"/>
      <c r="AD148" s="65">
        <f t="shared" si="13"/>
        <v>0</v>
      </c>
      <c r="AF148" s="81"/>
      <c r="AG148" s="111"/>
      <c r="AH148" s="81"/>
      <c r="AI148" s="81"/>
      <c r="AJ148" s="65">
        <f t="shared" si="14"/>
        <v>0</v>
      </c>
    </row>
    <row r="149" spans="2:36" ht="45">
      <c r="B149" s="62"/>
      <c r="C149" s="49">
        <v>4</v>
      </c>
      <c r="D149" s="82" t="s">
        <v>15</v>
      </c>
      <c r="E149" s="82" t="s">
        <v>325</v>
      </c>
      <c r="F149" s="16">
        <v>3485</v>
      </c>
      <c r="H149" s="81"/>
      <c r="I149" s="81"/>
      <c r="J149" s="81"/>
      <c r="K149" s="81"/>
      <c r="L149" s="65">
        <f t="shared" si="10"/>
        <v>0</v>
      </c>
      <c r="M149" s="66"/>
      <c r="N149" s="81"/>
      <c r="O149" s="81"/>
      <c r="P149" s="81"/>
      <c r="Q149" s="81"/>
      <c r="R149" s="65">
        <f t="shared" si="11"/>
        <v>0</v>
      </c>
      <c r="S149" s="66"/>
      <c r="T149" s="81"/>
      <c r="U149" s="81"/>
      <c r="V149" s="81"/>
      <c r="W149" s="81"/>
      <c r="X149" s="65">
        <f t="shared" si="12"/>
        <v>0</v>
      </c>
      <c r="Z149" s="81"/>
      <c r="AA149" s="81"/>
      <c r="AB149" s="81"/>
      <c r="AC149" s="81"/>
      <c r="AD149" s="65">
        <f t="shared" si="13"/>
        <v>0</v>
      </c>
      <c r="AF149" s="81"/>
      <c r="AG149" s="111"/>
      <c r="AH149" s="81"/>
      <c r="AI149" s="81"/>
      <c r="AJ149" s="65">
        <f t="shared" si="14"/>
        <v>0</v>
      </c>
    </row>
    <row r="150" spans="2:36" ht="45">
      <c r="B150" s="62"/>
      <c r="C150" s="49">
        <v>4</v>
      </c>
      <c r="D150" s="82" t="s">
        <v>15</v>
      </c>
      <c r="E150" s="82" t="s">
        <v>326</v>
      </c>
      <c r="F150" s="16">
        <v>10454</v>
      </c>
      <c r="H150" s="81"/>
      <c r="I150" s="81"/>
      <c r="J150" s="81"/>
      <c r="K150" s="81"/>
      <c r="L150" s="65">
        <f t="shared" si="10"/>
        <v>0</v>
      </c>
      <c r="M150" s="66"/>
      <c r="N150" s="81"/>
      <c r="O150" s="81"/>
      <c r="P150" s="81"/>
      <c r="Q150" s="81"/>
      <c r="R150" s="65">
        <f t="shared" si="11"/>
        <v>0</v>
      </c>
      <c r="S150" s="66"/>
      <c r="T150" s="81"/>
      <c r="U150" s="81"/>
      <c r="V150" s="81"/>
      <c r="W150" s="81"/>
      <c r="X150" s="65">
        <f t="shared" si="12"/>
        <v>0</v>
      </c>
      <c r="Z150" s="81"/>
      <c r="AA150" s="81"/>
      <c r="AB150" s="81"/>
      <c r="AC150" s="81"/>
      <c r="AD150" s="65">
        <f t="shared" si="13"/>
        <v>0</v>
      </c>
      <c r="AF150" s="81"/>
      <c r="AG150" s="111"/>
      <c r="AH150" s="81"/>
      <c r="AI150" s="81"/>
      <c r="AJ150" s="65">
        <f t="shared" si="14"/>
        <v>0</v>
      </c>
    </row>
    <row r="151" spans="2:36" ht="45">
      <c r="B151" s="62"/>
      <c r="C151" s="49">
        <v>4</v>
      </c>
      <c r="D151" s="82" t="s">
        <v>15</v>
      </c>
      <c r="E151" s="82" t="s">
        <v>327</v>
      </c>
      <c r="F151" s="16">
        <v>13068</v>
      </c>
      <c r="H151" s="81"/>
      <c r="I151" s="81"/>
      <c r="J151" s="81"/>
      <c r="K151" s="81"/>
      <c r="L151" s="65">
        <f t="shared" si="10"/>
        <v>0</v>
      </c>
      <c r="M151" s="66"/>
      <c r="N151" s="81"/>
      <c r="O151" s="81"/>
      <c r="P151" s="81"/>
      <c r="Q151" s="81"/>
      <c r="R151" s="65">
        <f t="shared" si="11"/>
        <v>0</v>
      </c>
      <c r="S151" s="66"/>
      <c r="T151" s="81"/>
      <c r="U151" s="81"/>
      <c r="V151" s="81"/>
      <c r="W151" s="81"/>
      <c r="X151" s="65">
        <f t="shared" si="12"/>
        <v>0</v>
      </c>
      <c r="Z151" s="81"/>
      <c r="AA151" s="81"/>
      <c r="AB151" s="81"/>
      <c r="AC151" s="81"/>
      <c r="AD151" s="65">
        <f t="shared" si="13"/>
        <v>0</v>
      </c>
      <c r="AF151" s="81"/>
      <c r="AG151" s="111"/>
      <c r="AH151" s="81"/>
      <c r="AI151" s="81"/>
      <c r="AJ151" s="65">
        <f t="shared" si="14"/>
        <v>0</v>
      </c>
    </row>
    <row r="152" spans="2:36" ht="30">
      <c r="B152" s="62"/>
      <c r="C152" s="49">
        <v>4</v>
      </c>
      <c r="D152" s="82" t="s">
        <v>15</v>
      </c>
      <c r="E152" s="82" t="s">
        <v>328</v>
      </c>
      <c r="F152" s="16">
        <v>2176</v>
      </c>
      <c r="H152" s="81"/>
      <c r="I152" s="81"/>
      <c r="J152" s="81"/>
      <c r="K152" s="81"/>
      <c r="L152" s="65">
        <f t="shared" si="10"/>
        <v>0</v>
      </c>
      <c r="M152" s="66"/>
      <c r="N152" s="81"/>
      <c r="O152" s="81"/>
      <c r="P152" s="81"/>
      <c r="Q152" s="81"/>
      <c r="R152" s="65">
        <f t="shared" si="11"/>
        <v>0</v>
      </c>
      <c r="S152" s="66"/>
      <c r="T152" s="81"/>
      <c r="U152" s="81"/>
      <c r="V152" s="81"/>
      <c r="W152" s="81"/>
      <c r="X152" s="65">
        <f t="shared" si="12"/>
        <v>0</v>
      </c>
      <c r="Z152" s="81"/>
      <c r="AA152" s="81"/>
      <c r="AB152" s="81"/>
      <c r="AC152" s="81"/>
      <c r="AD152" s="65">
        <f t="shared" si="13"/>
        <v>0</v>
      </c>
      <c r="AF152" s="81"/>
      <c r="AG152" s="111"/>
      <c r="AH152" s="81"/>
      <c r="AI152" s="81"/>
      <c r="AJ152" s="65">
        <f t="shared" si="14"/>
        <v>0</v>
      </c>
    </row>
    <row r="153" spans="2:36" ht="60">
      <c r="B153" s="62"/>
      <c r="C153" s="49">
        <v>4</v>
      </c>
      <c r="D153" s="82" t="s">
        <v>15</v>
      </c>
      <c r="E153" s="82" t="s">
        <v>329</v>
      </c>
      <c r="F153" s="16">
        <v>4356</v>
      </c>
      <c r="H153" s="81"/>
      <c r="I153" s="81"/>
      <c r="J153" s="81"/>
      <c r="K153" s="81"/>
      <c r="L153" s="65">
        <f t="shared" si="10"/>
        <v>0</v>
      </c>
      <c r="M153" s="66"/>
      <c r="N153" s="81"/>
      <c r="O153" s="81"/>
      <c r="P153" s="81"/>
      <c r="Q153" s="81"/>
      <c r="R153" s="65">
        <f t="shared" si="11"/>
        <v>0</v>
      </c>
      <c r="S153" s="66"/>
      <c r="T153" s="81"/>
      <c r="U153" s="81"/>
      <c r="V153" s="81"/>
      <c r="W153" s="81"/>
      <c r="X153" s="65">
        <f t="shared" si="12"/>
        <v>0</v>
      </c>
      <c r="Z153" s="81"/>
      <c r="AA153" s="81"/>
      <c r="AB153" s="81"/>
      <c r="AC153" s="81"/>
      <c r="AD153" s="65">
        <f t="shared" si="13"/>
        <v>0</v>
      </c>
      <c r="AF153" s="81"/>
      <c r="AG153" s="111"/>
      <c r="AH153" s="81"/>
      <c r="AI153" s="81"/>
      <c r="AJ153" s="65">
        <f t="shared" si="14"/>
        <v>0</v>
      </c>
    </row>
    <row r="154" spans="2:36" ht="30">
      <c r="B154" s="62"/>
      <c r="C154" s="49">
        <v>4</v>
      </c>
      <c r="D154" s="82" t="s">
        <v>15</v>
      </c>
      <c r="E154" s="82" t="s">
        <v>330</v>
      </c>
      <c r="F154" s="16">
        <v>871</v>
      </c>
      <c r="H154" s="81"/>
      <c r="I154" s="81"/>
      <c r="J154" s="81"/>
      <c r="K154" s="81"/>
      <c r="L154" s="65">
        <f t="shared" si="10"/>
        <v>0</v>
      </c>
      <c r="M154" s="66"/>
      <c r="N154" s="81"/>
      <c r="O154" s="81"/>
      <c r="P154" s="81"/>
      <c r="Q154" s="81"/>
      <c r="R154" s="65">
        <f t="shared" si="11"/>
        <v>0</v>
      </c>
      <c r="S154" s="66"/>
      <c r="T154" s="81"/>
      <c r="U154" s="81"/>
      <c r="V154" s="81"/>
      <c r="W154" s="81"/>
      <c r="X154" s="65">
        <f t="shared" si="12"/>
        <v>0</v>
      </c>
      <c r="Z154" s="81"/>
      <c r="AA154" s="81"/>
      <c r="AB154" s="81"/>
      <c r="AC154" s="81"/>
      <c r="AD154" s="65">
        <f t="shared" si="13"/>
        <v>0</v>
      </c>
      <c r="AF154" s="81"/>
      <c r="AG154" s="111"/>
      <c r="AH154" s="81"/>
      <c r="AI154" s="81"/>
      <c r="AJ154" s="65">
        <f t="shared" si="14"/>
        <v>0</v>
      </c>
    </row>
    <row r="155" spans="2:36" ht="30">
      <c r="B155" s="62"/>
      <c r="C155" s="49">
        <v>4</v>
      </c>
      <c r="D155" s="82" t="s">
        <v>15</v>
      </c>
      <c r="E155" s="82" t="s">
        <v>331</v>
      </c>
      <c r="F155" s="16">
        <v>14375</v>
      </c>
      <c r="H155" s="81"/>
      <c r="I155" s="81"/>
      <c r="J155" s="81"/>
      <c r="K155" s="81"/>
      <c r="L155" s="65">
        <f t="shared" si="10"/>
        <v>0</v>
      </c>
      <c r="M155" s="66"/>
      <c r="N155" s="81"/>
      <c r="O155" s="81"/>
      <c r="P155" s="81"/>
      <c r="Q155" s="81"/>
      <c r="R155" s="65">
        <f t="shared" si="11"/>
        <v>0</v>
      </c>
      <c r="S155" s="66"/>
      <c r="T155" s="81"/>
      <c r="U155" s="81"/>
      <c r="V155" s="81"/>
      <c r="W155" s="81"/>
      <c r="X155" s="65">
        <f t="shared" si="12"/>
        <v>0</v>
      </c>
      <c r="Z155" s="81"/>
      <c r="AA155" s="81"/>
      <c r="AB155" s="81"/>
      <c r="AC155" s="81"/>
      <c r="AD155" s="65">
        <f t="shared" si="13"/>
        <v>0</v>
      </c>
      <c r="AF155" s="81"/>
      <c r="AG155" s="111"/>
      <c r="AH155" s="81"/>
      <c r="AI155" s="81"/>
      <c r="AJ155" s="65">
        <f t="shared" si="14"/>
        <v>0</v>
      </c>
    </row>
    <row r="156" spans="2:36" ht="45">
      <c r="B156" s="62"/>
      <c r="C156" s="49">
        <v>4</v>
      </c>
      <c r="D156" s="82" t="s">
        <v>15</v>
      </c>
      <c r="E156" s="82" t="s">
        <v>332</v>
      </c>
      <c r="F156" s="16">
        <v>600</v>
      </c>
      <c r="H156" s="81"/>
      <c r="I156" s="81"/>
      <c r="J156" s="81"/>
      <c r="K156" s="81"/>
      <c r="L156" s="65">
        <f t="shared" si="10"/>
        <v>0</v>
      </c>
      <c r="M156" s="66"/>
      <c r="N156" s="81"/>
      <c r="O156" s="81"/>
      <c r="P156" s="81"/>
      <c r="Q156" s="81"/>
      <c r="R156" s="65">
        <f t="shared" si="11"/>
        <v>0</v>
      </c>
      <c r="S156" s="66"/>
      <c r="T156" s="81"/>
      <c r="U156" s="81"/>
      <c r="V156" s="81"/>
      <c r="W156" s="81"/>
      <c r="X156" s="65">
        <f t="shared" si="12"/>
        <v>0</v>
      </c>
      <c r="Z156" s="81"/>
      <c r="AA156" s="81"/>
      <c r="AB156" s="81"/>
      <c r="AC156" s="81"/>
      <c r="AD156" s="65">
        <f t="shared" si="13"/>
        <v>0</v>
      </c>
      <c r="AF156" s="81"/>
      <c r="AG156" s="111"/>
      <c r="AH156" s="81"/>
      <c r="AI156" s="81"/>
      <c r="AJ156" s="65">
        <f t="shared" si="14"/>
        <v>0</v>
      </c>
    </row>
    <row r="157" spans="2:36" ht="45">
      <c r="B157" s="62"/>
      <c r="C157" s="49">
        <v>4</v>
      </c>
      <c r="D157" s="82" t="s">
        <v>15</v>
      </c>
      <c r="E157" s="82" t="s">
        <v>333</v>
      </c>
      <c r="F157" s="16">
        <v>2000</v>
      </c>
      <c r="H157" s="81"/>
      <c r="I157" s="81"/>
      <c r="J157" s="81"/>
      <c r="K157" s="81"/>
      <c r="L157" s="65">
        <f t="shared" si="10"/>
        <v>0</v>
      </c>
      <c r="M157" s="66"/>
      <c r="N157" s="81"/>
      <c r="O157" s="81"/>
      <c r="P157" s="81"/>
      <c r="Q157" s="81"/>
      <c r="R157" s="65">
        <f t="shared" si="11"/>
        <v>0</v>
      </c>
      <c r="S157" s="66"/>
      <c r="T157" s="81"/>
      <c r="U157" s="81"/>
      <c r="V157" s="81"/>
      <c r="W157" s="81"/>
      <c r="X157" s="65">
        <f t="shared" si="12"/>
        <v>0</v>
      </c>
      <c r="Z157" s="81"/>
      <c r="AA157" s="81"/>
      <c r="AB157" s="81"/>
      <c r="AC157" s="81"/>
      <c r="AD157" s="65">
        <f t="shared" si="13"/>
        <v>0</v>
      </c>
      <c r="AF157" s="81"/>
      <c r="AG157" s="111"/>
      <c r="AH157" s="81"/>
      <c r="AI157" s="81"/>
      <c r="AJ157" s="65">
        <f t="shared" si="14"/>
        <v>0</v>
      </c>
    </row>
    <row r="158" spans="2:36" ht="60">
      <c r="B158" s="62"/>
      <c r="C158" s="49">
        <v>4</v>
      </c>
      <c r="D158" s="82" t="s">
        <v>15</v>
      </c>
      <c r="E158" s="82" t="s">
        <v>334</v>
      </c>
      <c r="F158" s="16">
        <v>16553</v>
      </c>
      <c r="H158" s="81"/>
      <c r="I158" s="81"/>
      <c r="J158" s="81"/>
      <c r="K158" s="81"/>
      <c r="L158" s="65">
        <f t="shared" si="10"/>
        <v>0</v>
      </c>
      <c r="M158" s="66"/>
      <c r="N158" s="81"/>
      <c r="O158" s="81"/>
      <c r="P158" s="81"/>
      <c r="Q158" s="81"/>
      <c r="R158" s="65">
        <f t="shared" si="11"/>
        <v>0</v>
      </c>
      <c r="S158" s="66"/>
      <c r="T158" s="81"/>
      <c r="U158" s="81"/>
      <c r="V158" s="81"/>
      <c r="W158" s="81"/>
      <c r="X158" s="65">
        <f t="shared" si="12"/>
        <v>0</v>
      </c>
      <c r="Z158" s="81"/>
      <c r="AA158" s="81"/>
      <c r="AB158" s="81"/>
      <c r="AC158" s="81"/>
      <c r="AD158" s="65">
        <f t="shared" si="13"/>
        <v>0</v>
      </c>
      <c r="AF158" s="81"/>
      <c r="AG158" s="111"/>
      <c r="AH158" s="81"/>
      <c r="AI158" s="81"/>
      <c r="AJ158" s="65">
        <f t="shared" si="14"/>
        <v>0</v>
      </c>
    </row>
    <row r="159" spans="2:36" ht="30">
      <c r="B159" s="62"/>
      <c r="C159" s="49">
        <v>4</v>
      </c>
      <c r="D159" s="82" t="s">
        <v>15</v>
      </c>
      <c r="E159" s="82" t="s">
        <v>335</v>
      </c>
      <c r="F159" s="16">
        <v>2178</v>
      </c>
      <c r="H159" s="81"/>
      <c r="I159" s="81"/>
      <c r="J159" s="81"/>
      <c r="K159" s="81"/>
      <c r="L159" s="65">
        <f t="shared" si="10"/>
        <v>0</v>
      </c>
      <c r="M159" s="66"/>
      <c r="N159" s="81"/>
      <c r="O159" s="81"/>
      <c r="P159" s="81"/>
      <c r="Q159" s="81"/>
      <c r="R159" s="65">
        <f t="shared" si="11"/>
        <v>0</v>
      </c>
      <c r="S159" s="66"/>
      <c r="T159" s="81"/>
      <c r="U159" s="81"/>
      <c r="V159" s="81"/>
      <c r="W159" s="81"/>
      <c r="X159" s="65">
        <f t="shared" si="12"/>
        <v>0</v>
      </c>
      <c r="Z159" s="81"/>
      <c r="AA159" s="81"/>
      <c r="AB159" s="81"/>
      <c r="AC159" s="81"/>
      <c r="AD159" s="65">
        <f t="shared" si="13"/>
        <v>0</v>
      </c>
      <c r="AF159" s="81"/>
      <c r="AG159" s="111"/>
      <c r="AH159" s="81"/>
      <c r="AI159" s="81"/>
      <c r="AJ159" s="65">
        <f t="shared" si="14"/>
        <v>0</v>
      </c>
    </row>
    <row r="160" spans="2:36" ht="45">
      <c r="B160" s="62"/>
      <c r="C160" s="49">
        <v>4</v>
      </c>
      <c r="D160" s="82" t="s">
        <v>15</v>
      </c>
      <c r="E160" s="82" t="s">
        <v>336</v>
      </c>
      <c r="F160" s="16">
        <v>24829</v>
      </c>
      <c r="H160" s="81"/>
      <c r="I160" s="81"/>
      <c r="J160" s="81"/>
      <c r="K160" s="81"/>
      <c r="L160" s="65">
        <f t="shared" si="10"/>
        <v>0</v>
      </c>
      <c r="M160" s="66"/>
      <c r="N160" s="81"/>
      <c r="O160" s="81"/>
      <c r="P160" s="81"/>
      <c r="Q160" s="81"/>
      <c r="R160" s="65">
        <f t="shared" si="11"/>
        <v>0</v>
      </c>
      <c r="S160" s="66"/>
      <c r="T160" s="81"/>
      <c r="U160" s="81"/>
      <c r="V160" s="81"/>
      <c r="W160" s="81"/>
      <c r="X160" s="65">
        <f t="shared" si="12"/>
        <v>0</v>
      </c>
      <c r="Z160" s="81"/>
      <c r="AA160" s="81"/>
      <c r="AB160" s="81"/>
      <c r="AC160" s="81"/>
      <c r="AD160" s="65">
        <f t="shared" si="13"/>
        <v>0</v>
      </c>
      <c r="AF160" s="81"/>
      <c r="AG160" s="111"/>
      <c r="AH160" s="81"/>
      <c r="AI160" s="81"/>
      <c r="AJ160" s="65">
        <f t="shared" si="14"/>
        <v>0</v>
      </c>
    </row>
    <row r="161" spans="2:36" ht="75">
      <c r="B161" s="62"/>
      <c r="C161" s="49">
        <v>4</v>
      </c>
      <c r="D161" s="82" t="s">
        <v>337</v>
      </c>
      <c r="E161" s="82" t="s">
        <v>338</v>
      </c>
      <c r="F161" s="16">
        <v>87000</v>
      </c>
      <c r="H161" s="81"/>
      <c r="I161" s="81"/>
      <c r="J161" s="81"/>
      <c r="K161" s="81"/>
      <c r="L161" s="65">
        <f t="shared" si="10"/>
        <v>0</v>
      </c>
      <c r="M161" s="66"/>
      <c r="N161" s="81"/>
      <c r="O161" s="81"/>
      <c r="P161" s="81"/>
      <c r="Q161" s="81"/>
      <c r="R161" s="65">
        <f t="shared" si="11"/>
        <v>0</v>
      </c>
      <c r="S161" s="66"/>
      <c r="T161" s="81"/>
      <c r="U161" s="81"/>
      <c r="V161" s="81"/>
      <c r="W161" s="81"/>
      <c r="X161" s="65">
        <f t="shared" si="12"/>
        <v>0</v>
      </c>
      <c r="Z161" s="81"/>
      <c r="AA161" s="81"/>
      <c r="AB161" s="81"/>
      <c r="AC161" s="81"/>
      <c r="AD161" s="65">
        <f t="shared" si="13"/>
        <v>0</v>
      </c>
      <c r="AF161" s="81"/>
      <c r="AG161" s="111"/>
      <c r="AH161" s="81"/>
      <c r="AI161" s="81"/>
      <c r="AJ161" s="65">
        <f t="shared" si="14"/>
        <v>0</v>
      </c>
    </row>
    <row r="162" spans="2:36" ht="30">
      <c r="B162" s="62"/>
      <c r="C162" s="49">
        <v>4</v>
      </c>
      <c r="D162" s="82" t="s">
        <v>15</v>
      </c>
      <c r="E162" s="82" t="s">
        <v>339</v>
      </c>
      <c r="F162" s="16">
        <v>671</v>
      </c>
      <c r="H162" s="81"/>
      <c r="I162" s="81"/>
      <c r="J162" s="81"/>
      <c r="K162" s="81"/>
      <c r="L162" s="65">
        <f t="shared" si="10"/>
        <v>0</v>
      </c>
      <c r="M162" s="66"/>
      <c r="N162" s="81"/>
      <c r="O162" s="81"/>
      <c r="P162" s="81"/>
      <c r="Q162" s="81"/>
      <c r="R162" s="65">
        <f t="shared" si="11"/>
        <v>0</v>
      </c>
      <c r="S162" s="66"/>
      <c r="T162" s="81"/>
      <c r="U162" s="81"/>
      <c r="V162" s="81"/>
      <c r="W162" s="81"/>
      <c r="X162" s="65">
        <f t="shared" si="12"/>
        <v>0</v>
      </c>
      <c r="Z162" s="81"/>
      <c r="AA162" s="81"/>
      <c r="AB162" s="81"/>
      <c r="AC162" s="81"/>
      <c r="AD162" s="65">
        <f t="shared" si="13"/>
        <v>0</v>
      </c>
      <c r="AF162" s="81"/>
      <c r="AG162" s="111"/>
      <c r="AH162" s="81"/>
      <c r="AI162" s="81"/>
      <c r="AJ162" s="65">
        <f t="shared" si="14"/>
        <v>0</v>
      </c>
    </row>
    <row r="163" spans="2:36" ht="45">
      <c r="B163" s="62"/>
      <c r="C163" s="49">
        <v>4</v>
      </c>
      <c r="D163" s="82" t="s">
        <v>15</v>
      </c>
      <c r="E163" s="82" t="s">
        <v>932</v>
      </c>
      <c r="F163" s="16">
        <v>2000</v>
      </c>
      <c r="H163" s="81"/>
      <c r="I163" s="81"/>
      <c r="J163" s="81"/>
      <c r="K163" s="81"/>
      <c r="L163" s="65">
        <f t="shared" si="10"/>
        <v>0</v>
      </c>
      <c r="M163" s="66"/>
      <c r="N163" s="81"/>
      <c r="O163" s="81"/>
      <c r="P163" s="81"/>
      <c r="Q163" s="81"/>
      <c r="R163" s="65">
        <f t="shared" si="11"/>
        <v>0</v>
      </c>
      <c r="S163" s="66"/>
      <c r="T163" s="81"/>
      <c r="U163" s="81"/>
      <c r="V163" s="81"/>
      <c r="W163" s="81"/>
      <c r="X163" s="65">
        <f t="shared" si="12"/>
        <v>0</v>
      </c>
      <c r="Z163" s="81"/>
      <c r="AA163" s="81"/>
      <c r="AB163" s="81"/>
      <c r="AC163" s="81"/>
      <c r="AD163" s="65">
        <f t="shared" si="13"/>
        <v>0</v>
      </c>
      <c r="AF163" s="81"/>
      <c r="AG163" s="111"/>
      <c r="AH163" s="81"/>
      <c r="AI163" s="81"/>
      <c r="AJ163" s="65">
        <f t="shared" si="14"/>
        <v>0</v>
      </c>
    </row>
    <row r="164" spans="2:36" ht="45">
      <c r="B164" s="62"/>
      <c r="C164" s="49">
        <v>4</v>
      </c>
      <c r="D164" s="82" t="s">
        <v>340</v>
      </c>
      <c r="E164" s="82" t="s">
        <v>341</v>
      </c>
      <c r="F164" s="16">
        <v>86000</v>
      </c>
      <c r="H164" s="81"/>
      <c r="I164" s="81"/>
      <c r="J164" s="81"/>
      <c r="K164" s="81"/>
      <c r="L164" s="65">
        <f t="shared" si="10"/>
        <v>0</v>
      </c>
      <c r="M164" s="66"/>
      <c r="N164" s="81"/>
      <c r="O164" s="81"/>
      <c r="P164" s="81"/>
      <c r="Q164" s="81"/>
      <c r="R164" s="65">
        <f t="shared" si="11"/>
        <v>0</v>
      </c>
      <c r="S164" s="66"/>
      <c r="T164" s="81"/>
      <c r="U164" s="81"/>
      <c r="V164" s="81"/>
      <c r="W164" s="81"/>
      <c r="X164" s="65">
        <f t="shared" si="12"/>
        <v>0</v>
      </c>
      <c r="Z164" s="81"/>
      <c r="AA164" s="81"/>
      <c r="AB164" s="81"/>
      <c r="AC164" s="81"/>
      <c r="AD164" s="65">
        <f t="shared" si="13"/>
        <v>0</v>
      </c>
      <c r="AF164" s="81"/>
      <c r="AG164" s="111"/>
      <c r="AH164" s="81"/>
      <c r="AI164" s="81"/>
      <c r="AJ164" s="65">
        <f t="shared" si="14"/>
        <v>0</v>
      </c>
    </row>
    <row r="165" spans="2:36" ht="45">
      <c r="B165" s="62"/>
      <c r="C165" s="49">
        <v>4</v>
      </c>
      <c r="D165" s="82" t="s">
        <v>342</v>
      </c>
      <c r="E165" s="82" t="s">
        <v>343</v>
      </c>
      <c r="F165" s="16">
        <v>43500</v>
      </c>
      <c r="H165" s="81"/>
      <c r="I165" s="81"/>
      <c r="J165" s="81"/>
      <c r="K165" s="81"/>
      <c r="L165" s="65">
        <f t="shared" si="10"/>
        <v>0</v>
      </c>
      <c r="M165" s="66"/>
      <c r="N165" s="81"/>
      <c r="O165" s="81"/>
      <c r="P165" s="81"/>
      <c r="Q165" s="81"/>
      <c r="R165" s="65">
        <f t="shared" si="11"/>
        <v>0</v>
      </c>
      <c r="S165" s="66"/>
      <c r="T165" s="81"/>
      <c r="U165" s="81"/>
      <c r="V165" s="81"/>
      <c r="W165" s="81"/>
      <c r="X165" s="65">
        <f t="shared" si="12"/>
        <v>0</v>
      </c>
      <c r="Z165" s="81"/>
      <c r="AA165" s="81"/>
      <c r="AB165" s="81"/>
      <c r="AC165" s="81"/>
      <c r="AD165" s="65">
        <f t="shared" si="13"/>
        <v>0</v>
      </c>
      <c r="AF165" s="81"/>
      <c r="AG165" s="111"/>
      <c r="AH165" s="81"/>
      <c r="AI165" s="81"/>
      <c r="AJ165" s="65">
        <f t="shared" si="14"/>
        <v>0</v>
      </c>
    </row>
    <row r="166" spans="2:36" ht="30">
      <c r="B166" s="62"/>
      <c r="C166" s="49">
        <v>4</v>
      </c>
      <c r="D166" s="82" t="s">
        <v>344</v>
      </c>
      <c r="E166" s="82" t="s">
        <v>933</v>
      </c>
      <c r="F166" s="16">
        <v>86000</v>
      </c>
      <c r="H166" s="81"/>
      <c r="I166" s="81"/>
      <c r="J166" s="81"/>
      <c r="K166" s="81"/>
      <c r="L166" s="65">
        <f t="shared" si="10"/>
        <v>0</v>
      </c>
      <c r="M166" s="66"/>
      <c r="N166" s="81"/>
      <c r="O166" s="81"/>
      <c r="P166" s="81"/>
      <c r="Q166" s="81"/>
      <c r="R166" s="65">
        <f t="shared" si="11"/>
        <v>0</v>
      </c>
      <c r="S166" s="66"/>
      <c r="T166" s="81"/>
      <c r="U166" s="81"/>
      <c r="V166" s="81"/>
      <c r="W166" s="81"/>
      <c r="X166" s="65">
        <f t="shared" si="12"/>
        <v>0</v>
      </c>
      <c r="Z166" s="81"/>
      <c r="AA166" s="81"/>
      <c r="AB166" s="81"/>
      <c r="AC166" s="81"/>
      <c r="AD166" s="65">
        <f t="shared" si="13"/>
        <v>0</v>
      </c>
      <c r="AF166" s="81"/>
      <c r="AG166" s="111"/>
      <c r="AH166" s="81"/>
      <c r="AI166" s="81"/>
      <c r="AJ166" s="65">
        <f t="shared" si="14"/>
        <v>0</v>
      </c>
    </row>
    <row r="167" spans="2:36" ht="45">
      <c r="B167" s="62"/>
      <c r="C167" s="49">
        <v>4</v>
      </c>
      <c r="D167" s="82" t="s">
        <v>345</v>
      </c>
      <c r="E167" s="82" t="s">
        <v>275</v>
      </c>
      <c r="F167" s="16">
        <v>25000</v>
      </c>
      <c r="H167" s="81"/>
      <c r="I167" s="81"/>
      <c r="J167" s="81"/>
      <c r="K167" s="81"/>
      <c r="L167" s="65">
        <f t="shared" si="10"/>
        <v>0</v>
      </c>
      <c r="M167" s="66"/>
      <c r="N167" s="81"/>
      <c r="O167" s="81"/>
      <c r="P167" s="81"/>
      <c r="Q167" s="81"/>
      <c r="R167" s="65">
        <f t="shared" si="11"/>
        <v>0</v>
      </c>
      <c r="S167" s="66"/>
      <c r="T167" s="81"/>
      <c r="U167" s="81"/>
      <c r="V167" s="81"/>
      <c r="W167" s="81"/>
      <c r="X167" s="65">
        <f t="shared" si="12"/>
        <v>0</v>
      </c>
      <c r="Z167" s="81"/>
      <c r="AA167" s="81"/>
      <c r="AB167" s="81"/>
      <c r="AC167" s="81"/>
      <c r="AD167" s="65">
        <f t="shared" si="13"/>
        <v>0</v>
      </c>
      <c r="AF167" s="81"/>
      <c r="AG167" s="111"/>
      <c r="AH167" s="81"/>
      <c r="AI167" s="81"/>
      <c r="AJ167" s="65">
        <f t="shared" si="14"/>
        <v>0</v>
      </c>
    </row>
    <row r="168" spans="2:36" ht="45">
      <c r="B168" s="62"/>
      <c r="C168" s="49">
        <v>4</v>
      </c>
      <c r="D168" s="82" t="s">
        <v>346</v>
      </c>
      <c r="E168" s="82" t="s">
        <v>347</v>
      </c>
      <c r="F168" s="16">
        <v>60000</v>
      </c>
      <c r="H168" s="81"/>
      <c r="I168" s="81"/>
      <c r="J168" s="81"/>
      <c r="K168" s="81"/>
      <c r="L168" s="65">
        <f t="shared" si="10"/>
        <v>0</v>
      </c>
      <c r="M168" s="66"/>
      <c r="N168" s="81"/>
      <c r="O168" s="81"/>
      <c r="P168" s="81"/>
      <c r="Q168" s="81"/>
      <c r="R168" s="65">
        <f t="shared" si="11"/>
        <v>0</v>
      </c>
      <c r="S168" s="66"/>
      <c r="T168" s="81"/>
      <c r="U168" s="81"/>
      <c r="V168" s="81"/>
      <c r="W168" s="81"/>
      <c r="X168" s="65">
        <f t="shared" si="12"/>
        <v>0</v>
      </c>
      <c r="Z168" s="81"/>
      <c r="AA168" s="81"/>
      <c r="AB168" s="81"/>
      <c r="AC168" s="81"/>
      <c r="AD168" s="65">
        <f t="shared" si="13"/>
        <v>0</v>
      </c>
      <c r="AF168" s="81"/>
      <c r="AG168" s="111"/>
      <c r="AH168" s="81"/>
      <c r="AI168" s="81"/>
      <c r="AJ168" s="65">
        <f t="shared" si="14"/>
        <v>0</v>
      </c>
    </row>
    <row r="169" spans="2:36" ht="45">
      <c r="B169" s="62"/>
      <c r="C169" s="49">
        <v>4</v>
      </c>
      <c r="D169" s="82" t="s">
        <v>348</v>
      </c>
      <c r="E169" s="82" t="s">
        <v>934</v>
      </c>
      <c r="F169" s="16">
        <v>20000</v>
      </c>
      <c r="H169" s="81"/>
      <c r="I169" s="81"/>
      <c r="J169" s="81"/>
      <c r="K169" s="81"/>
      <c r="L169" s="65">
        <f t="shared" si="10"/>
        <v>0</v>
      </c>
      <c r="M169" s="66"/>
      <c r="N169" s="81"/>
      <c r="O169" s="81"/>
      <c r="P169" s="81"/>
      <c r="Q169" s="81"/>
      <c r="R169" s="65">
        <f t="shared" si="11"/>
        <v>0</v>
      </c>
      <c r="S169" s="66"/>
      <c r="T169" s="81"/>
      <c r="U169" s="81"/>
      <c r="V169" s="81"/>
      <c r="W169" s="81"/>
      <c r="X169" s="65">
        <f t="shared" si="12"/>
        <v>0</v>
      </c>
      <c r="Z169" s="81"/>
      <c r="AA169" s="81"/>
      <c r="AB169" s="81"/>
      <c r="AC169" s="81"/>
      <c r="AD169" s="65">
        <f t="shared" si="13"/>
        <v>0</v>
      </c>
      <c r="AF169" s="81"/>
      <c r="AG169" s="111"/>
      <c r="AH169" s="81"/>
      <c r="AI169" s="81"/>
      <c r="AJ169" s="65">
        <f t="shared" si="14"/>
        <v>0</v>
      </c>
    </row>
    <row r="170" spans="2:36" ht="45">
      <c r="B170" s="62"/>
      <c r="C170" s="49">
        <v>4</v>
      </c>
      <c r="D170" s="82" t="s">
        <v>349</v>
      </c>
      <c r="E170" s="82" t="s">
        <v>350</v>
      </c>
      <c r="F170" s="16">
        <v>43560</v>
      </c>
      <c r="H170" s="81"/>
      <c r="I170" s="81"/>
      <c r="J170" s="81"/>
      <c r="K170" s="81"/>
      <c r="L170" s="65">
        <f t="shared" si="10"/>
        <v>0</v>
      </c>
      <c r="M170" s="66"/>
      <c r="N170" s="81"/>
      <c r="O170" s="81"/>
      <c r="P170" s="81"/>
      <c r="Q170" s="81"/>
      <c r="R170" s="65">
        <f t="shared" si="11"/>
        <v>0</v>
      </c>
      <c r="S170" s="66"/>
      <c r="T170" s="81"/>
      <c r="U170" s="81"/>
      <c r="V170" s="81"/>
      <c r="W170" s="81"/>
      <c r="X170" s="65">
        <f t="shared" si="12"/>
        <v>0</v>
      </c>
      <c r="Z170" s="81"/>
      <c r="AA170" s="81"/>
      <c r="AB170" s="81"/>
      <c r="AC170" s="81"/>
      <c r="AD170" s="65">
        <f t="shared" si="13"/>
        <v>0</v>
      </c>
      <c r="AF170" s="81"/>
      <c r="AG170" s="111"/>
      <c r="AH170" s="81"/>
      <c r="AI170" s="81"/>
      <c r="AJ170" s="65">
        <f t="shared" si="14"/>
        <v>0</v>
      </c>
    </row>
    <row r="171" spans="2:36" ht="30">
      <c r="B171" s="62"/>
      <c r="C171" s="49">
        <v>4</v>
      </c>
      <c r="D171" s="82" t="s">
        <v>351</v>
      </c>
      <c r="E171" s="82" t="s">
        <v>352</v>
      </c>
      <c r="F171" s="16">
        <v>43560</v>
      </c>
      <c r="H171" s="81"/>
      <c r="I171" s="81"/>
      <c r="J171" s="81"/>
      <c r="K171" s="81"/>
      <c r="L171" s="65">
        <f t="shared" si="10"/>
        <v>0</v>
      </c>
      <c r="M171" s="66"/>
      <c r="N171" s="81"/>
      <c r="O171" s="81"/>
      <c r="P171" s="81"/>
      <c r="Q171" s="81"/>
      <c r="R171" s="65">
        <f t="shared" si="11"/>
        <v>0</v>
      </c>
      <c r="S171" s="66"/>
      <c r="T171" s="81"/>
      <c r="U171" s="81"/>
      <c r="V171" s="81"/>
      <c r="W171" s="81"/>
      <c r="X171" s="65">
        <f t="shared" si="12"/>
        <v>0</v>
      </c>
      <c r="Z171" s="81"/>
      <c r="AA171" s="81"/>
      <c r="AB171" s="81"/>
      <c r="AC171" s="81"/>
      <c r="AD171" s="65">
        <f t="shared" si="13"/>
        <v>0</v>
      </c>
      <c r="AF171" s="81"/>
      <c r="AG171" s="111"/>
      <c r="AH171" s="81"/>
      <c r="AI171" s="81"/>
      <c r="AJ171" s="65">
        <f t="shared" si="14"/>
        <v>0</v>
      </c>
    </row>
    <row r="172" spans="2:36" ht="30">
      <c r="B172" s="62"/>
      <c r="C172" s="49">
        <v>4</v>
      </c>
      <c r="D172" s="82" t="s">
        <v>353</v>
      </c>
      <c r="E172" s="82" t="s">
        <v>354</v>
      </c>
      <c r="F172" s="16">
        <v>30000</v>
      </c>
      <c r="H172" s="81"/>
      <c r="I172" s="81"/>
      <c r="J172" s="81"/>
      <c r="K172" s="81"/>
      <c r="L172" s="65">
        <f t="shared" si="10"/>
        <v>0</v>
      </c>
      <c r="M172" s="66"/>
      <c r="N172" s="81"/>
      <c r="O172" s="81"/>
      <c r="P172" s="81"/>
      <c r="Q172" s="81"/>
      <c r="R172" s="65">
        <f t="shared" si="11"/>
        <v>0</v>
      </c>
      <c r="S172" s="66"/>
      <c r="T172" s="81"/>
      <c r="U172" s="81"/>
      <c r="V172" s="81"/>
      <c r="W172" s="81"/>
      <c r="X172" s="65">
        <f t="shared" si="12"/>
        <v>0</v>
      </c>
      <c r="Z172" s="81"/>
      <c r="AA172" s="81"/>
      <c r="AB172" s="81"/>
      <c r="AC172" s="81"/>
      <c r="AD172" s="65">
        <f t="shared" si="13"/>
        <v>0</v>
      </c>
      <c r="AF172" s="81"/>
      <c r="AG172" s="111"/>
      <c r="AH172" s="81"/>
      <c r="AI172" s="81"/>
      <c r="AJ172" s="65">
        <f t="shared" si="14"/>
        <v>0</v>
      </c>
    </row>
    <row r="173" spans="2:36" ht="30">
      <c r="B173" s="62"/>
      <c r="C173" s="49">
        <v>4</v>
      </c>
      <c r="D173" s="82" t="s">
        <v>355</v>
      </c>
      <c r="E173" s="82" t="s">
        <v>356</v>
      </c>
      <c r="F173" s="16">
        <v>30000</v>
      </c>
      <c r="H173" s="81"/>
      <c r="I173" s="81"/>
      <c r="J173" s="81"/>
      <c r="K173" s="81"/>
      <c r="L173" s="65">
        <f t="shared" si="10"/>
        <v>0</v>
      </c>
      <c r="M173" s="66"/>
      <c r="N173" s="81"/>
      <c r="O173" s="81"/>
      <c r="P173" s="81"/>
      <c r="Q173" s="81"/>
      <c r="R173" s="65">
        <f t="shared" si="11"/>
        <v>0</v>
      </c>
      <c r="S173" s="66"/>
      <c r="T173" s="81"/>
      <c r="U173" s="81"/>
      <c r="V173" s="81"/>
      <c r="W173" s="81"/>
      <c r="X173" s="65">
        <f t="shared" si="12"/>
        <v>0</v>
      </c>
      <c r="Z173" s="81"/>
      <c r="AA173" s="81"/>
      <c r="AB173" s="81"/>
      <c r="AC173" s="81"/>
      <c r="AD173" s="65">
        <f t="shared" si="13"/>
        <v>0</v>
      </c>
      <c r="AF173" s="81"/>
      <c r="AG173" s="111"/>
      <c r="AH173" s="81"/>
      <c r="AI173" s="81"/>
      <c r="AJ173" s="65">
        <f t="shared" si="14"/>
        <v>0</v>
      </c>
    </row>
    <row r="174" spans="2:36" ht="45">
      <c r="B174" s="62"/>
      <c r="C174" s="49">
        <v>4</v>
      </c>
      <c r="D174" s="82" t="s">
        <v>357</v>
      </c>
      <c r="E174" s="82" t="s">
        <v>935</v>
      </c>
      <c r="F174" s="16">
        <v>80000</v>
      </c>
      <c r="H174" s="81"/>
      <c r="I174" s="81"/>
      <c r="J174" s="81"/>
      <c r="K174" s="81"/>
      <c r="L174" s="65">
        <f t="shared" si="10"/>
        <v>0</v>
      </c>
      <c r="M174" s="66"/>
      <c r="N174" s="81"/>
      <c r="O174" s="81"/>
      <c r="P174" s="81"/>
      <c r="Q174" s="81"/>
      <c r="R174" s="65">
        <f t="shared" si="11"/>
        <v>0</v>
      </c>
      <c r="S174" s="66"/>
      <c r="T174" s="81"/>
      <c r="U174" s="81"/>
      <c r="V174" s="81"/>
      <c r="W174" s="81"/>
      <c r="X174" s="65">
        <f t="shared" si="12"/>
        <v>0</v>
      </c>
      <c r="Z174" s="81"/>
      <c r="AA174" s="81"/>
      <c r="AB174" s="81"/>
      <c r="AC174" s="81"/>
      <c r="AD174" s="65">
        <f t="shared" si="13"/>
        <v>0</v>
      </c>
      <c r="AF174" s="81"/>
      <c r="AG174" s="111"/>
      <c r="AH174" s="81"/>
      <c r="AI174" s="81"/>
      <c r="AJ174" s="65">
        <f t="shared" si="14"/>
        <v>0</v>
      </c>
    </row>
    <row r="175" spans="2:36" ht="45">
      <c r="B175" s="62"/>
      <c r="C175" s="49">
        <v>4</v>
      </c>
      <c r="D175" s="82" t="s">
        <v>358</v>
      </c>
      <c r="E175" s="82" t="s">
        <v>359</v>
      </c>
      <c r="F175" s="16">
        <v>70000</v>
      </c>
      <c r="H175" s="81"/>
      <c r="I175" s="81"/>
      <c r="J175" s="81"/>
      <c r="K175" s="81"/>
      <c r="L175" s="65">
        <f t="shared" si="10"/>
        <v>0</v>
      </c>
      <c r="M175" s="66"/>
      <c r="N175" s="81"/>
      <c r="O175" s="81"/>
      <c r="P175" s="81"/>
      <c r="Q175" s="81"/>
      <c r="R175" s="65">
        <f t="shared" si="11"/>
        <v>0</v>
      </c>
      <c r="S175" s="66"/>
      <c r="T175" s="81"/>
      <c r="U175" s="81"/>
      <c r="V175" s="81"/>
      <c r="W175" s="81"/>
      <c r="X175" s="65">
        <f t="shared" si="12"/>
        <v>0</v>
      </c>
      <c r="Z175" s="81"/>
      <c r="AA175" s="81"/>
      <c r="AB175" s="81"/>
      <c r="AC175" s="81"/>
      <c r="AD175" s="65">
        <f t="shared" si="13"/>
        <v>0</v>
      </c>
      <c r="AF175" s="81"/>
      <c r="AG175" s="111"/>
      <c r="AH175" s="81"/>
      <c r="AI175" s="81"/>
      <c r="AJ175" s="65">
        <f t="shared" si="14"/>
        <v>0</v>
      </c>
    </row>
    <row r="176" spans="2:36" ht="45">
      <c r="B176" s="62"/>
      <c r="C176" s="49">
        <v>4</v>
      </c>
      <c r="D176" s="82" t="s">
        <v>360</v>
      </c>
      <c r="E176" s="82" t="s">
        <v>361</v>
      </c>
      <c r="F176" s="16">
        <v>65000</v>
      </c>
      <c r="H176" s="81"/>
      <c r="I176" s="81"/>
      <c r="J176" s="81"/>
      <c r="K176" s="81"/>
      <c r="L176" s="65">
        <f t="shared" si="10"/>
        <v>0</v>
      </c>
      <c r="M176" s="66"/>
      <c r="N176" s="81"/>
      <c r="O176" s="81"/>
      <c r="P176" s="81"/>
      <c r="Q176" s="81"/>
      <c r="R176" s="65">
        <f t="shared" si="11"/>
        <v>0</v>
      </c>
      <c r="S176" s="66"/>
      <c r="T176" s="81"/>
      <c r="U176" s="81"/>
      <c r="V176" s="81"/>
      <c r="W176" s="81"/>
      <c r="X176" s="65">
        <f t="shared" si="12"/>
        <v>0</v>
      </c>
      <c r="Z176" s="81"/>
      <c r="AA176" s="81"/>
      <c r="AB176" s="81"/>
      <c r="AC176" s="81"/>
      <c r="AD176" s="65">
        <f t="shared" si="13"/>
        <v>0</v>
      </c>
      <c r="AF176" s="81"/>
      <c r="AG176" s="111"/>
      <c r="AH176" s="81"/>
      <c r="AI176" s="81"/>
      <c r="AJ176" s="65">
        <f t="shared" si="14"/>
        <v>0</v>
      </c>
    </row>
    <row r="177" spans="2:36" ht="45">
      <c r="B177" s="62"/>
      <c r="C177" s="49">
        <v>4</v>
      </c>
      <c r="D177" s="82" t="s">
        <v>362</v>
      </c>
      <c r="E177" s="82" t="s">
        <v>363</v>
      </c>
      <c r="F177" s="16">
        <v>40000</v>
      </c>
      <c r="H177" s="81"/>
      <c r="I177" s="81"/>
      <c r="J177" s="81"/>
      <c r="K177" s="81"/>
      <c r="L177" s="65">
        <f t="shared" si="10"/>
        <v>0</v>
      </c>
      <c r="M177" s="66"/>
      <c r="N177" s="81"/>
      <c r="O177" s="81"/>
      <c r="P177" s="81"/>
      <c r="Q177" s="81"/>
      <c r="R177" s="65">
        <f t="shared" si="11"/>
        <v>0</v>
      </c>
      <c r="S177" s="66"/>
      <c r="T177" s="81"/>
      <c r="U177" s="81"/>
      <c r="V177" s="81"/>
      <c r="W177" s="81"/>
      <c r="X177" s="65">
        <f t="shared" si="12"/>
        <v>0</v>
      </c>
      <c r="Z177" s="81"/>
      <c r="AA177" s="81"/>
      <c r="AB177" s="81"/>
      <c r="AC177" s="81"/>
      <c r="AD177" s="65">
        <f t="shared" si="13"/>
        <v>0</v>
      </c>
      <c r="AF177" s="81"/>
      <c r="AG177" s="111"/>
      <c r="AH177" s="81"/>
      <c r="AI177" s="81"/>
      <c r="AJ177" s="65">
        <f t="shared" si="14"/>
        <v>0</v>
      </c>
    </row>
    <row r="178" spans="2:36" ht="75">
      <c r="B178" s="62"/>
      <c r="C178" s="49">
        <v>4</v>
      </c>
      <c r="D178" s="82" t="s">
        <v>364</v>
      </c>
      <c r="E178" s="82" t="s">
        <v>365</v>
      </c>
      <c r="F178" s="16">
        <v>25000</v>
      </c>
      <c r="H178" s="81"/>
      <c r="I178" s="81"/>
      <c r="J178" s="81"/>
      <c r="K178" s="81"/>
      <c r="L178" s="65">
        <f t="shared" si="10"/>
        <v>0</v>
      </c>
      <c r="M178" s="66"/>
      <c r="N178" s="81"/>
      <c r="O178" s="81"/>
      <c r="P178" s="81"/>
      <c r="Q178" s="81"/>
      <c r="R178" s="65">
        <f t="shared" si="11"/>
        <v>0</v>
      </c>
      <c r="S178" s="66"/>
      <c r="T178" s="81"/>
      <c r="U178" s="81"/>
      <c r="V178" s="81"/>
      <c r="W178" s="81"/>
      <c r="X178" s="65">
        <f t="shared" si="12"/>
        <v>0</v>
      </c>
      <c r="Z178" s="81"/>
      <c r="AA178" s="81"/>
      <c r="AB178" s="81"/>
      <c r="AC178" s="81"/>
      <c r="AD178" s="65">
        <f t="shared" si="13"/>
        <v>0</v>
      </c>
      <c r="AF178" s="81"/>
      <c r="AG178" s="111"/>
      <c r="AH178" s="81"/>
      <c r="AI178" s="81"/>
      <c r="AJ178" s="65">
        <f t="shared" si="14"/>
        <v>0</v>
      </c>
    </row>
    <row r="179" spans="2:36" ht="60">
      <c r="B179" s="62"/>
      <c r="C179" s="49">
        <v>4</v>
      </c>
      <c r="D179" s="82" t="s">
        <v>366</v>
      </c>
      <c r="E179" s="82" t="s">
        <v>367</v>
      </c>
      <c r="F179" s="16">
        <v>43560</v>
      </c>
      <c r="H179" s="81"/>
      <c r="I179" s="81"/>
      <c r="J179" s="81"/>
      <c r="K179" s="81"/>
      <c r="L179" s="65">
        <f t="shared" si="10"/>
        <v>0</v>
      </c>
      <c r="M179" s="66"/>
      <c r="N179" s="81"/>
      <c r="O179" s="81"/>
      <c r="P179" s="81"/>
      <c r="Q179" s="81"/>
      <c r="R179" s="65">
        <f t="shared" si="11"/>
        <v>0</v>
      </c>
      <c r="S179" s="66"/>
      <c r="T179" s="81"/>
      <c r="U179" s="81"/>
      <c r="V179" s="81"/>
      <c r="W179" s="81"/>
      <c r="X179" s="65">
        <f t="shared" si="12"/>
        <v>0</v>
      </c>
      <c r="Z179" s="81"/>
      <c r="AA179" s="81"/>
      <c r="AB179" s="81"/>
      <c r="AC179" s="81"/>
      <c r="AD179" s="65">
        <f t="shared" si="13"/>
        <v>0</v>
      </c>
      <c r="AF179" s="81"/>
      <c r="AG179" s="111"/>
      <c r="AH179" s="81"/>
      <c r="AI179" s="81"/>
      <c r="AJ179" s="65">
        <f t="shared" si="14"/>
        <v>0</v>
      </c>
    </row>
    <row r="180" spans="2:36" ht="45">
      <c r="B180" s="62"/>
      <c r="C180" s="49">
        <v>4</v>
      </c>
      <c r="D180" s="82" t="s">
        <v>368</v>
      </c>
      <c r="E180" s="82" t="s">
        <v>369</v>
      </c>
      <c r="F180" s="16">
        <v>43560</v>
      </c>
      <c r="H180" s="81"/>
      <c r="I180" s="81"/>
      <c r="J180" s="81"/>
      <c r="K180" s="81"/>
      <c r="L180" s="65">
        <f t="shared" si="10"/>
        <v>0</v>
      </c>
      <c r="M180" s="66"/>
      <c r="N180" s="81"/>
      <c r="O180" s="81"/>
      <c r="P180" s="81"/>
      <c r="Q180" s="81"/>
      <c r="R180" s="65">
        <f t="shared" si="11"/>
        <v>0</v>
      </c>
      <c r="S180" s="66"/>
      <c r="T180" s="81"/>
      <c r="U180" s="81"/>
      <c r="V180" s="81"/>
      <c r="W180" s="81"/>
      <c r="X180" s="65">
        <f t="shared" si="12"/>
        <v>0</v>
      </c>
      <c r="Z180" s="81"/>
      <c r="AA180" s="81"/>
      <c r="AB180" s="81"/>
      <c r="AC180" s="81"/>
      <c r="AD180" s="65">
        <f t="shared" si="13"/>
        <v>0</v>
      </c>
      <c r="AF180" s="81"/>
      <c r="AG180" s="111"/>
      <c r="AH180" s="81"/>
      <c r="AI180" s="81"/>
      <c r="AJ180" s="65">
        <f t="shared" si="14"/>
        <v>0</v>
      </c>
    </row>
    <row r="181" spans="2:36" ht="120">
      <c r="B181" s="62"/>
      <c r="C181" s="49">
        <v>4</v>
      </c>
      <c r="D181" s="82" t="s">
        <v>936</v>
      </c>
      <c r="E181" s="82" t="s">
        <v>370</v>
      </c>
      <c r="F181" s="16">
        <v>10000</v>
      </c>
      <c r="H181" s="81"/>
      <c r="I181" s="81"/>
      <c r="J181" s="81"/>
      <c r="K181" s="81"/>
      <c r="L181" s="65">
        <f t="shared" si="10"/>
        <v>0</v>
      </c>
      <c r="M181" s="66"/>
      <c r="N181" s="81"/>
      <c r="O181" s="81"/>
      <c r="P181" s="81"/>
      <c r="Q181" s="81"/>
      <c r="R181" s="65">
        <f t="shared" si="11"/>
        <v>0</v>
      </c>
      <c r="S181" s="66"/>
      <c r="T181" s="81"/>
      <c r="U181" s="81"/>
      <c r="V181" s="81"/>
      <c r="W181" s="81"/>
      <c r="X181" s="65">
        <f t="shared" si="12"/>
        <v>0</v>
      </c>
      <c r="Z181" s="81"/>
      <c r="AA181" s="81"/>
      <c r="AB181" s="81"/>
      <c r="AC181" s="81"/>
      <c r="AD181" s="65">
        <f t="shared" si="13"/>
        <v>0</v>
      </c>
      <c r="AF181" s="81"/>
      <c r="AG181" s="111"/>
      <c r="AH181" s="81"/>
      <c r="AI181" s="81"/>
      <c r="AJ181" s="65">
        <f t="shared" si="14"/>
        <v>0</v>
      </c>
    </row>
    <row r="182" spans="2:36" ht="150">
      <c r="B182" s="62"/>
      <c r="C182" s="49">
        <v>4</v>
      </c>
      <c r="D182" s="82" t="s">
        <v>371</v>
      </c>
      <c r="E182" s="82" t="s">
        <v>372</v>
      </c>
      <c r="F182" s="16">
        <v>15000</v>
      </c>
      <c r="H182" s="81"/>
      <c r="I182" s="81"/>
      <c r="J182" s="81"/>
      <c r="K182" s="81"/>
      <c r="L182" s="65">
        <f t="shared" si="10"/>
        <v>0</v>
      </c>
      <c r="M182" s="66"/>
      <c r="N182" s="81"/>
      <c r="O182" s="81"/>
      <c r="P182" s="81"/>
      <c r="Q182" s="81"/>
      <c r="R182" s="65">
        <f t="shared" si="11"/>
        <v>0</v>
      </c>
      <c r="S182" s="66"/>
      <c r="T182" s="81"/>
      <c r="U182" s="81"/>
      <c r="V182" s="81"/>
      <c r="W182" s="81"/>
      <c r="X182" s="65">
        <f t="shared" si="12"/>
        <v>0</v>
      </c>
      <c r="Z182" s="81"/>
      <c r="AA182" s="81"/>
      <c r="AB182" s="81"/>
      <c r="AC182" s="81"/>
      <c r="AD182" s="65">
        <f t="shared" si="13"/>
        <v>0</v>
      </c>
      <c r="AF182" s="81"/>
      <c r="AG182" s="111"/>
      <c r="AH182" s="81"/>
      <c r="AI182" s="81"/>
      <c r="AJ182" s="65">
        <f t="shared" si="14"/>
        <v>0</v>
      </c>
    </row>
    <row r="183" spans="2:36" s="86" customFormat="1" ht="60">
      <c r="B183" s="83"/>
      <c r="C183" s="84">
        <v>4</v>
      </c>
      <c r="D183" s="85" t="s">
        <v>883</v>
      </c>
      <c r="E183" s="85" t="s">
        <v>884</v>
      </c>
      <c r="F183" s="39">
        <v>59581</v>
      </c>
      <c r="H183" s="81"/>
      <c r="I183" s="81"/>
      <c r="J183" s="81"/>
      <c r="K183" s="81"/>
      <c r="L183" s="65">
        <f t="shared" si="10"/>
        <v>0</v>
      </c>
      <c r="M183" s="87"/>
      <c r="N183" s="81"/>
      <c r="O183" s="81"/>
      <c r="P183" s="81"/>
      <c r="Q183" s="81"/>
      <c r="R183" s="65">
        <f t="shared" si="11"/>
        <v>0</v>
      </c>
      <c r="S183" s="87"/>
      <c r="T183" s="81"/>
      <c r="U183" s="81"/>
      <c r="V183" s="81"/>
      <c r="W183" s="81"/>
      <c r="X183" s="65">
        <f t="shared" si="12"/>
        <v>0</v>
      </c>
      <c r="Z183" s="81"/>
      <c r="AA183" s="81"/>
      <c r="AB183" s="81"/>
      <c r="AC183" s="81"/>
      <c r="AD183" s="65">
        <f t="shared" si="13"/>
        <v>0</v>
      </c>
      <c r="AF183" s="81"/>
      <c r="AG183" s="111"/>
      <c r="AH183" s="81"/>
      <c r="AI183" s="81"/>
      <c r="AJ183" s="65">
        <f t="shared" si="14"/>
        <v>0</v>
      </c>
    </row>
    <row r="184" spans="2:36" s="86" customFormat="1" ht="45">
      <c r="B184" s="83"/>
      <c r="C184" s="84">
        <v>4</v>
      </c>
      <c r="D184" s="85" t="s">
        <v>897</v>
      </c>
      <c r="E184" s="85" t="s">
        <v>898</v>
      </c>
      <c r="F184" s="39">
        <v>7161</v>
      </c>
      <c r="H184" s="81"/>
      <c r="I184" s="81"/>
      <c r="J184" s="81"/>
      <c r="K184" s="81"/>
      <c r="L184" s="65"/>
      <c r="M184" s="87"/>
      <c r="N184" s="81"/>
      <c r="O184" s="81"/>
      <c r="P184" s="81"/>
      <c r="Q184" s="81"/>
      <c r="R184" s="65"/>
      <c r="S184" s="87"/>
      <c r="T184" s="81"/>
      <c r="U184" s="81"/>
      <c r="V184" s="81"/>
      <c r="W184" s="81"/>
      <c r="X184" s="65"/>
      <c r="Z184" s="81"/>
      <c r="AA184" s="81"/>
      <c r="AB184" s="81"/>
      <c r="AC184" s="81"/>
      <c r="AD184" s="65"/>
      <c r="AF184" s="81"/>
      <c r="AG184" s="111"/>
      <c r="AH184" s="81"/>
      <c r="AI184" s="81"/>
      <c r="AJ184" s="65"/>
    </row>
    <row r="186" spans="2:36" s="72" customFormat="1" ht="15.75">
      <c r="B186" s="411" t="s">
        <v>925</v>
      </c>
      <c r="C186" s="411"/>
      <c r="D186" s="411"/>
      <c r="E186" s="411"/>
      <c r="F186" s="411"/>
      <c r="I186" s="98"/>
      <c r="L186" s="73">
        <f>SUM(L9:L184)</f>
        <v>0</v>
      </c>
      <c r="O186" s="98"/>
      <c r="R186" s="73">
        <f>SUM(R9:R184)</f>
        <v>0</v>
      </c>
      <c r="U186" s="98"/>
      <c r="X186" s="125">
        <f>SUM(X9:X184)</f>
        <v>0</v>
      </c>
      <c r="AD186" s="125">
        <f>SUM(AD9:AD184)</f>
        <v>0</v>
      </c>
    </row>
    <row r="187" spans="2:36">
      <c r="AJ187" s="126">
        <f>SUM(AJ9:AJ184)</f>
        <v>0</v>
      </c>
    </row>
  </sheetData>
  <autoFilter ref="A8:U184"/>
  <mergeCells count="10">
    <mergeCell ref="Z7:AD7"/>
    <mergeCell ref="AF7:AJ7"/>
    <mergeCell ref="B186:F186"/>
    <mergeCell ref="B2:U2"/>
    <mergeCell ref="B3:U3"/>
    <mergeCell ref="B4:U4"/>
    <mergeCell ref="B5:U5"/>
    <mergeCell ref="H7:L7"/>
    <mergeCell ref="N7:R7"/>
    <mergeCell ref="T7:X7"/>
  </mergeCells>
  <printOptions horizontalCentered="1"/>
  <pageMargins left="0.2" right="0.2" top="0.25" bottom="0.25" header="0.3" footer="0.3"/>
  <pageSetup scale="4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Group A Snow Removal</vt:lpstr>
      <vt:lpstr>PROPOSED PRICE SUMMARY</vt:lpstr>
      <vt:lpstr>Group A (WARDS 1&amp;2)</vt:lpstr>
      <vt:lpstr>Group B (WARDS 3&amp;4)</vt:lpstr>
      <vt:lpstr>Group C (WARDS 5&amp;6)</vt:lpstr>
      <vt:lpstr>Group D (WARDS 7&amp;8)</vt:lpstr>
      <vt:lpstr>Group E (MARYLAND)</vt:lpstr>
      <vt:lpstr>SUPPLEMENTAL HRLY RATES</vt:lpstr>
      <vt:lpstr>GROUP B Snow Removal</vt:lpstr>
      <vt:lpstr>GROUP C Snow Removal</vt:lpstr>
      <vt:lpstr>GROUP D Snow Removal</vt:lpstr>
      <vt:lpstr>GROUP E Snow Removal</vt:lpstr>
      <vt:lpstr>'Group A (WARDS 1&amp;2)'!Print_Area</vt:lpstr>
      <vt:lpstr>'Group A Snow Removal'!Print_Area</vt:lpstr>
      <vt:lpstr>'Group B (WARDS 3&amp;4)'!Print_Area</vt:lpstr>
      <vt:lpstr>'GROUP B Snow Removal'!Print_Area</vt:lpstr>
      <vt:lpstr>'Group C (WARDS 5&amp;6)'!Print_Area</vt:lpstr>
      <vt:lpstr>'GROUP C Snow Removal'!Print_Area</vt:lpstr>
      <vt:lpstr>'Group D (WARDS 7&amp;8)'!Print_Area</vt:lpstr>
      <vt:lpstr>'GROUP D Snow Removal'!Print_Area</vt:lpstr>
      <vt:lpstr>'Group E (MARYLAND)'!Print_Area</vt:lpstr>
      <vt:lpstr>'GROUP E Snow Removal'!Print_Area</vt:lpstr>
      <vt:lpstr>'PROPOSED PRICE SUMMARY'!Print_Area</vt:lpstr>
      <vt:lpstr>'SUPPLEMENTAL HRLY RATES'!Print_Area</vt:lpstr>
      <vt:lpstr>'Group A (WARDS 1&amp;2)'!Print_Titles</vt:lpstr>
      <vt:lpstr>'Group B (WARDS 3&amp;4)'!Print_Titles</vt:lpstr>
      <vt:lpstr>'Group C (WARDS 5&amp;6)'!Print_Titles</vt:lpstr>
      <vt:lpstr>'Group D (WARDS 7&amp;8)'!Print_Titles</vt:lpstr>
      <vt:lpstr>'Group E (MARYLAND)'!Print_Titles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cp:lastPrinted>2019-10-28T15:18:54Z</cp:lastPrinted>
  <dcterms:created xsi:type="dcterms:W3CDTF">2018-12-18T22:58:43Z</dcterms:created>
  <dcterms:modified xsi:type="dcterms:W3CDTF">2020-02-03T21:51:08Z</dcterms:modified>
</cp:coreProperties>
</file>