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malakshmi.chilamk2\Desktop\DGS FILES\DOMONIQUE_10102018\"/>
    </mc:Choice>
  </mc:AlternateContent>
  <bookViews>
    <workbookView xWindow="0" yWindow="0" windowWidth="10380" windowHeight="4515" tabRatio="851"/>
  </bookViews>
  <sheets>
    <sheet name="BID SUMMARY" sheetId="35" r:id="rId1"/>
    <sheet name="TRAILER-COMPACTOR (BY)" sheetId="10" r:id="rId2"/>
    <sheet name="TRAILER-COMPACTOR (OY1)" sheetId="29" r:id="rId3"/>
    <sheet name="TRAILER-COMPACTOR (OY2)" sheetId="30" r:id="rId4"/>
    <sheet name="TRAILER-COMPACTOR (OY3)" sheetId="31" r:id="rId5"/>
    <sheet name="SUPPLEMENTAL SERVS &amp; EQUIPMENT" sheetId="34" r:id="rId6"/>
  </sheets>
  <definedNames>
    <definedName name="_xlnm.Print_Area" localSheetId="0">'BID SUMMARY'!$A$1:$L$19</definedName>
    <definedName name="_xlnm.Print_Area" localSheetId="5">'SUPPLEMENTAL SERVS &amp; EQUIPMENT'!$A$1:$T$64</definedName>
    <definedName name="_xlnm.Print_Area" localSheetId="1">'TRAILER-COMPACTOR (BY)'!$A$1:$T$43</definedName>
    <definedName name="_xlnm.Print_Area" localSheetId="2">'TRAILER-COMPACTOR (OY1)'!$A$1:$T$43</definedName>
    <definedName name="_xlnm.Print_Area" localSheetId="3">'TRAILER-COMPACTOR (OY2)'!$A$1:$T$43</definedName>
    <definedName name="_xlnm.Print_Area" localSheetId="4">'TRAILER-COMPACTOR (OY3)'!$A$1:$T$43</definedName>
    <definedName name="_xlnm.Print_Titles" localSheetId="1">'TRAILER-COMPACTOR (BY)'!$1:$8</definedName>
    <definedName name="_xlnm.Print_Titles" localSheetId="2">'TRAILER-COMPACTOR (OY1)'!$1:$8</definedName>
    <definedName name="_xlnm.Print_Titles" localSheetId="3">'TRAILER-COMPACTOR (OY2)'!$1:$8</definedName>
    <definedName name="_xlnm.Print_Titles" localSheetId="4">'TRAILER-COMPACTOR (OY3)'!$1:$8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35" l="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9" i="31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35" i="30"/>
  <c r="S36" i="30"/>
  <c r="S37" i="30"/>
  <c r="S38" i="30"/>
  <c r="S39" i="30"/>
  <c r="S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9" i="30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36" i="29"/>
  <c r="S37" i="29"/>
  <c r="S38" i="29"/>
  <c r="S39" i="29"/>
  <c r="S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9" i="29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S9" i="10"/>
  <c r="S41" i="10"/>
  <c r="C12" i="35"/>
  <c r="S41" i="29"/>
  <c r="E12" i="35"/>
  <c r="S41" i="30"/>
  <c r="G12" i="35"/>
  <c r="S41" i="31"/>
  <c r="I12" i="35"/>
  <c r="K12" i="35"/>
  <c r="M12" i="35"/>
  <c r="G31" i="34"/>
  <c r="G47" i="34"/>
  <c r="I14" i="35"/>
  <c r="F31" i="34"/>
  <c r="F47" i="34"/>
  <c r="G14" i="35"/>
  <c r="E31" i="34"/>
  <c r="E47" i="34"/>
  <c r="E14" i="35"/>
  <c r="D31" i="34"/>
  <c r="D47" i="34"/>
  <c r="C14" i="35"/>
  <c r="K14" i="35"/>
  <c r="K15" i="35"/>
  <c r="I15" i="35"/>
  <c r="G15" i="35"/>
  <c r="E15" i="35"/>
  <c r="C15" i="35"/>
  <c r="H37" i="34"/>
  <c r="H38" i="34"/>
  <c r="H39" i="34"/>
  <c r="H40" i="34"/>
  <c r="H41" i="34"/>
  <c r="H42" i="34"/>
  <c r="H43" i="34"/>
  <c r="H44" i="34"/>
  <c r="H45" i="34"/>
  <c r="H46" i="34"/>
  <c r="H47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51" i="34"/>
  <c r="H48" i="34"/>
  <c r="H32" i="34"/>
  <c r="Q9" i="10"/>
</calcChain>
</file>

<file path=xl/sharedStrings.xml><?xml version="1.0" encoding="utf-8"?>
<sst xmlns="http://schemas.openxmlformats.org/spreadsheetml/2006/main" count="1554" uniqueCount="332">
  <si>
    <t>CLIN</t>
  </si>
  <si>
    <t>WARD</t>
  </si>
  <si>
    <t>DGS</t>
  </si>
  <si>
    <t>DPR</t>
  </si>
  <si>
    <t>NW</t>
  </si>
  <si>
    <t>8 yd</t>
  </si>
  <si>
    <t>DHS</t>
  </si>
  <si>
    <t>SE</t>
  </si>
  <si>
    <t>SW</t>
  </si>
  <si>
    <t>NE</t>
  </si>
  <si>
    <t>0008</t>
  </si>
  <si>
    <t>MPD</t>
  </si>
  <si>
    <t>0015</t>
  </si>
  <si>
    <t>0017</t>
  </si>
  <si>
    <t>0013</t>
  </si>
  <si>
    <t>0022</t>
  </si>
  <si>
    <t>0016</t>
  </si>
  <si>
    <t>0021</t>
  </si>
  <si>
    <t>0024</t>
  </si>
  <si>
    <t>0026</t>
  </si>
  <si>
    <t>0030</t>
  </si>
  <si>
    <t>DMV</t>
  </si>
  <si>
    <t>FEMS</t>
  </si>
  <si>
    <t>0001</t>
  </si>
  <si>
    <t>0002</t>
  </si>
  <si>
    <t>0003</t>
  </si>
  <si>
    <t>0004</t>
  </si>
  <si>
    <t>0005</t>
  </si>
  <si>
    <t>0006</t>
  </si>
  <si>
    <t>0007</t>
  </si>
  <si>
    <t>DCPS</t>
  </si>
  <si>
    <t>Adams Place - DCPS</t>
  </si>
  <si>
    <t>2210 Adams Place, NE</t>
  </si>
  <si>
    <t>0009</t>
  </si>
  <si>
    <t>Adams Place - DGS</t>
  </si>
  <si>
    <t>0010</t>
  </si>
  <si>
    <t>0011</t>
  </si>
  <si>
    <t>0012</t>
  </si>
  <si>
    <t>0014</t>
  </si>
  <si>
    <t>0018</t>
  </si>
  <si>
    <t>0019</t>
  </si>
  <si>
    <t>0020</t>
  </si>
  <si>
    <t>0023</t>
  </si>
  <si>
    <t>0025</t>
  </si>
  <si>
    <t>0027</t>
  </si>
  <si>
    <t>0028</t>
  </si>
  <si>
    <t>0029</t>
  </si>
  <si>
    <t>0031</t>
  </si>
  <si>
    <t>CCNV Shelter</t>
  </si>
  <si>
    <t>425 2nd Street NW</t>
  </si>
  <si>
    <t>N/A</t>
  </si>
  <si>
    <t>n/a</t>
  </si>
  <si>
    <t>DPR Warehouse</t>
  </si>
  <si>
    <t>DPW</t>
  </si>
  <si>
    <t>1827-33 West Virginia Avenue, NE</t>
  </si>
  <si>
    <t>DYRS</t>
  </si>
  <si>
    <t>FIRE/EMS Training Academy</t>
  </si>
  <si>
    <t>4600 Shepherd Pkwy SW</t>
  </si>
  <si>
    <t>Impoundment -DPW</t>
  </si>
  <si>
    <t>5001 Shepherd Pkwy, SW</t>
  </si>
  <si>
    <t>Impoundment -MPD</t>
  </si>
  <si>
    <t>5000 Blue Plains Dr., SW</t>
  </si>
  <si>
    <t>5701 Broad Branch Road, NW</t>
  </si>
  <si>
    <t>4430 Newark Street, NW</t>
  </si>
  <si>
    <t>4810 36th Street, NW</t>
  </si>
  <si>
    <t>3170 V Street, NE</t>
  </si>
  <si>
    <t>LOCATION</t>
  </si>
  <si>
    <t>SINGLE STREAM RECYCLING (PAPER/CARDBOARD/MIXED BOTTLES &amp; CANS, ET AL)</t>
  </si>
  <si>
    <t xml:space="preserve">Adams Place </t>
  </si>
  <si>
    <t>2200 Adams Place, NE</t>
  </si>
  <si>
    <t>Roll Off</t>
  </si>
  <si>
    <t>34 yd</t>
  </si>
  <si>
    <t>OCP</t>
  </si>
  <si>
    <t>Adams Place - OCP (roll off cu yd svc -metal recycling)</t>
  </si>
  <si>
    <t>Ballou HS  (Government owned)</t>
  </si>
  <si>
    <t>3401 4th Street, SE</t>
  </si>
  <si>
    <t>Compactor</t>
  </si>
  <si>
    <t>15 cu yd</t>
  </si>
  <si>
    <t>Cardozo High School (Government owned)</t>
  </si>
  <si>
    <t>1200 Clifton Street, NW</t>
  </si>
  <si>
    <t>DOC</t>
  </si>
  <si>
    <t>Central Detention Facility (Vendor provided)</t>
  </si>
  <si>
    <t>1901 D Street SE</t>
  </si>
  <si>
    <t>30 cu yd</t>
  </si>
  <si>
    <t>Central Detention Facility (roll off svc)</t>
  </si>
  <si>
    <t>Coolidge High School (Government owned)</t>
  </si>
  <si>
    <t>6315 5th Street, NW</t>
  </si>
  <si>
    <t>DC Armory  (Vendor provided)</t>
  </si>
  <si>
    <t xml:space="preserve">2001 East Capitol Street, SE </t>
  </si>
  <si>
    <t>DCGH Family Shelter (Government owned)</t>
  </si>
  <si>
    <t xml:space="preserve">1900 Mass. Ave, SE - Core Building </t>
  </si>
  <si>
    <t xml:space="preserve">DPW - metal recycling </t>
  </si>
  <si>
    <t>Dunbar High School (Government owned)</t>
  </si>
  <si>
    <t>101 N Street NW</t>
  </si>
  <si>
    <t>Eastern Market  (Vendor provided)</t>
  </si>
  <si>
    <t>225 7th Street SE</t>
  </si>
  <si>
    <t>Duke Ellington School of the Arts  (Government owned)</t>
  </si>
  <si>
    <t>3500 R Street NW</t>
  </si>
  <si>
    <t>FIRE/EMS</t>
  </si>
  <si>
    <t>Engine Co #07 (Fleet Maintenance)</t>
  </si>
  <si>
    <t>1101 Half Street, SW</t>
  </si>
  <si>
    <t>Lafayette Elementary School  (Vendor provided)</t>
  </si>
  <si>
    <t>Mann Elementary School (Government owned)</t>
  </si>
  <si>
    <t>MPD Evidence Warehouse (Government owned)</t>
  </si>
  <si>
    <t>17 DC Village Lane  SW</t>
  </si>
  <si>
    <t>Murch Elementary School (Government owned)</t>
  </si>
  <si>
    <t>New Beginnings Youth Detention Facility - Laurel MD</t>
  </si>
  <si>
    <t>Ron Brown College Preparatory High School (Government owned)</t>
  </si>
  <si>
    <t>4800 Meade Street NE</t>
  </si>
  <si>
    <t>Roosevelt High (Government owned)</t>
  </si>
  <si>
    <t>4301 13th Street, NW</t>
  </si>
  <si>
    <t>Warehouse (FIRE/EMS)</t>
  </si>
  <si>
    <t>Wilson High School (Government owned)</t>
  </si>
  <si>
    <t>3950 Chesapeake Street, NW</t>
  </si>
  <si>
    <t>Miscellaneous On-call roll-off svc*</t>
  </si>
  <si>
    <t>Multiple locations</t>
  </si>
  <si>
    <t>ROLL OFF SVC</t>
  </si>
  <si>
    <t>Washington, DC</t>
  </si>
  <si>
    <t>PRICE
PER PULL</t>
  </si>
  <si>
    <t>TWO (2) YEAR BASE PERIOD</t>
  </si>
  <si>
    <t>FIRM-FIXED FULLY LOADED PER PULL RATE SHEET</t>
  </si>
  <si>
    <t>OPTION YEAR ONE (OY1)</t>
  </si>
  <si>
    <t>OPTION YEAR TWO (OY2)</t>
  </si>
  <si>
    <t>OPTION YEAR THREE (OY3)</t>
  </si>
  <si>
    <t>OY1</t>
  </si>
  <si>
    <t>OY2</t>
  </si>
  <si>
    <t>OY3</t>
  </si>
  <si>
    <t>TWO (2) YEAR BASE PERIOD &amp; THREE (3) OPTION YEARS</t>
  </si>
  <si>
    <t>GOVERNMENT OF THE DISTRICT OF COLUMBIA
DEPARTMENT OF GENERAL SERVICES</t>
  </si>
  <si>
    <t>DGS BLGD CODE</t>
  </si>
  <si>
    <t>AGENCY</t>
  </si>
  <si>
    <t>SECONDARY AGENCY</t>
  </si>
  <si>
    <t>LOCATIONS/PROPERTY</t>
  </si>
  <si>
    <t>ADDRESS</t>
  </si>
  <si>
    <t>QUADRANT</t>
  </si>
  <si>
    <t>CITY</t>
  </si>
  <si>
    <t>ZIP CODE</t>
  </si>
  <si>
    <t xml:space="preserve">RECYCLING- CU YD SVC </t>
  </si>
  <si>
    <t>NUMBER OF CONTAINERS</t>
  </si>
  <si>
    <t>WEEKLY SCHEDULE</t>
  </si>
  <si>
    <t xml:space="preserve">ESTIMATED # ANNUAL </t>
  </si>
  <si>
    <t>COST RECYCLING- CU YD SVC PER/YEAR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</si>
  <si>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</si>
  <si>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</si>
  <si>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</si>
  <si>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</si>
  <si>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</si>
  <si>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</si>
  <si>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</si>
  <si>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</si>
  <si>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</si>
  <si>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</si>
  <si>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</si>
  <si>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</si>
  <si>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</si>
  <si>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</si>
  <si>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</si>
  <si>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</si>
  <si>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</si>
  <si>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</si>
  <si>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</si>
  <si>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</si>
  <si>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</si>
  <si>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</si>
  <si>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</si>
  <si>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</si>
  <si>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</si>
  <si>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</si>
  <si>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</si>
  <si>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</si>
  <si>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</si>
  <si>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</si>
  <si>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</si>
  <si>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</si>
  <si>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</si>
  <si>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</si>
  <si>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</si>
  <si>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</si>
  <si>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</si>
  <si>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</si>
  <si>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</si>
  <si>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</si>
  <si>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</si>
  <si>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</si>
  <si>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</si>
  <si>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</si>
  <si>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</si>
  <si>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</si>
  <si>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</si>
  <si>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</si>
  <si>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</si>
  <si>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</si>
  <si>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</si>
  <si>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</si>
  <si>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</si>
  <si>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</si>
  <si>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</si>
  <si>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</si>
  <si>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</si>
  <si>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</si>
  <si>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</si>
  <si>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</si>
  <si>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</si>
  <si>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</si>
  <si>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</si>
  <si>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</si>
  <si>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</si>
  <si>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</si>
  <si>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</si>
  <si>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</si>
  <si>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</si>
  <si>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</si>
  <si>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</si>
  <si>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</si>
  <si>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</si>
  <si>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</si>
  <si>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</si>
  <si>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</si>
  <si>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</si>
  <si>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</si>
  <si>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1027</t>
  </si>
  <si>
    <t>1028</t>
  </si>
  <si>
    <t>1029</t>
  </si>
  <si>
    <t>1030</t>
  </si>
  <si>
    <t>1031</t>
  </si>
  <si>
    <t>2027</t>
  </si>
  <si>
    <t>2028</t>
  </si>
  <si>
    <t>2029</t>
  </si>
  <si>
    <t>2030</t>
  </si>
  <si>
    <t>2031</t>
  </si>
  <si>
    <t>3027</t>
  </si>
  <si>
    <t>3028</t>
  </si>
  <si>
    <t>3029</t>
  </si>
  <si>
    <t>3030</t>
  </si>
  <si>
    <t>3031</t>
  </si>
  <si>
    <t>TRAILER COMPACTOR</t>
  </si>
  <si>
    <t>AGGREGATE GROUP SIX (6) | F</t>
  </si>
  <si>
    <t>ON-CALL</t>
  </si>
  <si>
    <t>NUMBER OF MONTHLY PULLS</t>
  </si>
  <si>
    <t>MISC</t>
  </si>
  <si>
    <t>AGGREGATE GROUP SIX (6) F | TRAILER COMPACTOR | ALL WARDS | TWO (2) YEAR BASE YEAR (BY) GRAND TOTAL:</t>
  </si>
  <si>
    <t>1901 E Street SE</t>
  </si>
  <si>
    <t xml:space="preserve">Compactor </t>
  </si>
  <si>
    <t>2424 Evarts St NE</t>
  </si>
  <si>
    <t>Laurel, MD</t>
  </si>
  <si>
    <t xml:space="preserve">8400 River Road </t>
  </si>
  <si>
    <t>SUPPLEMENTAL SERVICE &amp; EQUIPMENT PURCHASE SCHEDULE</t>
  </si>
  <si>
    <t>SERVICES</t>
  </si>
  <si>
    <t>PER PULL/SERVICE RATES</t>
  </si>
  <si>
    <t>DESCRIPTION OF SUPPLEMENTAL SERVICES</t>
  </si>
  <si>
    <t>UNIT PRICE
BASE YEAR</t>
  </si>
  <si>
    <t>UNIT PRICE
OY1</t>
  </si>
  <si>
    <t>UNIT PRICE
OY2</t>
  </si>
  <si>
    <t>UNIT PRICE
OY3</t>
  </si>
  <si>
    <t>TOTAL</t>
  </si>
  <si>
    <t>CONTAINER RELOCATION</t>
  </si>
  <si>
    <t>CONTAINER RETROFIT (WHEEL, SUPPLEMENTAL WELDING, ETC.)</t>
  </si>
  <si>
    <t>UNFORESEEN DAMAGE/REPAIRS (I.E. FIRE – REPAINT AND/OR REPLACEMENT PARTS, POWERWASHING/UNIT)</t>
  </si>
  <si>
    <t>COMPACTOR MAINTENANCE/REPAIR</t>
  </si>
  <si>
    <t>SPECIAL EVENT (UNPLANNED/UNSCHEDULED)</t>
  </si>
  <si>
    <t>0032</t>
  </si>
  <si>
    <t>ON-CALL/EMERGENCY SERVICES (UNFORESEEN)</t>
  </si>
  <si>
    <t>0033</t>
  </si>
  <si>
    <t>ON-CALL/EMERGENCY CONTAINER RELOCATION</t>
  </si>
  <si>
    <t>0034</t>
  </si>
  <si>
    <t>RFID READER TECHNOLOGY PURPOSE INCLUDING EXTENDED WARRANTY (SECTION C.8)</t>
  </si>
  <si>
    <t>0035</t>
  </si>
  <si>
    <t>SECURE SHREDDING SERVICES [96G CART]</t>
  </si>
  <si>
    <t>0036</t>
  </si>
  <si>
    <t>LITTER CAN (HAND-PULL) SERVICES [96G CART]</t>
  </si>
  <si>
    <t>0037</t>
  </si>
  <si>
    <t>MISCELANIOUS HIGH VOLUM MATERIAL [96G CART]</t>
  </si>
  <si>
    <t>0038</t>
  </si>
  <si>
    <t>REAR LOAD SERVICE [96G CART]</t>
  </si>
  <si>
    <t>0039</t>
  </si>
  <si>
    <t>FRONT LOAD SERVICE [2 CY]</t>
  </si>
  <si>
    <t>0040</t>
  </si>
  <si>
    <t>FRONT LOAD SERVICE [3 CY]</t>
  </si>
  <si>
    <t>0041</t>
  </si>
  <si>
    <t>FRONT LOAD SERVICE [4 CY]</t>
  </si>
  <si>
    <t>0042</t>
  </si>
  <si>
    <t>FRONT LOAD SERVICE [6 CY]</t>
  </si>
  <si>
    <t>0043</t>
  </si>
  <si>
    <t>FRONT LOAD SERVICE [8 CY]</t>
  </si>
  <si>
    <t>0044</t>
  </si>
  <si>
    <t>COMPACTOR SERVICE [2 CY]</t>
  </si>
  <si>
    <t>0045</t>
  </si>
  <si>
    <t>COMPACTOR SERVICE [3 CY]</t>
  </si>
  <si>
    <t>0046</t>
  </si>
  <si>
    <t>COMPACTOR SERVICE [4 CY]</t>
  </si>
  <si>
    <t>0047</t>
  </si>
  <si>
    <t>COMPACTOR SERVICE [15 - 30 CY COMPACTOR/ROLL-OFF]</t>
  </si>
  <si>
    <t>TOTAL ANNUAL COST</t>
  </si>
  <si>
    <t>EQUIPMENT</t>
  </si>
  <si>
    <t>UNIT RATES</t>
  </si>
  <si>
    <t>0048</t>
  </si>
  <si>
    <t>REAR LOAD CART [96G CART]</t>
  </si>
  <si>
    <t>0049</t>
  </si>
  <si>
    <t>FRONT LOAD CART [2 CY]</t>
  </si>
  <si>
    <t>0050</t>
  </si>
  <si>
    <t>FRONT LOAD CART [3 CY]</t>
  </si>
  <si>
    <t>0051</t>
  </si>
  <si>
    <t>FRONT LOAD CART [4 CY]</t>
  </si>
  <si>
    <t>0052</t>
  </si>
  <si>
    <t>FRONT LOAD CART [6 CY]</t>
  </si>
  <si>
    <t>0053</t>
  </si>
  <si>
    <t>FRONT LOAD CART [8 CY]</t>
  </si>
  <si>
    <t>0054</t>
  </si>
  <si>
    <t>COMPACTOR [2 CY]</t>
  </si>
  <si>
    <t>0055</t>
  </si>
  <si>
    <t>COMPACTOR [3 CY]</t>
  </si>
  <si>
    <t>0056</t>
  </si>
  <si>
    <t>COMPACTOR [4 CY]</t>
  </si>
  <si>
    <t>0057</t>
  </si>
  <si>
    <t>COMPACTOR [15 - 30 CY COMPACTOR/ROLL-OFF]</t>
  </si>
  <si>
    <r>
      <rPr>
        <b/>
        <i/>
        <sz val="14"/>
        <color rgb="FFFF0000"/>
        <rFont val="Calibri"/>
        <family val="2"/>
        <scheme val="minor"/>
      </rPr>
      <t>NOTE:</t>
    </r>
    <r>
      <rPr>
        <i/>
        <sz val="14"/>
        <color rgb="FFFF0000"/>
        <rFont val="Calibri"/>
        <family val="2"/>
        <scheme val="minor"/>
      </rPr>
      <t xml:space="preserve"> The Total Spending Ceiling for Supplemental Cost Reimbursable Services  during the Base Period and Each Option Period Shall Not-Exceed  $100,000.00 Annually.</t>
    </r>
  </si>
  <si>
    <t>CONTRACT GRAND TOTAL ESIMATED SUPPLEMENTAL SERVICE COST</t>
  </si>
  <si>
    <t>0058</t>
  </si>
  <si>
    <t>0059</t>
  </si>
  <si>
    <t>0060</t>
  </si>
  <si>
    <t>0061</t>
  </si>
  <si>
    <t>0062</t>
  </si>
  <si>
    <t>BASE YEAR (BY)</t>
  </si>
  <si>
    <t>VARIANCE</t>
  </si>
  <si>
    <t>STANDARD SERVICES</t>
  </si>
  <si>
    <t>SUPPLEMENTAL SERVICES &amp; EQUIPMENT</t>
  </si>
  <si>
    <t>AGGREGATE GROUP SIX (6) TOTAL BID SUMMARY</t>
  </si>
  <si>
    <t>AGGREGATE GROUP SIX (6) F | TRAILER COMPACTOR | ALL WARDS | OPTION YEAR ONE (OY1) GRAND TOTAL:</t>
  </si>
  <si>
    <t>AGGREGATE GROUP SIX (6) F | TRAILER COMPACTOR | ALL WARDS |OPTION YEAR TWO (OY2) GRAND TOTAL:</t>
  </si>
  <si>
    <t>AGGREGATE GROUP SIX (6) F | TRAILER COMPACTOR | ALL WARDS | OPTION YEAR THREE (OY3) GRAND TOTAL:</t>
  </si>
  <si>
    <t>AGGREGATE GROUP SIX (6) F</t>
  </si>
  <si>
    <t>TRAILER &amp; CONPACTORS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</si>
</sst>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00FF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444444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b/>
      <u/>
      <sz val="8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44" fontId="7" fillId="0" borderId="0" xfId="1" applyFont="1" applyAlignment="1" applyProtection="1">
      <alignment horizontal="left"/>
    </xf>
    <xf numFmtId="44" fontId="7" fillId="0" borderId="0" xfId="1" applyFont="1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44" fontId="7" fillId="0" borderId="0" xfId="1" applyFont="1" applyFill="1" applyAlignment="1" applyProtection="1">
      <alignment horizontal="left"/>
    </xf>
    <xf numFmtId="44" fontId="7" fillId="0" borderId="0" xfId="1" applyFont="1" applyFill="1" applyProtection="1"/>
    <xf numFmtId="0" fontId="7" fillId="0" borderId="0" xfId="0" applyFont="1" applyFill="1" applyProtection="1"/>
    <xf numFmtId="0" fontId="9" fillId="0" borderId="0" xfId="0" applyFont="1" applyProtection="1"/>
    <xf numFmtId="44" fontId="9" fillId="0" borderId="0" xfId="1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44" fontId="10" fillId="0" borderId="0" xfId="1" applyFont="1" applyAlignment="1" applyProtection="1">
      <alignment horizontal="right"/>
    </xf>
    <xf numFmtId="44" fontId="8" fillId="0" borderId="0" xfId="1" applyFont="1" applyAlignment="1" applyProtection="1">
      <alignment horizontal="right"/>
    </xf>
    <xf numFmtId="44" fontId="7" fillId="0" borderId="0" xfId="1" applyFont="1" applyAlignment="1" applyProtection="1">
      <alignment horizontal="right"/>
    </xf>
    <xf numFmtId="44" fontId="9" fillId="0" borderId="0" xfId="1" applyFont="1" applyAlignment="1" applyProtection="1">
      <alignment horizontal="right"/>
    </xf>
    <xf numFmtId="44" fontId="9" fillId="0" borderId="0" xfId="1" applyFont="1" applyAlignment="1" applyProtection="1">
      <alignment horizontal="left"/>
    </xf>
    <xf numFmtId="0" fontId="10" fillId="0" borderId="0" xfId="0" applyFont="1" applyProtection="1"/>
    <xf numFmtId="44" fontId="11" fillId="0" borderId="3" xfId="1" applyFont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44" fontId="0" fillId="0" borderId="0" xfId="1" applyFont="1" applyFill="1" applyAlignment="1" applyProtection="1">
      <alignment horizontal="right"/>
    </xf>
    <xf numFmtId="0" fontId="2" fillId="0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44" fontId="0" fillId="0" borderId="0" xfId="1" applyFont="1" applyAlignment="1" applyProtection="1">
      <alignment horizontal="right"/>
    </xf>
    <xf numFmtId="0" fontId="13" fillId="0" borderId="0" xfId="0" applyFont="1" applyProtection="1"/>
    <xf numFmtId="0" fontId="4" fillId="0" borderId="0" xfId="0" applyFont="1" applyAlignment="1" applyProtection="1">
      <alignment wrapText="1"/>
    </xf>
    <xf numFmtId="0" fontId="15" fillId="0" borderId="0" xfId="0" applyFont="1" applyAlignment="1" applyProtection="1">
      <alignment vertical="center"/>
    </xf>
    <xf numFmtId="49" fontId="13" fillId="0" borderId="1" xfId="0" quotePrefix="1" applyNumberFormat="1" applyFont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44" fontId="15" fillId="5" borderId="1" xfId="1" applyFont="1" applyFill="1" applyBorder="1" applyAlignment="1" applyProtection="1">
      <alignment horizontal="right" vertical="center"/>
      <protection locked="0"/>
    </xf>
    <xf numFmtId="44" fontId="15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4" fillId="2" borderId="7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44" fontId="14" fillId="3" borderId="2" xfId="1" applyFont="1" applyFill="1" applyBorder="1" applyAlignment="1" applyProtection="1">
      <alignment horizontal="center" wrapText="1"/>
    </xf>
    <xf numFmtId="1" fontId="14" fillId="3" borderId="2" xfId="0" applyNumberFormat="1" applyFont="1" applyFill="1" applyBorder="1" applyAlignment="1" applyProtection="1">
      <alignment horizontal="center" wrapText="1"/>
    </xf>
    <xf numFmtId="0" fontId="14" fillId="3" borderId="2" xfId="0" applyFont="1" applyFill="1" applyBorder="1" applyAlignment="1" applyProtection="1">
      <alignment horizontal="center" wrapText="1"/>
    </xf>
    <xf numFmtId="44" fontId="14" fillId="3" borderId="2" xfId="1" applyFont="1" applyFill="1" applyBorder="1" applyAlignment="1" applyProtection="1">
      <alignment horizontal="right" wrapText="1"/>
    </xf>
    <xf numFmtId="44" fontId="14" fillId="3" borderId="8" xfId="1" applyFont="1" applyFill="1" applyBorder="1" applyAlignment="1" applyProtection="1">
      <alignment horizontal="right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4" fontId="19" fillId="0" borderId="0" xfId="1" applyFont="1" applyAlignment="1" applyProtection="1">
      <alignment horizontal="right"/>
    </xf>
    <xf numFmtId="0" fontId="19" fillId="0" borderId="0" xfId="0" applyFont="1" applyProtection="1"/>
    <xf numFmtId="0" fontId="15" fillId="0" borderId="0" xfId="0" applyFont="1" applyBorder="1" applyAlignment="1" applyProtection="1">
      <alignment horizontal="center" vertical="center"/>
    </xf>
    <xf numFmtId="49" fontId="13" fillId="0" borderId="1" xfId="0" quotePrefix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5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 wrapText="1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right" wrapText="1"/>
    </xf>
    <xf numFmtId="0" fontId="3" fillId="0" borderId="0" xfId="0" applyFont="1" applyFill="1" applyAlignment="1" applyProtection="1"/>
    <xf numFmtId="0" fontId="20" fillId="0" borderId="0" xfId="0" applyFont="1" applyFill="1" applyAlignment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Protection="1"/>
    <xf numFmtId="44" fontId="15" fillId="0" borderId="0" xfId="1" applyFont="1" applyAlignment="1" applyProtection="1">
      <alignment horizontal="right"/>
    </xf>
    <xf numFmtId="0" fontId="23" fillId="0" borderId="0" xfId="0" applyFont="1" applyProtection="1"/>
    <xf numFmtId="0" fontId="24" fillId="3" borderId="9" xfId="0" applyFont="1" applyFill="1" applyBorder="1" applyAlignment="1" applyProtection="1">
      <alignment horizontal="center"/>
    </xf>
    <xf numFmtId="0" fontId="24" fillId="3" borderId="1" xfId="0" applyFont="1" applyFill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right" wrapText="1"/>
    </xf>
    <xf numFmtId="0" fontId="24" fillId="3" borderId="10" xfId="0" applyFont="1" applyFill="1" applyBorder="1" applyAlignment="1" applyProtection="1">
      <alignment horizontal="right" wrapText="1"/>
    </xf>
    <xf numFmtId="44" fontId="23" fillId="0" borderId="0" xfId="1" applyFont="1" applyAlignment="1" applyProtection="1">
      <alignment horizontal="right"/>
    </xf>
    <xf numFmtId="44" fontId="13" fillId="0" borderId="0" xfId="1" applyFont="1" applyAlignment="1" applyProtection="1">
      <alignment horizontal="right"/>
    </xf>
    <xf numFmtId="0" fontId="15" fillId="0" borderId="1" xfId="0" applyFont="1" applyFill="1" applyBorder="1" applyAlignment="1" applyProtection="1">
      <alignment horizontal="right" vertical="center" wrapText="1"/>
    </xf>
    <xf numFmtId="44" fontId="15" fillId="0" borderId="10" xfId="1" applyFont="1" applyBorder="1" applyAlignment="1" applyProtection="1">
      <alignment horizontal="center" vertical="center"/>
    </xf>
    <xf numFmtId="44" fontId="15" fillId="0" borderId="0" xfId="1" applyFont="1" applyAlignment="1" applyProtection="1">
      <alignment horizontal="right" vertical="center"/>
    </xf>
    <xf numFmtId="0" fontId="26" fillId="0" borderId="0" xfId="0" applyFont="1" applyProtection="1"/>
    <xf numFmtId="44" fontId="26" fillId="0" borderId="0" xfId="1" applyFont="1" applyAlignment="1" applyProtection="1">
      <alignment horizontal="right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 wrapText="1"/>
    </xf>
    <xf numFmtId="0" fontId="15" fillId="0" borderId="0" xfId="0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right" wrapText="1"/>
    </xf>
    <xf numFmtId="44" fontId="27" fillId="0" borderId="0" xfId="0" applyNumberFormat="1" applyFont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wrapText="1"/>
    </xf>
    <xf numFmtId="0" fontId="24" fillId="3" borderId="14" xfId="0" applyFont="1" applyFill="1" applyBorder="1" applyAlignment="1" applyProtection="1">
      <alignment horizontal="center"/>
    </xf>
    <xf numFmtId="0" fontId="24" fillId="3" borderId="15" xfId="0" applyFont="1" applyFill="1" applyBorder="1" applyAlignment="1" applyProtection="1">
      <alignment horizontal="center" wrapText="1"/>
    </xf>
    <xf numFmtId="0" fontId="24" fillId="3" borderId="9" xfId="0" quotePrefix="1" applyFont="1" applyFill="1" applyBorder="1" applyAlignment="1" applyProtection="1">
      <alignment horizontal="center" vertical="center"/>
    </xf>
    <xf numFmtId="44" fontId="8" fillId="3" borderId="12" xfId="1" applyFont="1" applyFill="1" applyBorder="1" applyAlignment="1" applyProtection="1">
      <alignment horizontal="right"/>
    </xf>
    <xf numFmtId="44" fontId="8" fillId="3" borderId="13" xfId="1" applyFont="1" applyFill="1" applyBorder="1" applyAlignment="1" applyProtection="1">
      <alignment horizontal="right"/>
    </xf>
    <xf numFmtId="0" fontId="0" fillId="0" borderId="0" xfId="0" applyFont="1" applyProtection="1"/>
    <xf numFmtId="0" fontId="31" fillId="0" borderId="0" xfId="0" applyFont="1" applyProtection="1"/>
    <xf numFmtId="44" fontId="30" fillId="0" borderId="3" xfId="0" applyNumberFormat="1" applyFont="1" applyBorder="1" applyAlignment="1" applyProtection="1">
      <alignment horizontal="right"/>
    </xf>
    <xf numFmtId="44" fontId="31" fillId="0" borderId="0" xfId="1" applyFont="1" applyAlignment="1" applyProtection="1">
      <alignment horizontal="right"/>
    </xf>
    <xf numFmtId="0" fontId="15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 wrapText="1"/>
    </xf>
    <xf numFmtId="0" fontId="15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 wrapText="1"/>
    </xf>
    <xf numFmtId="44" fontId="32" fillId="0" borderId="0" xfId="1" applyFont="1" applyProtection="1"/>
    <xf numFmtId="0" fontId="33" fillId="0" borderId="0" xfId="0" applyFont="1" applyAlignment="1" applyProtection="1">
      <alignment vertical="center"/>
    </xf>
    <xf numFmtId="44" fontId="7" fillId="0" borderId="0" xfId="1" applyFont="1" applyFill="1" applyAlignment="1" applyProtection="1">
      <alignment horizontal="right"/>
    </xf>
    <xf numFmtId="44" fontId="32" fillId="0" borderId="0" xfId="1" applyFont="1" applyFill="1" applyProtection="1"/>
    <xf numFmtId="44" fontId="34" fillId="0" borderId="0" xfId="1" applyFont="1" applyProtection="1"/>
    <xf numFmtId="44" fontId="32" fillId="0" borderId="0" xfId="1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44" fontId="10" fillId="0" borderId="0" xfId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44" fontId="10" fillId="0" borderId="0" xfId="1" applyFont="1" applyBorder="1" applyAlignment="1" applyProtection="1">
      <alignment horizontal="right"/>
    </xf>
    <xf numFmtId="44" fontId="8" fillId="0" borderId="0" xfId="1" applyFont="1" applyBorder="1" applyAlignment="1" applyProtection="1">
      <alignment horizontal="right"/>
    </xf>
    <xf numFmtId="44" fontId="18" fillId="0" borderId="0" xfId="1" applyFont="1" applyBorder="1" applyAlignment="1" applyProtection="1">
      <alignment horizontal="right"/>
    </xf>
    <xf numFmtId="0" fontId="2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wrapText="1"/>
    </xf>
    <xf numFmtId="44" fontId="10" fillId="0" borderId="0" xfId="0" applyNumberFormat="1" applyFont="1" applyAlignment="1" applyProtection="1">
      <alignment horizontal="right"/>
    </xf>
    <xf numFmtId="44" fontId="9" fillId="0" borderId="3" xfId="0" applyNumberFormat="1" applyFont="1" applyBorder="1" applyAlignment="1" applyProtection="1">
      <alignment horizontal="right"/>
    </xf>
    <xf numFmtId="44" fontId="25" fillId="7" borderId="3" xfId="1" applyFont="1" applyFill="1" applyBorder="1" applyAlignment="1" applyProtection="1">
      <alignment horizontal="right"/>
    </xf>
    <xf numFmtId="44" fontId="11" fillId="0" borderId="0" xfId="1" applyFont="1" applyBorder="1" applyAlignment="1" applyProtection="1">
      <alignment horizontal="right"/>
    </xf>
    <xf numFmtId="0" fontId="24" fillId="3" borderId="9" xfId="0" quotePrefix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right" vertical="center" wrapText="1"/>
    </xf>
    <xf numFmtId="44" fontId="13" fillId="0" borderId="10" xfId="1" applyFont="1" applyFill="1" applyBorder="1" applyAlignment="1" applyProtection="1">
      <alignment horizontal="right" vertical="center" wrapText="1"/>
    </xf>
    <xf numFmtId="44" fontId="13" fillId="0" borderId="0" xfId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44" fontId="13" fillId="6" borderId="1" xfId="1" applyFont="1" applyFill="1" applyBorder="1" applyAlignment="1" applyProtection="1">
      <alignment horizontal="right" vertical="center" wrapText="1"/>
    </xf>
    <xf numFmtId="44" fontId="25" fillId="3" borderId="12" xfId="0" applyNumberFormat="1" applyFont="1" applyFill="1" applyBorder="1" applyAlignment="1" applyProtection="1">
      <alignment horizontal="right" vertical="center" wrapText="1"/>
    </xf>
    <xf numFmtId="44" fontId="25" fillId="3" borderId="13" xfId="0" applyNumberFormat="1" applyFont="1" applyFill="1" applyBorder="1" applyAlignment="1" applyProtection="1">
      <alignment horizontal="right" vertical="center" wrapText="1"/>
    </xf>
    <xf numFmtId="44" fontId="26" fillId="0" borderId="0" xfId="0" applyNumberFormat="1" applyFont="1" applyFill="1" applyBorder="1" applyAlignment="1" applyProtection="1">
      <alignment vertical="center" wrapText="1"/>
    </xf>
    <xf numFmtId="44" fontId="13" fillId="5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44" fontId="14" fillId="3" borderId="5" xfId="1" applyFont="1" applyFill="1" applyBorder="1" applyAlignment="1" applyProtection="1">
      <alignment horizontal="center"/>
    </xf>
    <xf numFmtId="44" fontId="14" fillId="3" borderId="6" xfId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1" fillId="3" borderId="4" xfId="0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center"/>
    </xf>
    <xf numFmtId="0" fontId="22" fillId="3" borderId="6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25" fillId="3" borderId="11" xfId="0" applyFont="1" applyFill="1" applyBorder="1" applyAlignment="1" applyProtection="1">
      <alignment horizontal="right" vertical="center" wrapText="1"/>
    </xf>
    <xf numFmtId="0" fontId="25" fillId="3" borderId="12" xfId="0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horizontal="center" wrapText="1"/>
    </xf>
    <xf numFmtId="0" fontId="30" fillId="0" borderId="0" xfId="0" applyFont="1" applyAlignment="1" applyProtection="1">
      <alignment horizontal="right"/>
    </xf>
  </cellXfs>
  <cellStyles count="10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409575</xdr:rowOff>
    </xdr:from>
    <xdr:to>
      <xdr:col>1</xdr:col>
      <xdr:colOff>611505</xdr:colOff>
      <xdr:row>4</xdr:row>
      <xdr:rowOff>30480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928260-95D4-4E5C-B259-16BCD6784A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7700"/>
          <a:ext cx="640080" cy="640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1247775</xdr:colOff>
      <xdr:row>1</xdr:row>
      <xdr:rowOff>495300</xdr:rowOff>
    </xdr:from>
    <xdr:to>
      <xdr:col>6</xdr:col>
      <xdr:colOff>121285</xdr:colOff>
      <xdr:row>4</xdr:row>
      <xdr:rowOff>24765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7A3804F-A2C7-42BB-9DEF-B4B2C29892D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733425"/>
          <a:ext cx="70231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457200</xdr:colOff>
      <xdr:row>1</xdr:row>
      <xdr:rowOff>361950</xdr:rowOff>
    </xdr:from>
    <xdr:to>
      <xdr:col>11</xdr:col>
      <xdr:colOff>181610</xdr:colOff>
      <xdr:row>4</xdr:row>
      <xdr:rowOff>20320</xdr:rowOff>
    </xdr:to>
    <xdr:pic>
      <xdr:nvPicPr>
        <xdr:cNvPr id="4" name="Picture 3" descr="C:\Users\james.marshall\AppData\Local\Microsoft\Windows\Temporary Internet Files\Content.Outlook\69I07AN5\We are DC.png">
          <a:extLst>
            <a:ext uri="{FF2B5EF4-FFF2-40B4-BE49-F238E27FC236}">
              <a16:creationId xmlns="" xmlns:a16="http://schemas.microsoft.com/office/drawing/2014/main" id="{3A640DD4-82C2-4F44-A117-8F30A96C9DA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600075"/>
          <a:ext cx="791210" cy="677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showGridLines="0" tabSelected="1" view="pageBreakPreview" zoomScaleNormal="100" zoomScaleSheetLayoutView="100" workbookViewId="0">
      <selection activeCell="K15" sqref="K15"/>
    </sheetView>
  </sheetViews>
  <sheetFormatPr defaultColWidth="18.42578125" defaultRowHeight="18.75" x14ac:dyDescent="0.3"/>
  <cols>
    <col min="1" max="1" width="3.28515625" style="3" customWidth="1"/>
    <col min="2" max="2" width="27.5703125" style="3" bestFit="1" customWidth="1"/>
    <col min="3" max="3" width="24.85546875" style="11" bestFit="1" customWidth="1"/>
    <col min="4" max="4" width="2.5703125" style="11" customWidth="1"/>
    <col min="5" max="5" width="24.85546875" style="11" bestFit="1" customWidth="1"/>
    <col min="6" max="6" width="2.5703125" style="12" customWidth="1"/>
    <col min="7" max="7" width="24.85546875" style="1" bestFit="1" customWidth="1"/>
    <col min="8" max="8" width="2.5703125" style="3" customWidth="1"/>
    <col min="9" max="9" width="26.42578125" style="1" bestFit="1" customWidth="1"/>
    <col min="10" max="10" width="3.28515625" style="1" customWidth="1"/>
    <col min="11" max="11" width="16" style="16" bestFit="1" customWidth="1"/>
    <col min="12" max="12" width="3.42578125" style="2" customWidth="1"/>
    <col min="13" max="13" width="8.7109375" style="112" bestFit="1" customWidth="1"/>
    <col min="14" max="16384" width="18.42578125" style="3"/>
  </cols>
  <sheetData>
    <row r="1" spans="2:17" x14ac:dyDescent="0.3">
      <c r="B1" s="140"/>
      <c r="C1" s="140"/>
      <c r="D1" s="140"/>
      <c r="E1" s="140"/>
      <c r="F1" s="140"/>
      <c r="G1" s="140"/>
      <c r="H1" s="140"/>
      <c r="I1" s="140"/>
    </row>
    <row r="2" spans="2:17" s="4" customFormat="1" ht="42.75" customHeight="1" x14ac:dyDescent="0.25">
      <c r="B2" s="141" t="s">
        <v>128</v>
      </c>
      <c r="C2" s="142"/>
      <c r="D2" s="142"/>
      <c r="E2" s="142"/>
      <c r="F2" s="142"/>
      <c r="G2" s="142"/>
      <c r="H2" s="142"/>
      <c r="I2" s="142"/>
      <c r="J2" s="142"/>
      <c r="K2" s="142"/>
      <c r="M2" s="113"/>
    </row>
    <row r="3" spans="2:17" x14ac:dyDescent="0.3">
      <c r="B3" s="55"/>
      <c r="C3" s="55"/>
      <c r="D3" s="55"/>
      <c r="E3" s="55"/>
      <c r="F3" s="55"/>
      <c r="G3" s="55"/>
      <c r="H3" s="55"/>
      <c r="I3" s="55"/>
    </row>
    <row r="4" spans="2:17" s="8" customFormat="1" x14ac:dyDescent="0.3">
      <c r="B4" s="5"/>
      <c r="C4" s="5"/>
      <c r="D4" s="5"/>
      <c r="E4" s="5"/>
      <c r="F4" s="5"/>
      <c r="G4" s="5"/>
      <c r="H4" s="5"/>
      <c r="I4" s="5"/>
      <c r="J4" s="6"/>
      <c r="K4" s="114"/>
      <c r="L4" s="7"/>
      <c r="M4" s="115"/>
    </row>
    <row r="5" spans="2:17" x14ac:dyDescent="0.3">
      <c r="B5" s="140"/>
      <c r="C5" s="140"/>
      <c r="D5" s="140"/>
      <c r="E5" s="140"/>
      <c r="F5" s="140"/>
      <c r="G5" s="140"/>
      <c r="H5" s="140"/>
      <c r="I5" s="140"/>
    </row>
    <row r="6" spans="2:17" ht="23.25" x14ac:dyDescent="0.35">
      <c r="B6" s="143" t="s">
        <v>326</v>
      </c>
      <c r="C6" s="143"/>
      <c r="D6" s="143"/>
      <c r="E6" s="143"/>
      <c r="F6" s="143"/>
      <c r="G6" s="143"/>
      <c r="H6" s="143"/>
      <c r="I6" s="143"/>
      <c r="J6" s="143"/>
      <c r="K6" s="143"/>
      <c r="L6" s="10"/>
      <c r="M6" s="116"/>
      <c r="N6" s="9"/>
      <c r="O6" s="9"/>
      <c r="P6" s="9"/>
      <c r="Q6" s="9"/>
    </row>
    <row r="7" spans="2:17" ht="23.25" x14ac:dyDescent="0.35">
      <c r="B7" s="143" t="s">
        <v>127</v>
      </c>
      <c r="C7" s="143"/>
      <c r="D7" s="143"/>
      <c r="E7" s="143"/>
      <c r="F7" s="143"/>
      <c r="G7" s="143"/>
      <c r="H7" s="143"/>
      <c r="I7" s="143"/>
      <c r="J7" s="143"/>
      <c r="K7" s="143"/>
      <c r="L7" s="10"/>
      <c r="M7" s="116"/>
      <c r="N7" s="9"/>
      <c r="O7" s="9"/>
      <c r="P7" s="9"/>
      <c r="Q7" s="9"/>
    </row>
    <row r="8" spans="2:17" x14ac:dyDescent="0.3">
      <c r="B8" s="140"/>
      <c r="C8" s="140"/>
      <c r="D8" s="140"/>
      <c r="E8" s="140"/>
      <c r="F8" s="140"/>
      <c r="G8" s="140"/>
      <c r="H8" s="140"/>
      <c r="I8" s="140"/>
    </row>
    <row r="9" spans="2:17" x14ac:dyDescent="0.3">
      <c r="B9" s="11"/>
    </row>
    <row r="10" spans="2:17" x14ac:dyDescent="0.3">
      <c r="B10" s="11"/>
      <c r="C10" s="11" t="s">
        <v>322</v>
      </c>
      <c r="E10" s="11" t="s">
        <v>124</v>
      </c>
      <c r="F10" s="13"/>
      <c r="G10" s="11" t="s">
        <v>125</v>
      </c>
      <c r="H10" s="11"/>
      <c r="I10" s="11" t="s">
        <v>126</v>
      </c>
      <c r="J10" s="11"/>
      <c r="K10" s="16" t="s">
        <v>254</v>
      </c>
      <c r="M10" s="117" t="s">
        <v>323</v>
      </c>
    </row>
    <row r="11" spans="2:17" ht="6" customHeight="1" x14ac:dyDescent="0.3">
      <c r="B11" s="118"/>
      <c r="C11" s="14"/>
      <c r="D11" s="14"/>
      <c r="E11" s="14"/>
      <c r="F11" s="15"/>
      <c r="G11" s="14"/>
      <c r="H11" s="16"/>
      <c r="I11" s="14"/>
      <c r="J11" s="119"/>
    </row>
    <row r="12" spans="2:17" x14ac:dyDescent="0.3">
      <c r="B12" s="120" t="s">
        <v>324</v>
      </c>
      <c r="C12" s="121">
        <f>'TRAILER-COMPACTOR (BY)'!S41</f>
        <v>0</v>
      </c>
      <c r="D12" s="121"/>
      <c r="E12" s="121">
        <f>'TRAILER-COMPACTOR (OY1)'!S41</f>
        <v>0</v>
      </c>
      <c r="F12" s="122"/>
      <c r="G12" s="121">
        <f>'TRAILER-COMPACTOR (OY2)'!S41</f>
        <v>0</v>
      </c>
      <c r="H12" s="123"/>
      <c r="I12" s="121">
        <f>'TRAILER-COMPACTOR (OY3)'!S41</f>
        <v>0</v>
      </c>
      <c r="J12" s="18"/>
      <c r="K12" s="17">
        <f>SUM(I12,G12,E12,C12)</f>
        <v>0</v>
      </c>
      <c r="M12" s="112">
        <f>K12-SUM('TRAILER-COMPACTOR (BY)'!S41+'TRAILER-COMPACTOR (OY1)'!S41+'TRAILER-COMPACTOR (OY2)'!S41+'TRAILER-COMPACTOR (OY3)'!S41)</f>
        <v>0</v>
      </c>
      <c r="N12" s="2"/>
      <c r="O12" s="2"/>
      <c r="P12" s="2"/>
      <c r="Q12" s="2"/>
    </row>
    <row r="13" spans="2:17" ht="9" customHeight="1" x14ac:dyDescent="0.3">
      <c r="B13" s="124"/>
      <c r="C13" s="121"/>
      <c r="D13" s="121"/>
      <c r="E13" s="121"/>
      <c r="F13" s="122"/>
      <c r="G13" s="121"/>
      <c r="H13" s="123"/>
      <c r="I13" s="121"/>
      <c r="J13" s="18"/>
      <c r="K13" s="17"/>
      <c r="N13" s="2"/>
      <c r="O13" s="2"/>
      <c r="P13" s="2"/>
      <c r="Q13" s="2"/>
    </row>
    <row r="14" spans="2:17" ht="32.25" x14ac:dyDescent="0.3">
      <c r="B14" s="125" t="s">
        <v>325</v>
      </c>
      <c r="C14" s="126">
        <f>'SUPPLEMENTAL SERVS &amp; EQUIPMENT'!D31+'SUPPLEMENTAL SERVS &amp; EQUIPMENT'!D47</f>
        <v>0</v>
      </c>
      <c r="D14" s="118"/>
      <c r="E14" s="126">
        <f>'SUPPLEMENTAL SERVS &amp; EQUIPMENT'!E31+'SUPPLEMENTAL SERVS &amp; EQUIPMENT'!E47</f>
        <v>0</v>
      </c>
      <c r="G14" s="119">
        <f>'SUPPLEMENTAL SERVS &amp; EQUIPMENT'!F31+'SUPPLEMENTAL SERVS &amp; EQUIPMENT'!F47</f>
        <v>0</v>
      </c>
      <c r="H14" s="19"/>
      <c r="I14" s="119">
        <f>'SUPPLEMENTAL SERVS &amp; EQUIPMENT'!G31+'SUPPLEMENTAL SERVS &amp; EQUIPMENT'!G47</f>
        <v>0</v>
      </c>
      <c r="K14" s="17">
        <f>SUM(C14,E14,G14,I14)</f>
        <v>0</v>
      </c>
      <c r="M14" s="112">
        <f>K14-'SUPPLEMENTAL SERVS &amp; EQUIPMENT'!H51</f>
        <v>0</v>
      </c>
    </row>
    <row r="15" spans="2:17" ht="19.5" thickBot="1" x14ac:dyDescent="0.35">
      <c r="C15" s="127">
        <f>SUM(C12,C14)</f>
        <v>0</v>
      </c>
      <c r="D15" s="39"/>
      <c r="E15" s="127">
        <f>SUM(E12,E14)</f>
        <v>0</v>
      </c>
      <c r="G15" s="127">
        <f>SUM(G12,G14)</f>
        <v>0</v>
      </c>
      <c r="H15" s="9"/>
      <c r="I15" s="127">
        <f>SUM(I12,I14)</f>
        <v>0</v>
      </c>
      <c r="K15" s="128">
        <f>SUM(K14,K12)</f>
        <v>0</v>
      </c>
    </row>
    <row r="16" spans="2:17" ht="19.5" thickTop="1" x14ac:dyDescent="0.3">
      <c r="I16" s="129"/>
    </row>
  </sheetData>
  <sheetProtection algorithmName="SHA-512" hashValue="s2qxY6x4N2kooJIPs/pMPYTG0HLdbEFd5gDpOuNq2ZsM3mD/QOSFYQEA5bJpsMwcQxHiW+/SpnQQnqvjP7Q6EQ==" saltValue="tKHZLxCKNiFXCw80tdRQ2Q==" spinCount="100000" sheet="1" objects="1" scenarios="1" formatCells="0" formatColumns="0" formatRows="0"/>
  <mergeCells count="6">
    <mergeCell ref="B8:I8"/>
    <mergeCell ref="B1:I1"/>
    <mergeCell ref="B2:K2"/>
    <mergeCell ref="B5:I5"/>
    <mergeCell ref="B6:K6"/>
    <mergeCell ref="B7:K7"/>
  </mergeCells>
  <pageMargins left="0.7" right="0.7" top="0.75" bottom="0.75" header="0.3" footer="0.3"/>
  <pageSetup scale="7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showGridLines="0" view="pageBreakPreview" topLeftCell="F1" zoomScale="80" zoomScaleNormal="120" zoomScaleSheetLayoutView="80" workbookViewId="0">
      <selection activeCell="R9" sqref="R9"/>
    </sheetView>
  </sheetViews>
  <sheetFormatPr defaultColWidth="8.85546875" defaultRowHeight="15" x14ac:dyDescent="0.25"/>
  <cols>
    <col min="1" max="1" width="3.28515625" style="25" customWidth="1"/>
    <col min="2" max="2" width="8.85546875" style="25"/>
    <col min="3" max="3" width="0" style="26" hidden="1" customWidth="1"/>
    <col min="4" max="4" width="8.85546875" style="26"/>
    <col min="5" max="5" width="12.85546875" style="26" bestFit="1" customWidth="1"/>
    <col min="6" max="6" width="35.140625" style="27" customWidth="1"/>
    <col min="7" max="7" width="40.7109375" style="27" customWidth="1"/>
    <col min="8" max="8" width="12.28515625" style="26" bestFit="1" customWidth="1"/>
    <col min="9" max="9" width="17.28515625" style="26" customWidth="1"/>
    <col min="10" max="10" width="8" style="26" customWidth="1"/>
    <col min="11" max="11" width="7.140625" style="26" customWidth="1"/>
    <col min="12" max="12" width="11" style="26" bestFit="1" customWidth="1"/>
    <col min="13" max="13" width="12.85546875" style="26" customWidth="1"/>
    <col min="14" max="14" width="13.7109375" style="26" bestFit="1" customWidth="1"/>
    <col min="15" max="15" width="14.85546875" style="26" customWidth="1"/>
    <col min="16" max="16" width="15.42578125" style="26" bestFit="1" customWidth="1"/>
    <col min="17" max="17" width="13.42578125" style="26" customWidth="1"/>
    <col min="18" max="18" width="16.28515625" style="28" bestFit="1" customWidth="1"/>
    <col min="19" max="19" width="29.28515625" style="28" bestFit="1" customWidth="1"/>
    <col min="20" max="20" width="3.28515625" style="25" customWidth="1"/>
    <col min="21" max="16384" width="8.85546875" style="25"/>
  </cols>
  <sheetData>
    <row r="1" spans="2:19" s="21" customFormat="1" x14ac:dyDescent="0.25">
      <c r="C1" s="56"/>
      <c r="D1" s="56"/>
      <c r="E1" s="56"/>
      <c r="F1" s="22"/>
      <c r="G1" s="22"/>
      <c r="H1" s="56"/>
      <c r="I1" s="56"/>
      <c r="J1" s="56"/>
      <c r="K1" s="56"/>
      <c r="L1" s="56"/>
      <c r="M1" s="56"/>
      <c r="N1" s="56"/>
      <c r="O1" s="56"/>
      <c r="P1" s="56"/>
      <c r="Q1" s="56"/>
      <c r="R1" s="23"/>
      <c r="S1" s="23"/>
    </row>
    <row r="2" spans="2:19" s="24" customFormat="1" ht="21" x14ac:dyDescent="0.35">
      <c r="B2" s="149" t="s">
        <v>236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s="24" customFormat="1" ht="21" x14ac:dyDescent="0.35">
      <c r="B3" s="150" t="s">
        <v>235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 s="24" customFormat="1" ht="21" x14ac:dyDescent="0.35">
      <c r="B4" s="149" t="s">
        <v>120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2:19" s="24" customFormat="1" ht="21" x14ac:dyDescent="0.35">
      <c r="B5" s="150" t="s">
        <v>119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2:19" s="21" customFormat="1" ht="15.75" thickBot="1" x14ac:dyDescent="0.3"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2:19" s="29" customFormat="1" ht="15.75" x14ac:dyDescent="0.25">
      <c r="B7" s="145" t="s">
        <v>66</v>
      </c>
      <c r="C7" s="146"/>
      <c r="D7" s="146"/>
      <c r="E7" s="146"/>
      <c r="F7" s="146"/>
      <c r="G7" s="146"/>
      <c r="H7" s="146"/>
      <c r="I7" s="146"/>
      <c r="J7" s="146"/>
      <c r="K7" s="146"/>
      <c r="L7" s="147" t="s">
        <v>67</v>
      </c>
      <c r="M7" s="147"/>
      <c r="N7" s="147"/>
      <c r="O7" s="147"/>
      <c r="P7" s="147"/>
      <c r="Q7" s="147"/>
      <c r="R7" s="147"/>
      <c r="S7" s="148"/>
    </row>
    <row r="8" spans="2:19" s="30" customFormat="1" ht="47.25" x14ac:dyDescent="0.25">
      <c r="B8" s="40" t="s">
        <v>0</v>
      </c>
      <c r="C8" s="41" t="s">
        <v>129</v>
      </c>
      <c r="D8" s="41" t="s">
        <v>130</v>
      </c>
      <c r="E8" s="41" t="s">
        <v>131</v>
      </c>
      <c r="F8" s="41" t="s">
        <v>132</v>
      </c>
      <c r="G8" s="41" t="s">
        <v>133</v>
      </c>
      <c r="H8" s="41" t="s">
        <v>134</v>
      </c>
      <c r="I8" s="41" t="s">
        <v>135</v>
      </c>
      <c r="J8" s="41" t="s">
        <v>136</v>
      </c>
      <c r="K8" s="41" t="s">
        <v>1</v>
      </c>
      <c r="L8" s="42" t="s">
        <v>116</v>
      </c>
      <c r="M8" s="43" t="s">
        <v>137</v>
      </c>
      <c r="N8" s="43" t="s">
        <v>138</v>
      </c>
      <c r="O8" s="44" t="s">
        <v>139</v>
      </c>
      <c r="P8" s="44" t="s">
        <v>238</v>
      </c>
      <c r="Q8" s="44" t="s">
        <v>140</v>
      </c>
      <c r="R8" s="45" t="s">
        <v>118</v>
      </c>
      <c r="S8" s="46" t="s">
        <v>141</v>
      </c>
    </row>
    <row r="9" spans="2:19" s="31" customFormat="1" ht="15.75" x14ac:dyDescent="0.25">
      <c r="B9" s="32" t="s">
        <v>23</v>
      </c>
      <c r="C9" s="33" t="s">
        <v>51</v>
      </c>
      <c r="D9" s="34" t="s">
        <v>2</v>
      </c>
      <c r="E9" s="34" t="s">
        <v>2</v>
      </c>
      <c r="F9" s="57" t="s">
        <v>68</v>
      </c>
      <c r="G9" s="58" t="s">
        <v>69</v>
      </c>
      <c r="H9" s="34" t="s">
        <v>9</v>
      </c>
      <c r="I9" s="34" t="s">
        <v>117</v>
      </c>
      <c r="J9" s="34">
        <v>20018</v>
      </c>
      <c r="K9" s="34">
        <v>5</v>
      </c>
      <c r="L9" s="34" t="s">
        <v>70</v>
      </c>
      <c r="M9" s="34" t="s">
        <v>71</v>
      </c>
      <c r="N9" s="34">
        <v>1</v>
      </c>
      <c r="O9" s="34" t="s">
        <v>237</v>
      </c>
      <c r="P9" s="34">
        <v>2</v>
      </c>
      <c r="Q9" s="34">
        <f>N9*P9*12</f>
        <v>24</v>
      </c>
      <c r="R9" s="36"/>
      <c r="S9" s="37">
        <f>SUM(R9*Q9)*2</f>
        <v>0</v>
      </c>
    </row>
    <row r="10" spans="2:19" s="31" customFormat="1" ht="15.75" x14ac:dyDescent="0.25">
      <c r="B10" s="32" t="s">
        <v>24</v>
      </c>
      <c r="C10" s="33" t="s">
        <v>51</v>
      </c>
      <c r="D10" s="34" t="s">
        <v>2</v>
      </c>
      <c r="E10" s="34" t="s">
        <v>30</v>
      </c>
      <c r="F10" s="57" t="s">
        <v>31</v>
      </c>
      <c r="G10" s="58" t="s">
        <v>32</v>
      </c>
      <c r="H10" s="34" t="s">
        <v>9</v>
      </c>
      <c r="I10" s="34" t="s">
        <v>117</v>
      </c>
      <c r="J10" s="34">
        <v>20018</v>
      </c>
      <c r="K10" s="34">
        <v>5</v>
      </c>
      <c r="L10" s="34" t="s">
        <v>70</v>
      </c>
      <c r="M10" s="34" t="s">
        <v>71</v>
      </c>
      <c r="N10" s="34">
        <v>1</v>
      </c>
      <c r="O10" s="34" t="s">
        <v>237</v>
      </c>
      <c r="P10" s="34">
        <v>2</v>
      </c>
      <c r="Q10" s="34">
        <f t="shared" ref="Q10:Q39" si="0">N10*P10*12</f>
        <v>24</v>
      </c>
      <c r="R10" s="36"/>
      <c r="S10" s="37">
        <f t="shared" ref="S10:S39" si="1">SUM(R10*Q10)*2</f>
        <v>0</v>
      </c>
    </row>
    <row r="11" spans="2:19" s="31" customFormat="1" ht="15.75" x14ac:dyDescent="0.25">
      <c r="B11" s="32" t="s">
        <v>25</v>
      </c>
      <c r="C11" s="33" t="s">
        <v>51</v>
      </c>
      <c r="D11" s="34" t="s">
        <v>2</v>
      </c>
      <c r="E11" s="34" t="s">
        <v>2</v>
      </c>
      <c r="F11" s="57" t="s">
        <v>34</v>
      </c>
      <c r="G11" s="58" t="s">
        <v>32</v>
      </c>
      <c r="H11" s="34" t="s">
        <v>9</v>
      </c>
      <c r="I11" s="34" t="s">
        <v>117</v>
      </c>
      <c r="J11" s="34">
        <v>20018</v>
      </c>
      <c r="K11" s="34">
        <v>5</v>
      </c>
      <c r="L11" s="34" t="s">
        <v>70</v>
      </c>
      <c r="M11" s="34" t="s">
        <v>71</v>
      </c>
      <c r="N11" s="34">
        <v>1</v>
      </c>
      <c r="O11" s="34" t="s">
        <v>237</v>
      </c>
      <c r="P11" s="34">
        <v>2</v>
      </c>
      <c r="Q11" s="34">
        <f t="shared" si="0"/>
        <v>24</v>
      </c>
      <c r="R11" s="36"/>
      <c r="S11" s="37">
        <f t="shared" si="1"/>
        <v>0</v>
      </c>
    </row>
    <row r="12" spans="2:19" s="31" customFormat="1" ht="31.5" x14ac:dyDescent="0.25">
      <c r="B12" s="32" t="s">
        <v>26</v>
      </c>
      <c r="C12" s="33" t="s">
        <v>51</v>
      </c>
      <c r="D12" s="34" t="s">
        <v>2</v>
      </c>
      <c r="E12" s="34" t="s">
        <v>72</v>
      </c>
      <c r="F12" s="59" t="s">
        <v>73</v>
      </c>
      <c r="G12" s="59" t="s">
        <v>32</v>
      </c>
      <c r="H12" s="35" t="s">
        <v>9</v>
      </c>
      <c r="I12" s="34" t="s">
        <v>117</v>
      </c>
      <c r="J12" s="35">
        <v>20018</v>
      </c>
      <c r="K12" s="35">
        <v>5</v>
      </c>
      <c r="L12" s="34" t="s">
        <v>70</v>
      </c>
      <c r="M12" s="34" t="s">
        <v>71</v>
      </c>
      <c r="N12" s="35">
        <v>1</v>
      </c>
      <c r="O12" s="34" t="s">
        <v>237</v>
      </c>
      <c r="P12" s="34">
        <v>2</v>
      </c>
      <c r="Q12" s="34">
        <f t="shared" si="0"/>
        <v>24</v>
      </c>
      <c r="R12" s="36"/>
      <c r="S12" s="37">
        <f t="shared" si="1"/>
        <v>0</v>
      </c>
    </row>
    <row r="13" spans="2:19" s="31" customFormat="1" ht="15.75" x14ac:dyDescent="0.25">
      <c r="B13" s="32" t="s">
        <v>27</v>
      </c>
      <c r="C13" s="33" t="s">
        <v>51</v>
      </c>
      <c r="D13" s="34" t="s">
        <v>2</v>
      </c>
      <c r="E13" s="34" t="s">
        <v>30</v>
      </c>
      <c r="F13" s="57" t="s">
        <v>74</v>
      </c>
      <c r="G13" s="58" t="s">
        <v>75</v>
      </c>
      <c r="H13" s="34" t="s">
        <v>7</v>
      </c>
      <c r="I13" s="34" t="s">
        <v>117</v>
      </c>
      <c r="J13" s="34">
        <v>20032</v>
      </c>
      <c r="K13" s="34">
        <v>8</v>
      </c>
      <c r="L13" s="34" t="s">
        <v>76</v>
      </c>
      <c r="M13" s="34" t="s">
        <v>77</v>
      </c>
      <c r="N13" s="34">
        <v>1</v>
      </c>
      <c r="O13" s="34" t="s">
        <v>237</v>
      </c>
      <c r="P13" s="34">
        <v>1</v>
      </c>
      <c r="Q13" s="34">
        <f t="shared" si="0"/>
        <v>12</v>
      </c>
      <c r="R13" s="36"/>
      <c r="S13" s="37">
        <f t="shared" si="1"/>
        <v>0</v>
      </c>
    </row>
    <row r="14" spans="2:19" s="31" customFormat="1" ht="31.5" x14ac:dyDescent="0.25">
      <c r="B14" s="32" t="s">
        <v>28</v>
      </c>
      <c r="C14" s="33" t="s">
        <v>51</v>
      </c>
      <c r="D14" s="34" t="s">
        <v>2</v>
      </c>
      <c r="E14" s="34" t="s">
        <v>30</v>
      </c>
      <c r="F14" s="57" t="s">
        <v>78</v>
      </c>
      <c r="G14" s="58" t="s">
        <v>79</v>
      </c>
      <c r="H14" s="34" t="s">
        <v>4</v>
      </c>
      <c r="I14" s="34" t="s">
        <v>117</v>
      </c>
      <c r="J14" s="34">
        <v>20009</v>
      </c>
      <c r="K14" s="34">
        <v>1</v>
      </c>
      <c r="L14" s="34" t="s">
        <v>76</v>
      </c>
      <c r="M14" s="34" t="s">
        <v>77</v>
      </c>
      <c r="N14" s="34">
        <v>1</v>
      </c>
      <c r="O14" s="34" t="s">
        <v>237</v>
      </c>
      <c r="P14" s="34">
        <v>2</v>
      </c>
      <c r="Q14" s="34">
        <f t="shared" si="0"/>
        <v>24</v>
      </c>
      <c r="R14" s="36"/>
      <c r="S14" s="37">
        <f t="shared" si="1"/>
        <v>0</v>
      </c>
    </row>
    <row r="15" spans="2:19" s="31" customFormat="1" ht="15.75" x14ac:dyDescent="0.25">
      <c r="B15" s="32" t="s">
        <v>29</v>
      </c>
      <c r="C15" s="33" t="s">
        <v>51</v>
      </c>
      <c r="D15" s="34" t="s">
        <v>2</v>
      </c>
      <c r="E15" s="34" t="s">
        <v>6</v>
      </c>
      <c r="F15" s="57" t="s">
        <v>48</v>
      </c>
      <c r="G15" s="58" t="s">
        <v>49</v>
      </c>
      <c r="H15" s="34" t="s">
        <v>4</v>
      </c>
      <c r="I15" s="34" t="s">
        <v>117</v>
      </c>
      <c r="J15" s="34">
        <v>20001</v>
      </c>
      <c r="K15" s="34">
        <v>6</v>
      </c>
      <c r="L15" s="34" t="s">
        <v>70</v>
      </c>
      <c r="M15" s="34" t="s">
        <v>71</v>
      </c>
      <c r="N15" s="34">
        <v>1</v>
      </c>
      <c r="O15" s="34" t="s">
        <v>237</v>
      </c>
      <c r="P15" s="34">
        <v>2</v>
      </c>
      <c r="Q15" s="34">
        <f t="shared" si="0"/>
        <v>24</v>
      </c>
      <c r="R15" s="36"/>
      <c r="S15" s="37">
        <f t="shared" si="1"/>
        <v>0</v>
      </c>
    </row>
    <row r="16" spans="2:19" s="31" customFormat="1" ht="31.5" x14ac:dyDescent="0.25">
      <c r="B16" s="32" t="s">
        <v>10</v>
      </c>
      <c r="C16" s="33" t="s">
        <v>51</v>
      </c>
      <c r="D16" s="34" t="s">
        <v>2</v>
      </c>
      <c r="E16" s="34" t="s">
        <v>80</v>
      </c>
      <c r="F16" s="57" t="s">
        <v>81</v>
      </c>
      <c r="G16" s="58" t="s">
        <v>241</v>
      </c>
      <c r="H16" s="34" t="s">
        <v>7</v>
      </c>
      <c r="I16" s="34" t="s">
        <v>117</v>
      </c>
      <c r="J16" s="34">
        <v>20003</v>
      </c>
      <c r="K16" s="34">
        <v>7</v>
      </c>
      <c r="L16" s="34" t="s">
        <v>242</v>
      </c>
      <c r="M16" s="34" t="s">
        <v>83</v>
      </c>
      <c r="N16" s="34">
        <v>2</v>
      </c>
      <c r="O16" s="34" t="s">
        <v>237</v>
      </c>
      <c r="P16" s="34">
        <v>2</v>
      </c>
      <c r="Q16" s="34">
        <f t="shared" si="0"/>
        <v>48</v>
      </c>
      <c r="R16" s="36"/>
      <c r="S16" s="37">
        <f t="shared" si="1"/>
        <v>0</v>
      </c>
    </row>
    <row r="17" spans="2:19" s="31" customFormat="1" ht="31.5" x14ac:dyDescent="0.25">
      <c r="B17" s="32" t="s">
        <v>33</v>
      </c>
      <c r="C17" s="33" t="s">
        <v>51</v>
      </c>
      <c r="D17" s="34" t="s">
        <v>2</v>
      </c>
      <c r="E17" s="34" t="s">
        <v>80</v>
      </c>
      <c r="F17" s="57" t="s">
        <v>84</v>
      </c>
      <c r="G17" s="58" t="s">
        <v>82</v>
      </c>
      <c r="H17" s="34" t="s">
        <v>7</v>
      </c>
      <c r="I17" s="34" t="s">
        <v>117</v>
      </c>
      <c r="J17" s="34">
        <v>20003</v>
      </c>
      <c r="K17" s="34">
        <v>7</v>
      </c>
      <c r="L17" s="34" t="s">
        <v>70</v>
      </c>
      <c r="M17" s="34" t="s">
        <v>5</v>
      </c>
      <c r="N17" s="34">
        <v>1</v>
      </c>
      <c r="O17" s="34" t="s">
        <v>237</v>
      </c>
      <c r="P17" s="34">
        <v>4</v>
      </c>
      <c r="Q17" s="34">
        <f t="shared" si="0"/>
        <v>48</v>
      </c>
      <c r="R17" s="36"/>
      <c r="S17" s="37">
        <f t="shared" si="1"/>
        <v>0</v>
      </c>
    </row>
    <row r="18" spans="2:19" s="31" customFormat="1" ht="31.5" x14ac:dyDescent="0.25">
      <c r="B18" s="32" t="s">
        <v>35</v>
      </c>
      <c r="C18" s="33" t="s">
        <v>51</v>
      </c>
      <c r="D18" s="34" t="s">
        <v>2</v>
      </c>
      <c r="E18" s="34" t="s">
        <v>30</v>
      </c>
      <c r="F18" s="57" t="s">
        <v>85</v>
      </c>
      <c r="G18" s="60" t="s">
        <v>86</v>
      </c>
      <c r="H18" s="34" t="s">
        <v>4</v>
      </c>
      <c r="I18" s="34" t="s">
        <v>117</v>
      </c>
      <c r="J18" s="34">
        <v>20011</v>
      </c>
      <c r="K18" s="34">
        <v>4</v>
      </c>
      <c r="L18" s="34" t="s">
        <v>76</v>
      </c>
      <c r="M18" s="34" t="s">
        <v>77</v>
      </c>
      <c r="N18" s="34">
        <v>1</v>
      </c>
      <c r="O18" s="34" t="s">
        <v>237</v>
      </c>
      <c r="P18" s="34">
        <v>1</v>
      </c>
      <c r="Q18" s="34">
        <f t="shared" si="0"/>
        <v>12</v>
      </c>
      <c r="R18" s="36"/>
      <c r="S18" s="37">
        <f t="shared" si="1"/>
        <v>0</v>
      </c>
    </row>
    <row r="19" spans="2:19" s="31" customFormat="1" ht="15.75" x14ac:dyDescent="0.25">
      <c r="B19" s="32" t="s">
        <v>36</v>
      </c>
      <c r="C19" s="33" t="s">
        <v>51</v>
      </c>
      <c r="D19" s="34" t="s">
        <v>2</v>
      </c>
      <c r="E19" s="34" t="s">
        <v>2</v>
      </c>
      <c r="F19" s="57" t="s">
        <v>87</v>
      </c>
      <c r="G19" s="59" t="s">
        <v>88</v>
      </c>
      <c r="H19" s="35" t="s">
        <v>7</v>
      </c>
      <c r="I19" s="34" t="s">
        <v>117</v>
      </c>
      <c r="J19" s="35">
        <v>20003</v>
      </c>
      <c r="K19" s="35">
        <v>7</v>
      </c>
      <c r="L19" s="34" t="s">
        <v>76</v>
      </c>
      <c r="M19" s="35" t="s">
        <v>83</v>
      </c>
      <c r="N19" s="35">
        <v>1</v>
      </c>
      <c r="O19" s="34" t="s">
        <v>237</v>
      </c>
      <c r="P19" s="35">
        <v>4</v>
      </c>
      <c r="Q19" s="34">
        <f t="shared" si="0"/>
        <v>48</v>
      </c>
      <c r="R19" s="36"/>
      <c r="S19" s="37">
        <f t="shared" si="1"/>
        <v>0</v>
      </c>
    </row>
    <row r="20" spans="2:19" s="31" customFormat="1" ht="31.5" x14ac:dyDescent="0.25">
      <c r="B20" s="32" t="s">
        <v>37</v>
      </c>
      <c r="C20" s="33" t="s">
        <v>51</v>
      </c>
      <c r="D20" s="34" t="s">
        <v>2</v>
      </c>
      <c r="E20" s="34" t="s">
        <v>6</v>
      </c>
      <c r="F20" s="57" t="s">
        <v>89</v>
      </c>
      <c r="G20" s="58" t="s">
        <v>90</v>
      </c>
      <c r="H20" s="34" t="s">
        <v>7</v>
      </c>
      <c r="I20" s="34" t="s">
        <v>117</v>
      </c>
      <c r="J20" s="34">
        <v>20003</v>
      </c>
      <c r="K20" s="34">
        <v>7</v>
      </c>
      <c r="L20" s="34" t="s">
        <v>76</v>
      </c>
      <c r="M20" s="34" t="s">
        <v>83</v>
      </c>
      <c r="N20" s="34">
        <v>1</v>
      </c>
      <c r="O20" s="34" t="s">
        <v>237</v>
      </c>
      <c r="P20" s="34">
        <v>2</v>
      </c>
      <c r="Q20" s="34">
        <f t="shared" si="0"/>
        <v>24</v>
      </c>
      <c r="R20" s="36"/>
      <c r="S20" s="37">
        <f t="shared" si="1"/>
        <v>0</v>
      </c>
    </row>
    <row r="21" spans="2:19" s="31" customFormat="1" ht="15.75" x14ac:dyDescent="0.25">
      <c r="B21" s="32" t="s">
        <v>14</v>
      </c>
      <c r="C21" s="33" t="s">
        <v>51</v>
      </c>
      <c r="D21" s="34" t="s">
        <v>2</v>
      </c>
      <c r="E21" s="34" t="s">
        <v>3</v>
      </c>
      <c r="F21" s="57" t="s">
        <v>52</v>
      </c>
      <c r="G21" s="58" t="s">
        <v>243</v>
      </c>
      <c r="H21" s="34" t="s">
        <v>4</v>
      </c>
      <c r="I21" s="34" t="s">
        <v>117</v>
      </c>
      <c r="J21" s="34">
        <v>20009</v>
      </c>
      <c r="K21" s="34">
        <v>1</v>
      </c>
      <c r="L21" s="34" t="s">
        <v>70</v>
      </c>
      <c r="M21" s="34" t="s">
        <v>71</v>
      </c>
      <c r="N21" s="34">
        <v>1</v>
      </c>
      <c r="O21" s="34" t="s">
        <v>237</v>
      </c>
      <c r="P21" s="34">
        <v>1</v>
      </c>
      <c r="Q21" s="34">
        <f t="shared" si="0"/>
        <v>12</v>
      </c>
      <c r="R21" s="36"/>
      <c r="S21" s="37">
        <f t="shared" si="1"/>
        <v>0</v>
      </c>
    </row>
    <row r="22" spans="2:19" s="31" customFormat="1" ht="15.75" x14ac:dyDescent="0.25">
      <c r="B22" s="32" t="s">
        <v>38</v>
      </c>
      <c r="C22" s="33" t="s">
        <v>51</v>
      </c>
      <c r="D22" s="34" t="s">
        <v>2</v>
      </c>
      <c r="E22" s="34" t="s">
        <v>53</v>
      </c>
      <c r="F22" s="57" t="s">
        <v>91</v>
      </c>
      <c r="G22" s="58" t="s">
        <v>54</v>
      </c>
      <c r="H22" s="34" t="s">
        <v>9</v>
      </c>
      <c r="I22" s="34" t="s">
        <v>117</v>
      </c>
      <c r="J22" s="34">
        <v>20002</v>
      </c>
      <c r="K22" s="34">
        <v>5</v>
      </c>
      <c r="L22" s="34" t="s">
        <v>70</v>
      </c>
      <c r="M22" s="34" t="s">
        <v>71</v>
      </c>
      <c r="N22" s="34">
        <v>1</v>
      </c>
      <c r="O22" s="34" t="s">
        <v>237</v>
      </c>
      <c r="P22" s="34">
        <v>1</v>
      </c>
      <c r="Q22" s="34">
        <f t="shared" si="0"/>
        <v>12</v>
      </c>
      <c r="R22" s="36"/>
      <c r="S22" s="37">
        <f t="shared" si="1"/>
        <v>0</v>
      </c>
    </row>
    <row r="23" spans="2:19" s="31" customFormat="1" ht="31.5" x14ac:dyDescent="0.25">
      <c r="B23" s="32" t="s">
        <v>12</v>
      </c>
      <c r="C23" s="33" t="s">
        <v>51</v>
      </c>
      <c r="D23" s="34" t="s">
        <v>2</v>
      </c>
      <c r="E23" s="34" t="s">
        <v>30</v>
      </c>
      <c r="F23" s="59" t="s">
        <v>92</v>
      </c>
      <c r="G23" s="59" t="s">
        <v>93</v>
      </c>
      <c r="H23" s="35" t="s">
        <v>4</v>
      </c>
      <c r="I23" s="34" t="s">
        <v>117</v>
      </c>
      <c r="J23" s="35">
        <v>20001</v>
      </c>
      <c r="K23" s="35">
        <v>5</v>
      </c>
      <c r="L23" s="34" t="s">
        <v>76</v>
      </c>
      <c r="M23" s="34" t="s">
        <v>77</v>
      </c>
      <c r="N23" s="35">
        <v>1</v>
      </c>
      <c r="O23" s="34" t="s">
        <v>237</v>
      </c>
      <c r="P23" s="34">
        <v>1</v>
      </c>
      <c r="Q23" s="34">
        <f t="shared" si="0"/>
        <v>12</v>
      </c>
      <c r="R23" s="36"/>
      <c r="S23" s="37">
        <f t="shared" si="1"/>
        <v>0</v>
      </c>
    </row>
    <row r="24" spans="2:19" s="31" customFormat="1" ht="15.75" x14ac:dyDescent="0.25">
      <c r="B24" s="32" t="s">
        <v>16</v>
      </c>
      <c r="C24" s="33" t="s">
        <v>51</v>
      </c>
      <c r="D24" s="34" t="s">
        <v>2</v>
      </c>
      <c r="E24" s="34" t="s">
        <v>2</v>
      </c>
      <c r="F24" s="59" t="s">
        <v>94</v>
      </c>
      <c r="G24" s="59" t="s">
        <v>95</v>
      </c>
      <c r="H24" s="35" t="s">
        <v>7</v>
      </c>
      <c r="I24" s="34" t="s">
        <v>117</v>
      </c>
      <c r="J24" s="35">
        <v>20003</v>
      </c>
      <c r="K24" s="35">
        <v>6</v>
      </c>
      <c r="L24" s="34" t="s">
        <v>76</v>
      </c>
      <c r="M24" s="34" t="s">
        <v>83</v>
      </c>
      <c r="N24" s="35">
        <v>1</v>
      </c>
      <c r="O24" s="34" t="s">
        <v>237</v>
      </c>
      <c r="P24" s="34">
        <v>2</v>
      </c>
      <c r="Q24" s="34">
        <f t="shared" si="0"/>
        <v>24</v>
      </c>
      <c r="R24" s="36"/>
      <c r="S24" s="37">
        <f t="shared" si="1"/>
        <v>0</v>
      </c>
    </row>
    <row r="25" spans="2:19" s="31" customFormat="1" ht="31.5" x14ac:dyDescent="0.25">
      <c r="B25" s="32" t="s">
        <v>13</v>
      </c>
      <c r="C25" s="33" t="s">
        <v>51</v>
      </c>
      <c r="D25" s="34" t="s">
        <v>2</v>
      </c>
      <c r="E25" s="34" t="s">
        <v>30</v>
      </c>
      <c r="F25" s="57" t="s">
        <v>96</v>
      </c>
      <c r="G25" s="58" t="s">
        <v>97</v>
      </c>
      <c r="H25" s="34" t="s">
        <v>4</v>
      </c>
      <c r="I25" s="34" t="s">
        <v>117</v>
      </c>
      <c r="J25" s="34">
        <v>20003</v>
      </c>
      <c r="K25" s="34">
        <v>5</v>
      </c>
      <c r="L25" s="34" t="s">
        <v>76</v>
      </c>
      <c r="M25" s="34" t="s">
        <v>83</v>
      </c>
      <c r="N25" s="34">
        <v>1</v>
      </c>
      <c r="O25" s="34" t="s">
        <v>237</v>
      </c>
      <c r="P25" s="34">
        <v>2</v>
      </c>
      <c r="Q25" s="34">
        <f t="shared" si="0"/>
        <v>24</v>
      </c>
      <c r="R25" s="36"/>
      <c r="S25" s="37">
        <f t="shared" si="1"/>
        <v>0</v>
      </c>
    </row>
    <row r="26" spans="2:19" s="31" customFormat="1" ht="15.75" x14ac:dyDescent="0.25">
      <c r="B26" s="32" t="s">
        <v>39</v>
      </c>
      <c r="C26" s="33" t="s">
        <v>51</v>
      </c>
      <c r="D26" s="34" t="s">
        <v>2</v>
      </c>
      <c r="E26" s="34" t="s">
        <v>98</v>
      </c>
      <c r="F26" s="57" t="s">
        <v>99</v>
      </c>
      <c r="G26" s="58" t="s">
        <v>100</v>
      </c>
      <c r="H26" s="34" t="s">
        <v>8</v>
      </c>
      <c r="I26" s="34" t="s">
        <v>117</v>
      </c>
      <c r="J26" s="34">
        <v>20024</v>
      </c>
      <c r="K26" s="34">
        <v>6</v>
      </c>
      <c r="L26" s="34" t="s">
        <v>70</v>
      </c>
      <c r="M26" s="34" t="s">
        <v>71</v>
      </c>
      <c r="N26" s="34">
        <v>1</v>
      </c>
      <c r="O26" s="34" t="s">
        <v>237</v>
      </c>
      <c r="P26" s="34">
        <v>2</v>
      </c>
      <c r="Q26" s="34">
        <f t="shared" si="0"/>
        <v>24</v>
      </c>
      <c r="R26" s="36"/>
      <c r="S26" s="37">
        <f t="shared" si="1"/>
        <v>0</v>
      </c>
    </row>
    <row r="27" spans="2:19" s="31" customFormat="1" ht="15.75" x14ac:dyDescent="0.25">
      <c r="B27" s="32" t="s">
        <v>40</v>
      </c>
      <c r="C27" s="33" t="s">
        <v>51</v>
      </c>
      <c r="D27" s="34" t="s">
        <v>2</v>
      </c>
      <c r="E27" s="34" t="s">
        <v>22</v>
      </c>
      <c r="F27" s="57" t="s">
        <v>56</v>
      </c>
      <c r="G27" s="58" t="s">
        <v>57</v>
      </c>
      <c r="H27" s="34" t="s">
        <v>8</v>
      </c>
      <c r="I27" s="34" t="s">
        <v>117</v>
      </c>
      <c r="J27" s="34">
        <v>20032</v>
      </c>
      <c r="K27" s="34">
        <v>8</v>
      </c>
      <c r="L27" s="34" t="s">
        <v>70</v>
      </c>
      <c r="M27" s="34" t="s">
        <v>71</v>
      </c>
      <c r="N27" s="34">
        <v>1</v>
      </c>
      <c r="O27" s="34" t="s">
        <v>237</v>
      </c>
      <c r="P27" s="34">
        <v>2</v>
      </c>
      <c r="Q27" s="34">
        <f t="shared" si="0"/>
        <v>24</v>
      </c>
      <c r="R27" s="36"/>
      <c r="S27" s="37">
        <f t="shared" si="1"/>
        <v>0</v>
      </c>
    </row>
    <row r="28" spans="2:19" s="31" customFormat="1" ht="15.75" x14ac:dyDescent="0.25">
      <c r="B28" s="32" t="s">
        <v>41</v>
      </c>
      <c r="C28" s="33" t="s">
        <v>51</v>
      </c>
      <c r="D28" s="34" t="s">
        <v>2</v>
      </c>
      <c r="E28" s="34" t="s">
        <v>53</v>
      </c>
      <c r="F28" s="57" t="s">
        <v>58</v>
      </c>
      <c r="G28" s="58" t="s">
        <v>59</v>
      </c>
      <c r="H28" s="34" t="s">
        <v>8</v>
      </c>
      <c r="I28" s="34" t="s">
        <v>117</v>
      </c>
      <c r="J28" s="34">
        <v>20032</v>
      </c>
      <c r="K28" s="34">
        <v>8</v>
      </c>
      <c r="L28" s="34" t="s">
        <v>70</v>
      </c>
      <c r="M28" s="34" t="s">
        <v>71</v>
      </c>
      <c r="N28" s="34">
        <v>1</v>
      </c>
      <c r="O28" s="34" t="s">
        <v>237</v>
      </c>
      <c r="P28" s="34">
        <v>1</v>
      </c>
      <c r="Q28" s="34">
        <f t="shared" si="0"/>
        <v>12</v>
      </c>
      <c r="R28" s="36"/>
      <c r="S28" s="37">
        <f t="shared" si="1"/>
        <v>0</v>
      </c>
    </row>
    <row r="29" spans="2:19" s="31" customFormat="1" ht="15.75" x14ac:dyDescent="0.25">
      <c r="B29" s="32" t="s">
        <v>17</v>
      </c>
      <c r="C29" s="33" t="s">
        <v>51</v>
      </c>
      <c r="D29" s="34" t="s">
        <v>2</v>
      </c>
      <c r="E29" s="34" t="s">
        <v>11</v>
      </c>
      <c r="F29" s="57" t="s">
        <v>60</v>
      </c>
      <c r="G29" s="58" t="s">
        <v>61</v>
      </c>
      <c r="H29" s="34" t="s">
        <v>8</v>
      </c>
      <c r="I29" s="34" t="s">
        <v>117</v>
      </c>
      <c r="J29" s="34">
        <v>20032</v>
      </c>
      <c r="K29" s="34">
        <v>8</v>
      </c>
      <c r="L29" s="34" t="s">
        <v>70</v>
      </c>
      <c r="M29" s="34" t="s">
        <v>71</v>
      </c>
      <c r="N29" s="34">
        <v>1</v>
      </c>
      <c r="O29" s="34" t="s">
        <v>237</v>
      </c>
      <c r="P29" s="34">
        <v>1</v>
      </c>
      <c r="Q29" s="34">
        <f t="shared" si="0"/>
        <v>12</v>
      </c>
      <c r="R29" s="36"/>
      <c r="S29" s="37">
        <f t="shared" si="1"/>
        <v>0</v>
      </c>
    </row>
    <row r="30" spans="2:19" s="31" customFormat="1" ht="31.5" x14ac:dyDescent="0.25">
      <c r="B30" s="32" t="s">
        <v>15</v>
      </c>
      <c r="C30" s="33" t="s">
        <v>51</v>
      </c>
      <c r="D30" s="34" t="s">
        <v>2</v>
      </c>
      <c r="E30" s="34" t="s">
        <v>30</v>
      </c>
      <c r="F30" s="57" t="s">
        <v>101</v>
      </c>
      <c r="G30" s="58" t="s">
        <v>62</v>
      </c>
      <c r="H30" s="34" t="s">
        <v>4</v>
      </c>
      <c r="I30" s="34" t="s">
        <v>117</v>
      </c>
      <c r="J30" s="34">
        <v>20015</v>
      </c>
      <c r="K30" s="34">
        <v>4</v>
      </c>
      <c r="L30" s="34" t="s">
        <v>76</v>
      </c>
      <c r="M30" s="34" t="s">
        <v>77</v>
      </c>
      <c r="N30" s="34">
        <v>1</v>
      </c>
      <c r="O30" s="34" t="s">
        <v>237</v>
      </c>
      <c r="P30" s="34">
        <v>1</v>
      </c>
      <c r="Q30" s="34">
        <f t="shared" si="0"/>
        <v>12</v>
      </c>
      <c r="R30" s="36"/>
      <c r="S30" s="37">
        <f t="shared" si="1"/>
        <v>0</v>
      </c>
    </row>
    <row r="31" spans="2:19" s="31" customFormat="1" ht="31.5" x14ac:dyDescent="0.25">
      <c r="B31" s="32" t="s">
        <v>42</v>
      </c>
      <c r="C31" s="33" t="s">
        <v>51</v>
      </c>
      <c r="D31" s="34" t="s">
        <v>2</v>
      </c>
      <c r="E31" s="34" t="s">
        <v>30</v>
      </c>
      <c r="F31" s="57" t="s">
        <v>102</v>
      </c>
      <c r="G31" s="58" t="s">
        <v>63</v>
      </c>
      <c r="H31" s="34" t="s">
        <v>4</v>
      </c>
      <c r="I31" s="34" t="s">
        <v>117</v>
      </c>
      <c r="J31" s="34">
        <v>20016</v>
      </c>
      <c r="K31" s="34">
        <v>3</v>
      </c>
      <c r="L31" s="34" t="s">
        <v>76</v>
      </c>
      <c r="M31" s="34" t="s">
        <v>77</v>
      </c>
      <c r="N31" s="34">
        <v>1</v>
      </c>
      <c r="O31" s="34" t="s">
        <v>237</v>
      </c>
      <c r="P31" s="34">
        <v>1</v>
      </c>
      <c r="Q31" s="34">
        <f t="shared" si="0"/>
        <v>12</v>
      </c>
      <c r="R31" s="36"/>
      <c r="S31" s="37">
        <f t="shared" si="1"/>
        <v>0</v>
      </c>
    </row>
    <row r="32" spans="2:19" s="31" customFormat="1" ht="31.5" x14ac:dyDescent="0.25">
      <c r="B32" s="32" t="s">
        <v>18</v>
      </c>
      <c r="C32" s="33" t="s">
        <v>51</v>
      </c>
      <c r="D32" s="34" t="s">
        <v>2</v>
      </c>
      <c r="E32" s="34" t="s">
        <v>11</v>
      </c>
      <c r="F32" s="59" t="s">
        <v>103</v>
      </c>
      <c r="G32" s="59" t="s">
        <v>104</v>
      </c>
      <c r="H32" s="35" t="s">
        <v>8</v>
      </c>
      <c r="I32" s="34" t="s">
        <v>117</v>
      </c>
      <c r="J32" s="35">
        <v>20032</v>
      </c>
      <c r="K32" s="35">
        <v>8</v>
      </c>
      <c r="L32" s="34" t="s">
        <v>76</v>
      </c>
      <c r="M32" s="34" t="s">
        <v>77</v>
      </c>
      <c r="N32" s="35">
        <v>1</v>
      </c>
      <c r="O32" s="34" t="s">
        <v>237</v>
      </c>
      <c r="P32" s="34">
        <v>1</v>
      </c>
      <c r="Q32" s="34">
        <f t="shared" si="0"/>
        <v>12</v>
      </c>
      <c r="R32" s="36"/>
      <c r="S32" s="37">
        <f t="shared" si="1"/>
        <v>0</v>
      </c>
    </row>
    <row r="33" spans="2:19" s="31" customFormat="1" ht="31.5" x14ac:dyDescent="0.25">
      <c r="B33" s="32" t="s">
        <v>43</v>
      </c>
      <c r="C33" s="33" t="s">
        <v>51</v>
      </c>
      <c r="D33" s="34" t="s">
        <v>2</v>
      </c>
      <c r="E33" s="34" t="s">
        <v>30</v>
      </c>
      <c r="F33" s="57" t="s">
        <v>105</v>
      </c>
      <c r="G33" s="58" t="s">
        <v>64</v>
      </c>
      <c r="H33" s="34" t="s">
        <v>4</v>
      </c>
      <c r="I33" s="34" t="s">
        <v>117</v>
      </c>
      <c r="J33" s="34">
        <v>20008</v>
      </c>
      <c r="K33" s="34">
        <v>3</v>
      </c>
      <c r="L33" s="34" t="s">
        <v>76</v>
      </c>
      <c r="M33" s="34" t="s">
        <v>77</v>
      </c>
      <c r="N33" s="34">
        <v>1</v>
      </c>
      <c r="O33" s="34" t="s">
        <v>237</v>
      </c>
      <c r="P33" s="34">
        <v>1</v>
      </c>
      <c r="Q33" s="34">
        <f t="shared" si="0"/>
        <v>12</v>
      </c>
      <c r="R33" s="36"/>
      <c r="S33" s="37">
        <f t="shared" si="1"/>
        <v>0</v>
      </c>
    </row>
    <row r="34" spans="2:19" s="31" customFormat="1" ht="31.5" x14ac:dyDescent="0.25">
      <c r="B34" s="32" t="s">
        <v>19</v>
      </c>
      <c r="C34" s="33" t="s">
        <v>51</v>
      </c>
      <c r="D34" s="34" t="s">
        <v>2</v>
      </c>
      <c r="E34" s="34" t="s">
        <v>55</v>
      </c>
      <c r="F34" s="57" t="s">
        <v>106</v>
      </c>
      <c r="G34" s="58" t="s">
        <v>245</v>
      </c>
      <c r="H34" s="34" t="s">
        <v>50</v>
      </c>
      <c r="I34" s="34" t="s">
        <v>244</v>
      </c>
      <c r="J34" s="34">
        <v>20724</v>
      </c>
      <c r="K34" s="34" t="s">
        <v>51</v>
      </c>
      <c r="L34" s="34" t="s">
        <v>70</v>
      </c>
      <c r="M34" s="34" t="s">
        <v>71</v>
      </c>
      <c r="N34" s="34">
        <v>1</v>
      </c>
      <c r="O34" s="34" t="s">
        <v>237</v>
      </c>
      <c r="P34" s="34">
        <v>1</v>
      </c>
      <c r="Q34" s="34">
        <f t="shared" si="0"/>
        <v>12</v>
      </c>
      <c r="R34" s="36"/>
      <c r="S34" s="37">
        <f t="shared" si="1"/>
        <v>0</v>
      </c>
    </row>
    <row r="35" spans="2:19" s="4" customFormat="1" ht="30" x14ac:dyDescent="0.25">
      <c r="B35" s="32" t="s">
        <v>44</v>
      </c>
      <c r="C35" s="47"/>
      <c r="D35" s="34" t="s">
        <v>2</v>
      </c>
      <c r="E35" s="49" t="s">
        <v>30</v>
      </c>
      <c r="F35" s="61" t="s">
        <v>107</v>
      </c>
      <c r="G35" s="61" t="s">
        <v>108</v>
      </c>
      <c r="H35" s="49" t="s">
        <v>9</v>
      </c>
      <c r="I35" s="34" t="s">
        <v>117</v>
      </c>
      <c r="J35" s="49">
        <v>20019</v>
      </c>
      <c r="K35" s="49">
        <v>7</v>
      </c>
      <c r="L35" s="49" t="s">
        <v>76</v>
      </c>
      <c r="M35" s="49" t="s">
        <v>77</v>
      </c>
      <c r="N35" s="49">
        <v>1</v>
      </c>
      <c r="O35" s="34" t="s">
        <v>237</v>
      </c>
      <c r="P35" s="49">
        <v>1</v>
      </c>
      <c r="Q35" s="34">
        <f t="shared" si="0"/>
        <v>12</v>
      </c>
      <c r="R35" s="36"/>
      <c r="S35" s="37">
        <f t="shared" si="1"/>
        <v>0</v>
      </c>
    </row>
    <row r="36" spans="2:19" s="48" customFormat="1" ht="15.75" x14ac:dyDescent="0.25">
      <c r="B36" s="32" t="s">
        <v>45</v>
      </c>
      <c r="C36" s="47"/>
      <c r="D36" s="34" t="s">
        <v>2</v>
      </c>
      <c r="E36" s="49" t="s">
        <v>30</v>
      </c>
      <c r="F36" s="61" t="s">
        <v>109</v>
      </c>
      <c r="G36" s="61" t="s">
        <v>110</v>
      </c>
      <c r="H36" s="49" t="s">
        <v>4</v>
      </c>
      <c r="I36" s="34" t="s">
        <v>117</v>
      </c>
      <c r="J36" s="49">
        <v>20011</v>
      </c>
      <c r="K36" s="49">
        <v>1</v>
      </c>
      <c r="L36" s="49" t="s">
        <v>76</v>
      </c>
      <c r="M36" s="49" t="s">
        <v>77</v>
      </c>
      <c r="N36" s="49">
        <v>1</v>
      </c>
      <c r="O36" s="34" t="s">
        <v>237</v>
      </c>
      <c r="P36" s="49">
        <v>1</v>
      </c>
      <c r="Q36" s="34">
        <f t="shared" si="0"/>
        <v>12</v>
      </c>
      <c r="R36" s="36"/>
      <c r="S36" s="37">
        <f t="shared" si="1"/>
        <v>0</v>
      </c>
    </row>
    <row r="37" spans="2:19" s="4" customFormat="1" ht="15.75" x14ac:dyDescent="0.25">
      <c r="B37" s="32" t="s">
        <v>46</v>
      </c>
      <c r="C37" s="47"/>
      <c r="D37" s="34" t="s">
        <v>2</v>
      </c>
      <c r="E37" s="49" t="s">
        <v>22</v>
      </c>
      <c r="F37" s="61" t="s">
        <v>111</v>
      </c>
      <c r="G37" s="61" t="s">
        <v>65</v>
      </c>
      <c r="H37" s="49" t="s">
        <v>9</v>
      </c>
      <c r="I37" s="34" t="s">
        <v>117</v>
      </c>
      <c r="J37" s="49">
        <v>20018</v>
      </c>
      <c r="K37" s="49">
        <v>5</v>
      </c>
      <c r="L37" s="49" t="s">
        <v>70</v>
      </c>
      <c r="M37" s="49" t="s">
        <v>71</v>
      </c>
      <c r="N37" s="49">
        <v>1</v>
      </c>
      <c r="O37" s="34" t="s">
        <v>237</v>
      </c>
      <c r="P37" s="49">
        <v>1</v>
      </c>
      <c r="Q37" s="34">
        <f t="shared" si="0"/>
        <v>12</v>
      </c>
      <c r="R37" s="36"/>
      <c r="S37" s="37">
        <f t="shared" si="1"/>
        <v>0</v>
      </c>
    </row>
    <row r="38" spans="2:19" s="4" customFormat="1" ht="30" x14ac:dyDescent="0.25">
      <c r="B38" s="32" t="s">
        <v>20</v>
      </c>
      <c r="C38" s="47"/>
      <c r="D38" s="34" t="s">
        <v>2</v>
      </c>
      <c r="E38" s="49" t="s">
        <v>30</v>
      </c>
      <c r="F38" s="61" t="s">
        <v>112</v>
      </c>
      <c r="G38" s="61" t="s">
        <v>113</v>
      </c>
      <c r="H38" s="49" t="s">
        <v>4</v>
      </c>
      <c r="I38" s="34" t="s">
        <v>117</v>
      </c>
      <c r="J38" s="49">
        <v>20016</v>
      </c>
      <c r="K38" s="49">
        <v>3</v>
      </c>
      <c r="L38" s="49" t="s">
        <v>76</v>
      </c>
      <c r="M38" s="49" t="s">
        <v>77</v>
      </c>
      <c r="N38" s="49">
        <v>1</v>
      </c>
      <c r="O38" s="34" t="s">
        <v>237</v>
      </c>
      <c r="P38" s="49">
        <v>2</v>
      </c>
      <c r="Q38" s="34">
        <f t="shared" si="0"/>
        <v>24</v>
      </c>
      <c r="R38" s="36"/>
      <c r="S38" s="37">
        <f t="shared" si="1"/>
        <v>0</v>
      </c>
    </row>
    <row r="39" spans="2:19" ht="15.75" x14ac:dyDescent="0.25">
      <c r="B39" s="53" t="s">
        <v>47</v>
      </c>
      <c r="C39" s="38"/>
      <c r="D39" s="34" t="s">
        <v>2</v>
      </c>
      <c r="E39" s="54" t="s">
        <v>239</v>
      </c>
      <c r="F39" s="62" t="s">
        <v>114</v>
      </c>
      <c r="G39" s="62" t="s">
        <v>115</v>
      </c>
      <c r="H39" s="54" t="s">
        <v>239</v>
      </c>
      <c r="I39" s="54" t="s">
        <v>21</v>
      </c>
      <c r="J39" s="54" t="s">
        <v>239</v>
      </c>
      <c r="K39" s="54" t="s">
        <v>239</v>
      </c>
      <c r="L39" s="54" t="s">
        <v>70</v>
      </c>
      <c r="M39" s="54" t="s">
        <v>71</v>
      </c>
      <c r="N39" s="54">
        <v>10</v>
      </c>
      <c r="O39" s="34" t="s">
        <v>237</v>
      </c>
      <c r="P39" s="49">
        <v>12</v>
      </c>
      <c r="Q39" s="34">
        <f t="shared" si="0"/>
        <v>1440</v>
      </c>
      <c r="R39" s="36"/>
      <c r="S39" s="37">
        <f t="shared" si="1"/>
        <v>0</v>
      </c>
    </row>
    <row r="40" spans="2:19" ht="15.75" x14ac:dyDescent="0.25">
      <c r="Q40" s="52"/>
    </row>
    <row r="41" spans="2:19" s="51" customFormat="1" ht="19.5" thickBot="1" x14ac:dyDescent="0.35">
      <c r="B41" s="144" t="s">
        <v>240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50"/>
      <c r="S41" s="20">
        <f>SUM(S9:S38)</f>
        <v>0</v>
      </c>
    </row>
    <row r="42" spans="2:19" ht="15.75" thickTop="1" x14ac:dyDescent="0.25"/>
  </sheetData>
  <sheetProtection algorithmName="SHA-512" hashValue="aydxqZTR7ljMpaB0AJsDAWzdeL5d3aRBTYiGWgkOJySWCLkHwQ4YtiNp5lqSU3Eb8HErt+r7LXUIAwh7CFl/Lg==" saltValue="mrtVTlJ44UhK8WtSXM6XRA==" spinCount="100000" sheet="1" objects="1" scenarios="1" formatCells="0" formatColumns="0" formatRows="0" selectLockedCells="1" sort="0"/>
  <mergeCells count="8">
    <mergeCell ref="B41:Q41"/>
    <mergeCell ref="B7:K7"/>
    <mergeCell ref="L7:S7"/>
    <mergeCell ref="B2:S2"/>
    <mergeCell ref="B5:S5"/>
    <mergeCell ref="B6:S6"/>
    <mergeCell ref="B3:S3"/>
    <mergeCell ref="B4:S4"/>
  </mergeCells>
  <printOptions horizontalCentered="1"/>
  <pageMargins left="0.25" right="0.25" top="0.5" bottom="0.5" header="0.5" footer="0.5"/>
  <pageSetup paperSize="17" scale="74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showGridLines="0" view="pageBreakPreview" zoomScale="80" zoomScaleNormal="120" zoomScaleSheetLayoutView="80" workbookViewId="0">
      <selection activeCell="R9" sqref="R9"/>
    </sheetView>
  </sheetViews>
  <sheetFormatPr defaultColWidth="8.85546875" defaultRowHeight="15" x14ac:dyDescent="0.25"/>
  <cols>
    <col min="1" max="1" width="3.28515625" style="25" customWidth="1"/>
    <col min="2" max="2" width="8.85546875" style="25"/>
    <col min="3" max="3" width="0" style="26" hidden="1" customWidth="1"/>
    <col min="4" max="4" width="8.85546875" style="26"/>
    <col min="5" max="5" width="12.85546875" style="26" bestFit="1" customWidth="1"/>
    <col min="6" max="6" width="35.140625" style="27" customWidth="1"/>
    <col min="7" max="7" width="40.7109375" style="27" customWidth="1"/>
    <col min="8" max="8" width="12.28515625" style="26" bestFit="1" customWidth="1"/>
    <col min="9" max="9" width="17.28515625" style="26" customWidth="1"/>
    <col min="10" max="10" width="8" style="26" customWidth="1"/>
    <col min="11" max="11" width="7.140625" style="26" customWidth="1"/>
    <col min="12" max="12" width="11" style="26" bestFit="1" customWidth="1"/>
    <col min="13" max="13" width="12.85546875" style="26" customWidth="1"/>
    <col min="14" max="14" width="13.7109375" style="26" bestFit="1" customWidth="1"/>
    <col min="15" max="15" width="14.85546875" style="26" customWidth="1"/>
    <col min="16" max="16" width="15.42578125" style="26" bestFit="1" customWidth="1"/>
    <col min="17" max="17" width="13.42578125" style="26" customWidth="1"/>
    <col min="18" max="18" width="14" style="28" customWidth="1"/>
    <col min="19" max="19" width="29.28515625" style="28" bestFit="1" customWidth="1"/>
    <col min="20" max="20" width="3.28515625" style="25" customWidth="1"/>
    <col min="21" max="16384" width="8.85546875" style="25"/>
  </cols>
  <sheetData>
    <row r="1" spans="2:19" s="21" customFormat="1" x14ac:dyDescent="0.25">
      <c r="C1" s="56"/>
      <c r="D1" s="56"/>
      <c r="E1" s="56"/>
      <c r="F1" s="22"/>
      <c r="G1" s="22"/>
      <c r="H1" s="56"/>
      <c r="I1" s="56"/>
      <c r="J1" s="56"/>
      <c r="K1" s="56"/>
      <c r="L1" s="56"/>
      <c r="M1" s="56"/>
      <c r="N1" s="56"/>
      <c r="O1" s="56"/>
      <c r="P1" s="56"/>
      <c r="Q1" s="56"/>
      <c r="R1" s="23"/>
      <c r="S1" s="23"/>
    </row>
    <row r="2" spans="2:19" s="24" customFormat="1" ht="21" x14ac:dyDescent="0.35">
      <c r="B2" s="149" t="s">
        <v>236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s="24" customFormat="1" ht="21" x14ac:dyDescent="0.35">
      <c r="B3" s="150" t="s">
        <v>235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 s="24" customFormat="1" ht="21" x14ac:dyDescent="0.35">
      <c r="B4" s="149" t="s">
        <v>120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2:19" s="24" customFormat="1" ht="21" x14ac:dyDescent="0.35">
      <c r="B5" s="150" t="s">
        <v>121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2:19" s="21" customFormat="1" ht="15.75" thickBot="1" x14ac:dyDescent="0.3"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2:19" s="29" customFormat="1" ht="15.75" x14ac:dyDescent="0.25">
      <c r="B7" s="145" t="s">
        <v>66</v>
      </c>
      <c r="C7" s="146"/>
      <c r="D7" s="146"/>
      <c r="E7" s="146"/>
      <c r="F7" s="146"/>
      <c r="G7" s="146"/>
      <c r="H7" s="146"/>
      <c r="I7" s="146"/>
      <c r="J7" s="146"/>
      <c r="K7" s="146"/>
      <c r="L7" s="147" t="s">
        <v>67</v>
      </c>
      <c r="M7" s="147"/>
      <c r="N7" s="147"/>
      <c r="O7" s="147"/>
      <c r="P7" s="147"/>
      <c r="Q7" s="147"/>
      <c r="R7" s="147"/>
      <c r="S7" s="148"/>
    </row>
    <row r="8" spans="2:19" s="30" customFormat="1" ht="47.25" x14ac:dyDescent="0.25">
      <c r="B8" s="40" t="s">
        <v>0</v>
      </c>
      <c r="C8" s="41" t="s">
        <v>129</v>
      </c>
      <c r="D8" s="41" t="s">
        <v>130</v>
      </c>
      <c r="E8" s="41" t="s">
        <v>131</v>
      </c>
      <c r="F8" s="41" t="s">
        <v>132</v>
      </c>
      <c r="G8" s="41" t="s">
        <v>133</v>
      </c>
      <c r="H8" s="41" t="s">
        <v>134</v>
      </c>
      <c r="I8" s="41" t="s">
        <v>135</v>
      </c>
      <c r="J8" s="41" t="s">
        <v>136</v>
      </c>
      <c r="K8" s="41" t="s">
        <v>1</v>
      </c>
      <c r="L8" s="42" t="s">
        <v>116</v>
      </c>
      <c r="M8" s="43" t="s">
        <v>137</v>
      </c>
      <c r="N8" s="43" t="s">
        <v>138</v>
      </c>
      <c r="O8" s="44" t="s">
        <v>139</v>
      </c>
      <c r="P8" s="44" t="s">
        <v>238</v>
      </c>
      <c r="Q8" s="44" t="s">
        <v>140</v>
      </c>
      <c r="R8" s="45" t="s">
        <v>118</v>
      </c>
      <c r="S8" s="46" t="s">
        <v>141</v>
      </c>
    </row>
    <row r="9" spans="2:19" s="31" customFormat="1" ht="15.75" x14ac:dyDescent="0.25">
      <c r="B9" s="32" t="s">
        <v>142</v>
      </c>
      <c r="C9" s="33" t="s">
        <v>51</v>
      </c>
      <c r="D9" s="34" t="s">
        <v>2</v>
      </c>
      <c r="E9" s="34" t="s">
        <v>2</v>
      </c>
      <c r="F9" s="57" t="s">
        <v>68</v>
      </c>
      <c r="G9" s="58" t="s">
        <v>69</v>
      </c>
      <c r="H9" s="34" t="s">
        <v>9</v>
      </c>
      <c r="I9" s="34" t="s">
        <v>117</v>
      </c>
      <c r="J9" s="34">
        <v>20018</v>
      </c>
      <c r="K9" s="34">
        <v>5</v>
      </c>
      <c r="L9" s="34" t="s">
        <v>70</v>
      </c>
      <c r="M9" s="34" t="s">
        <v>71</v>
      </c>
      <c r="N9" s="34">
        <v>1</v>
      </c>
      <c r="O9" s="34" t="s">
        <v>237</v>
      </c>
      <c r="P9" s="34">
        <v>2</v>
      </c>
      <c r="Q9" s="34">
        <f>SUM(N9*P9)*12</f>
        <v>24</v>
      </c>
      <c r="R9" s="36"/>
      <c r="S9" s="37">
        <f>SUM(R9*Q9)</f>
        <v>0</v>
      </c>
    </row>
    <row r="10" spans="2:19" s="31" customFormat="1" ht="15.75" x14ac:dyDescent="0.25">
      <c r="B10" s="32" t="s">
        <v>143</v>
      </c>
      <c r="C10" s="33" t="s">
        <v>51</v>
      </c>
      <c r="D10" s="34" t="s">
        <v>2</v>
      </c>
      <c r="E10" s="34" t="s">
        <v>30</v>
      </c>
      <c r="F10" s="57" t="s">
        <v>31</v>
      </c>
      <c r="G10" s="58" t="s">
        <v>32</v>
      </c>
      <c r="H10" s="34" t="s">
        <v>9</v>
      </c>
      <c r="I10" s="34" t="s">
        <v>117</v>
      </c>
      <c r="J10" s="34">
        <v>20018</v>
      </c>
      <c r="K10" s="34">
        <v>5</v>
      </c>
      <c r="L10" s="34" t="s">
        <v>70</v>
      </c>
      <c r="M10" s="34" t="s">
        <v>71</v>
      </c>
      <c r="N10" s="34">
        <v>1</v>
      </c>
      <c r="O10" s="34" t="s">
        <v>237</v>
      </c>
      <c r="P10" s="34">
        <v>2</v>
      </c>
      <c r="Q10" s="34">
        <f t="shared" ref="Q10:Q39" si="0">SUM(N10*P10)*12</f>
        <v>24</v>
      </c>
      <c r="R10" s="36"/>
      <c r="S10" s="37">
        <f t="shared" ref="S10:S39" si="1">SUM(R10*Q10)</f>
        <v>0</v>
      </c>
    </row>
    <row r="11" spans="2:19" s="31" customFormat="1" ht="15.75" x14ac:dyDescent="0.25">
      <c r="B11" s="32" t="s">
        <v>144</v>
      </c>
      <c r="C11" s="33" t="s">
        <v>51</v>
      </c>
      <c r="D11" s="34" t="s">
        <v>2</v>
      </c>
      <c r="E11" s="34" t="s">
        <v>2</v>
      </c>
      <c r="F11" s="57" t="s">
        <v>34</v>
      </c>
      <c r="G11" s="58" t="s">
        <v>32</v>
      </c>
      <c r="H11" s="34" t="s">
        <v>9</v>
      </c>
      <c r="I11" s="34" t="s">
        <v>117</v>
      </c>
      <c r="J11" s="34">
        <v>20018</v>
      </c>
      <c r="K11" s="34">
        <v>5</v>
      </c>
      <c r="L11" s="34" t="s">
        <v>70</v>
      </c>
      <c r="M11" s="34" t="s">
        <v>71</v>
      </c>
      <c r="N11" s="34">
        <v>1</v>
      </c>
      <c r="O11" s="34" t="s">
        <v>237</v>
      </c>
      <c r="P11" s="34">
        <v>2</v>
      </c>
      <c r="Q11" s="34">
        <f t="shared" si="0"/>
        <v>24</v>
      </c>
      <c r="R11" s="36"/>
      <c r="S11" s="37">
        <f t="shared" si="1"/>
        <v>0</v>
      </c>
    </row>
    <row r="12" spans="2:19" s="31" customFormat="1" ht="31.5" x14ac:dyDescent="0.25">
      <c r="B12" s="32" t="s">
        <v>145</v>
      </c>
      <c r="C12" s="33" t="s">
        <v>51</v>
      </c>
      <c r="D12" s="34" t="s">
        <v>2</v>
      </c>
      <c r="E12" s="34" t="s">
        <v>72</v>
      </c>
      <c r="F12" s="59" t="s">
        <v>73</v>
      </c>
      <c r="G12" s="59" t="s">
        <v>32</v>
      </c>
      <c r="H12" s="35" t="s">
        <v>9</v>
      </c>
      <c r="I12" s="34" t="s">
        <v>117</v>
      </c>
      <c r="J12" s="35">
        <v>20018</v>
      </c>
      <c r="K12" s="35">
        <v>5</v>
      </c>
      <c r="L12" s="34" t="s">
        <v>70</v>
      </c>
      <c r="M12" s="34" t="s">
        <v>71</v>
      </c>
      <c r="N12" s="35">
        <v>1</v>
      </c>
      <c r="O12" s="34" t="s">
        <v>237</v>
      </c>
      <c r="P12" s="34">
        <v>2</v>
      </c>
      <c r="Q12" s="34">
        <f t="shared" si="0"/>
        <v>24</v>
      </c>
      <c r="R12" s="36"/>
      <c r="S12" s="37">
        <f t="shared" si="1"/>
        <v>0</v>
      </c>
    </row>
    <row r="13" spans="2:19" s="31" customFormat="1" ht="15.75" x14ac:dyDescent="0.25">
      <c r="B13" s="32" t="s">
        <v>146</v>
      </c>
      <c r="C13" s="33" t="s">
        <v>51</v>
      </c>
      <c r="D13" s="34" t="s">
        <v>2</v>
      </c>
      <c r="E13" s="34" t="s">
        <v>30</v>
      </c>
      <c r="F13" s="57" t="s">
        <v>74</v>
      </c>
      <c r="G13" s="58" t="s">
        <v>75</v>
      </c>
      <c r="H13" s="34" t="s">
        <v>7</v>
      </c>
      <c r="I13" s="34" t="s">
        <v>117</v>
      </c>
      <c r="J13" s="34">
        <v>20032</v>
      </c>
      <c r="K13" s="34">
        <v>8</v>
      </c>
      <c r="L13" s="34" t="s">
        <v>76</v>
      </c>
      <c r="M13" s="34" t="s">
        <v>77</v>
      </c>
      <c r="N13" s="34">
        <v>1</v>
      </c>
      <c r="O13" s="34" t="s">
        <v>237</v>
      </c>
      <c r="P13" s="34">
        <v>1</v>
      </c>
      <c r="Q13" s="34">
        <f t="shared" si="0"/>
        <v>12</v>
      </c>
      <c r="R13" s="36"/>
      <c r="S13" s="37">
        <f t="shared" si="1"/>
        <v>0</v>
      </c>
    </row>
    <row r="14" spans="2:19" s="31" customFormat="1" ht="31.5" x14ac:dyDescent="0.25">
      <c r="B14" s="32" t="s">
        <v>147</v>
      </c>
      <c r="C14" s="33" t="s">
        <v>51</v>
      </c>
      <c r="D14" s="34" t="s">
        <v>2</v>
      </c>
      <c r="E14" s="34" t="s">
        <v>30</v>
      </c>
      <c r="F14" s="57" t="s">
        <v>78</v>
      </c>
      <c r="G14" s="58" t="s">
        <v>79</v>
      </c>
      <c r="H14" s="34" t="s">
        <v>4</v>
      </c>
      <c r="I14" s="34" t="s">
        <v>117</v>
      </c>
      <c r="J14" s="34">
        <v>20009</v>
      </c>
      <c r="K14" s="34">
        <v>1</v>
      </c>
      <c r="L14" s="34" t="s">
        <v>76</v>
      </c>
      <c r="M14" s="34" t="s">
        <v>77</v>
      </c>
      <c r="N14" s="34">
        <v>1</v>
      </c>
      <c r="O14" s="34" t="s">
        <v>237</v>
      </c>
      <c r="P14" s="34">
        <v>2</v>
      </c>
      <c r="Q14" s="34">
        <f t="shared" si="0"/>
        <v>24</v>
      </c>
      <c r="R14" s="36"/>
      <c r="S14" s="37">
        <f t="shared" si="1"/>
        <v>0</v>
      </c>
    </row>
    <row r="15" spans="2:19" s="31" customFormat="1" ht="15.75" x14ac:dyDescent="0.25">
      <c r="B15" s="32" t="s">
        <v>148</v>
      </c>
      <c r="C15" s="33" t="s">
        <v>51</v>
      </c>
      <c r="D15" s="34" t="s">
        <v>2</v>
      </c>
      <c r="E15" s="34" t="s">
        <v>6</v>
      </c>
      <c r="F15" s="57" t="s">
        <v>48</v>
      </c>
      <c r="G15" s="58" t="s">
        <v>49</v>
      </c>
      <c r="H15" s="34" t="s">
        <v>4</v>
      </c>
      <c r="I15" s="34" t="s">
        <v>117</v>
      </c>
      <c r="J15" s="34">
        <v>20001</v>
      </c>
      <c r="K15" s="34">
        <v>6</v>
      </c>
      <c r="L15" s="34" t="s">
        <v>70</v>
      </c>
      <c r="M15" s="34" t="s">
        <v>71</v>
      </c>
      <c r="N15" s="34">
        <v>1</v>
      </c>
      <c r="O15" s="34" t="s">
        <v>237</v>
      </c>
      <c r="P15" s="34">
        <v>2</v>
      </c>
      <c r="Q15" s="34">
        <f t="shared" si="0"/>
        <v>24</v>
      </c>
      <c r="R15" s="36"/>
      <c r="S15" s="37">
        <f t="shared" si="1"/>
        <v>0</v>
      </c>
    </row>
    <row r="16" spans="2:19" s="31" customFormat="1" ht="31.5" x14ac:dyDescent="0.25">
      <c r="B16" s="32" t="s">
        <v>149</v>
      </c>
      <c r="C16" s="33" t="s">
        <v>51</v>
      </c>
      <c r="D16" s="34" t="s">
        <v>2</v>
      </c>
      <c r="E16" s="34" t="s">
        <v>80</v>
      </c>
      <c r="F16" s="57" t="s">
        <v>81</v>
      </c>
      <c r="G16" s="58" t="s">
        <v>241</v>
      </c>
      <c r="H16" s="34" t="s">
        <v>7</v>
      </c>
      <c r="I16" s="34" t="s">
        <v>117</v>
      </c>
      <c r="J16" s="34">
        <v>20003</v>
      </c>
      <c r="K16" s="34">
        <v>7</v>
      </c>
      <c r="L16" s="34" t="s">
        <v>242</v>
      </c>
      <c r="M16" s="34" t="s">
        <v>83</v>
      </c>
      <c r="N16" s="34">
        <v>2</v>
      </c>
      <c r="O16" s="34" t="s">
        <v>237</v>
      </c>
      <c r="P16" s="34">
        <v>2</v>
      </c>
      <c r="Q16" s="34">
        <f t="shared" si="0"/>
        <v>48</v>
      </c>
      <c r="R16" s="36"/>
      <c r="S16" s="37">
        <f t="shared" si="1"/>
        <v>0</v>
      </c>
    </row>
    <row r="17" spans="2:19" s="31" customFormat="1" ht="31.5" x14ac:dyDescent="0.25">
      <c r="B17" s="32" t="s">
        <v>150</v>
      </c>
      <c r="C17" s="33" t="s">
        <v>51</v>
      </c>
      <c r="D17" s="34" t="s">
        <v>2</v>
      </c>
      <c r="E17" s="34" t="s">
        <v>80</v>
      </c>
      <c r="F17" s="57" t="s">
        <v>84</v>
      </c>
      <c r="G17" s="58" t="s">
        <v>82</v>
      </c>
      <c r="H17" s="34" t="s">
        <v>7</v>
      </c>
      <c r="I17" s="34" t="s">
        <v>117</v>
      </c>
      <c r="J17" s="34">
        <v>20003</v>
      </c>
      <c r="K17" s="34">
        <v>7</v>
      </c>
      <c r="L17" s="34" t="s">
        <v>70</v>
      </c>
      <c r="M17" s="34" t="s">
        <v>5</v>
      </c>
      <c r="N17" s="34">
        <v>1</v>
      </c>
      <c r="O17" s="34" t="s">
        <v>237</v>
      </c>
      <c r="P17" s="34">
        <v>4</v>
      </c>
      <c r="Q17" s="34">
        <f t="shared" si="0"/>
        <v>48</v>
      </c>
      <c r="R17" s="36"/>
      <c r="S17" s="37">
        <f t="shared" si="1"/>
        <v>0</v>
      </c>
    </row>
    <row r="18" spans="2:19" s="31" customFormat="1" ht="31.5" x14ac:dyDescent="0.25">
      <c r="B18" s="32" t="s">
        <v>151</v>
      </c>
      <c r="C18" s="33" t="s">
        <v>51</v>
      </c>
      <c r="D18" s="34" t="s">
        <v>2</v>
      </c>
      <c r="E18" s="34" t="s">
        <v>30</v>
      </c>
      <c r="F18" s="57" t="s">
        <v>85</v>
      </c>
      <c r="G18" s="60" t="s">
        <v>86</v>
      </c>
      <c r="H18" s="34" t="s">
        <v>4</v>
      </c>
      <c r="I18" s="34" t="s">
        <v>117</v>
      </c>
      <c r="J18" s="34">
        <v>20011</v>
      </c>
      <c r="K18" s="34">
        <v>4</v>
      </c>
      <c r="L18" s="34" t="s">
        <v>76</v>
      </c>
      <c r="M18" s="34" t="s">
        <v>77</v>
      </c>
      <c r="N18" s="34">
        <v>1</v>
      </c>
      <c r="O18" s="34" t="s">
        <v>237</v>
      </c>
      <c r="P18" s="34">
        <v>1</v>
      </c>
      <c r="Q18" s="34">
        <f t="shared" si="0"/>
        <v>12</v>
      </c>
      <c r="R18" s="36"/>
      <c r="S18" s="37">
        <f t="shared" si="1"/>
        <v>0</v>
      </c>
    </row>
    <row r="19" spans="2:19" s="31" customFormat="1" ht="15.75" x14ac:dyDescent="0.25">
      <c r="B19" s="32" t="s">
        <v>152</v>
      </c>
      <c r="C19" s="33" t="s">
        <v>51</v>
      </c>
      <c r="D19" s="34" t="s">
        <v>2</v>
      </c>
      <c r="E19" s="34" t="s">
        <v>2</v>
      </c>
      <c r="F19" s="57" t="s">
        <v>87</v>
      </c>
      <c r="G19" s="59" t="s">
        <v>88</v>
      </c>
      <c r="H19" s="35" t="s">
        <v>7</v>
      </c>
      <c r="I19" s="34" t="s">
        <v>117</v>
      </c>
      <c r="J19" s="35">
        <v>20003</v>
      </c>
      <c r="K19" s="35">
        <v>7</v>
      </c>
      <c r="L19" s="34" t="s">
        <v>76</v>
      </c>
      <c r="M19" s="35" t="s">
        <v>83</v>
      </c>
      <c r="N19" s="35">
        <v>1</v>
      </c>
      <c r="O19" s="34" t="s">
        <v>237</v>
      </c>
      <c r="P19" s="35">
        <v>4</v>
      </c>
      <c r="Q19" s="34">
        <f t="shared" si="0"/>
        <v>48</v>
      </c>
      <c r="R19" s="36"/>
      <c r="S19" s="37">
        <f t="shared" si="1"/>
        <v>0</v>
      </c>
    </row>
    <row r="20" spans="2:19" s="31" customFormat="1" ht="31.5" x14ac:dyDescent="0.25">
      <c r="B20" s="32" t="s">
        <v>153</v>
      </c>
      <c r="C20" s="33" t="s">
        <v>51</v>
      </c>
      <c r="D20" s="34" t="s">
        <v>2</v>
      </c>
      <c r="E20" s="34" t="s">
        <v>6</v>
      </c>
      <c r="F20" s="57" t="s">
        <v>89</v>
      </c>
      <c r="G20" s="58" t="s">
        <v>90</v>
      </c>
      <c r="H20" s="34" t="s">
        <v>7</v>
      </c>
      <c r="I20" s="34" t="s">
        <v>117</v>
      </c>
      <c r="J20" s="34">
        <v>20003</v>
      </c>
      <c r="K20" s="34">
        <v>7</v>
      </c>
      <c r="L20" s="34" t="s">
        <v>76</v>
      </c>
      <c r="M20" s="34" t="s">
        <v>83</v>
      </c>
      <c r="N20" s="34">
        <v>1</v>
      </c>
      <c r="O20" s="34" t="s">
        <v>237</v>
      </c>
      <c r="P20" s="34">
        <v>2</v>
      </c>
      <c r="Q20" s="34">
        <f t="shared" si="0"/>
        <v>24</v>
      </c>
      <c r="R20" s="36"/>
      <c r="S20" s="37">
        <f t="shared" si="1"/>
        <v>0</v>
      </c>
    </row>
    <row r="21" spans="2:19" s="31" customFormat="1" ht="15.75" x14ac:dyDescent="0.25">
      <c r="B21" s="32" t="s">
        <v>154</v>
      </c>
      <c r="C21" s="33" t="s">
        <v>51</v>
      </c>
      <c r="D21" s="34" t="s">
        <v>2</v>
      </c>
      <c r="E21" s="34" t="s">
        <v>3</v>
      </c>
      <c r="F21" s="57" t="s">
        <v>52</v>
      </c>
      <c r="G21" s="58" t="s">
        <v>243</v>
      </c>
      <c r="H21" s="34" t="s">
        <v>4</v>
      </c>
      <c r="I21" s="34" t="s">
        <v>117</v>
      </c>
      <c r="J21" s="34">
        <v>20009</v>
      </c>
      <c r="K21" s="34">
        <v>1</v>
      </c>
      <c r="L21" s="34" t="s">
        <v>70</v>
      </c>
      <c r="M21" s="34" t="s">
        <v>71</v>
      </c>
      <c r="N21" s="34">
        <v>1</v>
      </c>
      <c r="O21" s="34" t="s">
        <v>237</v>
      </c>
      <c r="P21" s="34">
        <v>1</v>
      </c>
      <c r="Q21" s="34">
        <f t="shared" si="0"/>
        <v>12</v>
      </c>
      <c r="R21" s="36"/>
      <c r="S21" s="37">
        <f t="shared" si="1"/>
        <v>0</v>
      </c>
    </row>
    <row r="22" spans="2:19" s="31" customFormat="1" ht="15.75" x14ac:dyDescent="0.25">
      <c r="B22" s="32" t="s">
        <v>155</v>
      </c>
      <c r="C22" s="33" t="s">
        <v>51</v>
      </c>
      <c r="D22" s="34" t="s">
        <v>2</v>
      </c>
      <c r="E22" s="34" t="s">
        <v>53</v>
      </c>
      <c r="F22" s="57" t="s">
        <v>91</v>
      </c>
      <c r="G22" s="58" t="s">
        <v>54</v>
      </c>
      <c r="H22" s="34" t="s">
        <v>9</v>
      </c>
      <c r="I22" s="34" t="s">
        <v>117</v>
      </c>
      <c r="J22" s="34">
        <v>20002</v>
      </c>
      <c r="K22" s="34">
        <v>5</v>
      </c>
      <c r="L22" s="34" t="s">
        <v>70</v>
      </c>
      <c r="M22" s="34" t="s">
        <v>71</v>
      </c>
      <c r="N22" s="34">
        <v>1</v>
      </c>
      <c r="O22" s="34" t="s">
        <v>237</v>
      </c>
      <c r="P22" s="34">
        <v>1</v>
      </c>
      <c r="Q22" s="34">
        <f t="shared" si="0"/>
        <v>12</v>
      </c>
      <c r="R22" s="36"/>
      <c r="S22" s="37">
        <f t="shared" si="1"/>
        <v>0</v>
      </c>
    </row>
    <row r="23" spans="2:19" s="31" customFormat="1" ht="31.5" x14ac:dyDescent="0.25">
      <c r="B23" s="32" t="s">
        <v>156</v>
      </c>
      <c r="C23" s="33" t="s">
        <v>51</v>
      </c>
      <c r="D23" s="34" t="s">
        <v>2</v>
      </c>
      <c r="E23" s="34" t="s">
        <v>30</v>
      </c>
      <c r="F23" s="59" t="s">
        <v>92</v>
      </c>
      <c r="G23" s="59" t="s">
        <v>93</v>
      </c>
      <c r="H23" s="35" t="s">
        <v>4</v>
      </c>
      <c r="I23" s="34" t="s">
        <v>117</v>
      </c>
      <c r="J23" s="35">
        <v>20001</v>
      </c>
      <c r="K23" s="35">
        <v>5</v>
      </c>
      <c r="L23" s="34" t="s">
        <v>76</v>
      </c>
      <c r="M23" s="34" t="s">
        <v>77</v>
      </c>
      <c r="N23" s="35">
        <v>1</v>
      </c>
      <c r="O23" s="34" t="s">
        <v>237</v>
      </c>
      <c r="P23" s="34">
        <v>1</v>
      </c>
      <c r="Q23" s="34">
        <f t="shared" si="0"/>
        <v>12</v>
      </c>
      <c r="R23" s="36"/>
      <c r="S23" s="37">
        <f t="shared" si="1"/>
        <v>0</v>
      </c>
    </row>
    <row r="24" spans="2:19" s="31" customFormat="1" ht="15.75" x14ac:dyDescent="0.25">
      <c r="B24" s="32" t="s">
        <v>157</v>
      </c>
      <c r="C24" s="33" t="s">
        <v>51</v>
      </c>
      <c r="D24" s="34" t="s">
        <v>2</v>
      </c>
      <c r="E24" s="34" t="s">
        <v>2</v>
      </c>
      <c r="F24" s="59" t="s">
        <v>94</v>
      </c>
      <c r="G24" s="59" t="s">
        <v>95</v>
      </c>
      <c r="H24" s="35" t="s">
        <v>7</v>
      </c>
      <c r="I24" s="34" t="s">
        <v>117</v>
      </c>
      <c r="J24" s="35">
        <v>20003</v>
      </c>
      <c r="K24" s="35">
        <v>6</v>
      </c>
      <c r="L24" s="34" t="s">
        <v>76</v>
      </c>
      <c r="M24" s="34" t="s">
        <v>83</v>
      </c>
      <c r="N24" s="35">
        <v>1</v>
      </c>
      <c r="O24" s="34" t="s">
        <v>237</v>
      </c>
      <c r="P24" s="34">
        <v>2</v>
      </c>
      <c r="Q24" s="34">
        <f t="shared" si="0"/>
        <v>24</v>
      </c>
      <c r="R24" s="36"/>
      <c r="S24" s="37">
        <f t="shared" si="1"/>
        <v>0</v>
      </c>
    </row>
    <row r="25" spans="2:19" s="31" customFormat="1" ht="31.5" x14ac:dyDescent="0.25">
      <c r="B25" s="32" t="s">
        <v>158</v>
      </c>
      <c r="C25" s="33" t="s">
        <v>51</v>
      </c>
      <c r="D25" s="34" t="s">
        <v>2</v>
      </c>
      <c r="E25" s="34" t="s">
        <v>30</v>
      </c>
      <c r="F25" s="57" t="s">
        <v>96</v>
      </c>
      <c r="G25" s="58" t="s">
        <v>97</v>
      </c>
      <c r="H25" s="34" t="s">
        <v>4</v>
      </c>
      <c r="I25" s="34" t="s">
        <v>117</v>
      </c>
      <c r="J25" s="34">
        <v>20003</v>
      </c>
      <c r="K25" s="34">
        <v>5</v>
      </c>
      <c r="L25" s="34" t="s">
        <v>76</v>
      </c>
      <c r="M25" s="34" t="s">
        <v>83</v>
      </c>
      <c r="N25" s="34">
        <v>1</v>
      </c>
      <c r="O25" s="34" t="s">
        <v>237</v>
      </c>
      <c r="P25" s="34">
        <v>2</v>
      </c>
      <c r="Q25" s="34">
        <f t="shared" si="0"/>
        <v>24</v>
      </c>
      <c r="R25" s="36"/>
      <c r="S25" s="37">
        <f t="shared" si="1"/>
        <v>0</v>
      </c>
    </row>
    <row r="26" spans="2:19" s="31" customFormat="1" ht="15.75" x14ac:dyDescent="0.25">
      <c r="B26" s="32" t="s">
        <v>159</v>
      </c>
      <c r="C26" s="33" t="s">
        <v>51</v>
      </c>
      <c r="D26" s="34" t="s">
        <v>2</v>
      </c>
      <c r="E26" s="34" t="s">
        <v>98</v>
      </c>
      <c r="F26" s="57" t="s">
        <v>99</v>
      </c>
      <c r="G26" s="58" t="s">
        <v>100</v>
      </c>
      <c r="H26" s="34" t="s">
        <v>8</v>
      </c>
      <c r="I26" s="34" t="s">
        <v>117</v>
      </c>
      <c r="J26" s="34">
        <v>20024</v>
      </c>
      <c r="K26" s="34">
        <v>6</v>
      </c>
      <c r="L26" s="34" t="s">
        <v>70</v>
      </c>
      <c r="M26" s="34" t="s">
        <v>71</v>
      </c>
      <c r="N26" s="34">
        <v>1</v>
      </c>
      <c r="O26" s="34" t="s">
        <v>237</v>
      </c>
      <c r="P26" s="34">
        <v>2</v>
      </c>
      <c r="Q26" s="34">
        <f t="shared" si="0"/>
        <v>24</v>
      </c>
      <c r="R26" s="36"/>
      <c r="S26" s="37">
        <f t="shared" si="1"/>
        <v>0</v>
      </c>
    </row>
    <row r="27" spans="2:19" s="31" customFormat="1" ht="15.75" x14ac:dyDescent="0.25">
      <c r="B27" s="32" t="s">
        <v>160</v>
      </c>
      <c r="C27" s="33" t="s">
        <v>51</v>
      </c>
      <c r="D27" s="34" t="s">
        <v>2</v>
      </c>
      <c r="E27" s="34" t="s">
        <v>22</v>
      </c>
      <c r="F27" s="57" t="s">
        <v>56</v>
      </c>
      <c r="G27" s="58" t="s">
        <v>57</v>
      </c>
      <c r="H27" s="34" t="s">
        <v>8</v>
      </c>
      <c r="I27" s="34" t="s">
        <v>117</v>
      </c>
      <c r="J27" s="34">
        <v>20032</v>
      </c>
      <c r="K27" s="34">
        <v>8</v>
      </c>
      <c r="L27" s="34" t="s">
        <v>70</v>
      </c>
      <c r="M27" s="34" t="s">
        <v>71</v>
      </c>
      <c r="N27" s="34">
        <v>1</v>
      </c>
      <c r="O27" s="34" t="s">
        <v>237</v>
      </c>
      <c r="P27" s="34">
        <v>2</v>
      </c>
      <c r="Q27" s="34">
        <f t="shared" si="0"/>
        <v>24</v>
      </c>
      <c r="R27" s="36"/>
      <c r="S27" s="37">
        <f t="shared" si="1"/>
        <v>0</v>
      </c>
    </row>
    <row r="28" spans="2:19" s="31" customFormat="1" ht="15.75" x14ac:dyDescent="0.25">
      <c r="B28" s="32" t="s">
        <v>161</v>
      </c>
      <c r="C28" s="33" t="s">
        <v>51</v>
      </c>
      <c r="D28" s="34" t="s">
        <v>2</v>
      </c>
      <c r="E28" s="34" t="s">
        <v>53</v>
      </c>
      <c r="F28" s="57" t="s">
        <v>58</v>
      </c>
      <c r="G28" s="58" t="s">
        <v>59</v>
      </c>
      <c r="H28" s="34" t="s">
        <v>8</v>
      </c>
      <c r="I28" s="34" t="s">
        <v>117</v>
      </c>
      <c r="J28" s="34">
        <v>20032</v>
      </c>
      <c r="K28" s="34">
        <v>8</v>
      </c>
      <c r="L28" s="34" t="s">
        <v>70</v>
      </c>
      <c r="M28" s="34" t="s">
        <v>71</v>
      </c>
      <c r="N28" s="34">
        <v>1</v>
      </c>
      <c r="O28" s="34" t="s">
        <v>237</v>
      </c>
      <c r="P28" s="34">
        <v>1</v>
      </c>
      <c r="Q28" s="34">
        <f t="shared" si="0"/>
        <v>12</v>
      </c>
      <c r="R28" s="36"/>
      <c r="S28" s="37">
        <f t="shared" si="1"/>
        <v>0</v>
      </c>
    </row>
    <row r="29" spans="2:19" s="31" customFormat="1" ht="15.75" x14ac:dyDescent="0.25">
      <c r="B29" s="32" t="s">
        <v>162</v>
      </c>
      <c r="C29" s="33" t="s">
        <v>51</v>
      </c>
      <c r="D29" s="34" t="s">
        <v>2</v>
      </c>
      <c r="E29" s="34" t="s">
        <v>11</v>
      </c>
      <c r="F29" s="57" t="s">
        <v>60</v>
      </c>
      <c r="G29" s="58" t="s">
        <v>61</v>
      </c>
      <c r="H29" s="34" t="s">
        <v>8</v>
      </c>
      <c r="I29" s="34" t="s">
        <v>117</v>
      </c>
      <c r="J29" s="34">
        <v>20032</v>
      </c>
      <c r="K29" s="34">
        <v>8</v>
      </c>
      <c r="L29" s="34" t="s">
        <v>70</v>
      </c>
      <c r="M29" s="34" t="s">
        <v>71</v>
      </c>
      <c r="N29" s="34">
        <v>1</v>
      </c>
      <c r="O29" s="34" t="s">
        <v>237</v>
      </c>
      <c r="P29" s="34">
        <v>1</v>
      </c>
      <c r="Q29" s="34">
        <f t="shared" si="0"/>
        <v>12</v>
      </c>
      <c r="R29" s="36"/>
      <c r="S29" s="37">
        <f t="shared" si="1"/>
        <v>0</v>
      </c>
    </row>
    <row r="30" spans="2:19" s="31" customFormat="1" ht="31.5" x14ac:dyDescent="0.25">
      <c r="B30" s="32" t="s">
        <v>163</v>
      </c>
      <c r="C30" s="33" t="s">
        <v>51</v>
      </c>
      <c r="D30" s="34" t="s">
        <v>2</v>
      </c>
      <c r="E30" s="34" t="s">
        <v>30</v>
      </c>
      <c r="F30" s="57" t="s">
        <v>101</v>
      </c>
      <c r="G30" s="58" t="s">
        <v>62</v>
      </c>
      <c r="H30" s="34" t="s">
        <v>4</v>
      </c>
      <c r="I30" s="34" t="s">
        <v>117</v>
      </c>
      <c r="J30" s="34">
        <v>20015</v>
      </c>
      <c r="K30" s="34">
        <v>4</v>
      </c>
      <c r="L30" s="34" t="s">
        <v>76</v>
      </c>
      <c r="M30" s="34" t="s">
        <v>77</v>
      </c>
      <c r="N30" s="34">
        <v>1</v>
      </c>
      <c r="O30" s="34" t="s">
        <v>237</v>
      </c>
      <c r="P30" s="34">
        <v>1</v>
      </c>
      <c r="Q30" s="34">
        <f t="shared" si="0"/>
        <v>12</v>
      </c>
      <c r="R30" s="36"/>
      <c r="S30" s="37">
        <f t="shared" si="1"/>
        <v>0</v>
      </c>
    </row>
    <row r="31" spans="2:19" s="31" customFormat="1" ht="31.5" x14ac:dyDescent="0.25">
      <c r="B31" s="32" t="s">
        <v>164</v>
      </c>
      <c r="C31" s="33" t="s">
        <v>51</v>
      </c>
      <c r="D31" s="34" t="s">
        <v>2</v>
      </c>
      <c r="E31" s="34" t="s">
        <v>30</v>
      </c>
      <c r="F31" s="57" t="s">
        <v>102</v>
      </c>
      <c r="G31" s="58" t="s">
        <v>63</v>
      </c>
      <c r="H31" s="34" t="s">
        <v>4</v>
      </c>
      <c r="I31" s="34" t="s">
        <v>117</v>
      </c>
      <c r="J31" s="34">
        <v>20016</v>
      </c>
      <c r="K31" s="34">
        <v>3</v>
      </c>
      <c r="L31" s="34" t="s">
        <v>76</v>
      </c>
      <c r="M31" s="34" t="s">
        <v>77</v>
      </c>
      <c r="N31" s="34">
        <v>1</v>
      </c>
      <c r="O31" s="34" t="s">
        <v>237</v>
      </c>
      <c r="P31" s="34">
        <v>1</v>
      </c>
      <c r="Q31" s="34">
        <f t="shared" si="0"/>
        <v>12</v>
      </c>
      <c r="R31" s="36"/>
      <c r="S31" s="37">
        <f t="shared" si="1"/>
        <v>0</v>
      </c>
    </row>
    <row r="32" spans="2:19" s="31" customFormat="1" ht="31.5" x14ac:dyDescent="0.25">
      <c r="B32" s="32" t="s">
        <v>165</v>
      </c>
      <c r="C32" s="33" t="s">
        <v>51</v>
      </c>
      <c r="D32" s="34" t="s">
        <v>2</v>
      </c>
      <c r="E32" s="34" t="s">
        <v>11</v>
      </c>
      <c r="F32" s="59" t="s">
        <v>103</v>
      </c>
      <c r="G32" s="59" t="s">
        <v>104</v>
      </c>
      <c r="H32" s="35" t="s">
        <v>8</v>
      </c>
      <c r="I32" s="34" t="s">
        <v>117</v>
      </c>
      <c r="J32" s="35">
        <v>20032</v>
      </c>
      <c r="K32" s="35">
        <v>8</v>
      </c>
      <c r="L32" s="34" t="s">
        <v>76</v>
      </c>
      <c r="M32" s="34" t="s">
        <v>77</v>
      </c>
      <c r="N32" s="35">
        <v>1</v>
      </c>
      <c r="O32" s="34" t="s">
        <v>237</v>
      </c>
      <c r="P32" s="34">
        <v>1</v>
      </c>
      <c r="Q32" s="34">
        <f t="shared" si="0"/>
        <v>12</v>
      </c>
      <c r="R32" s="36"/>
      <c r="S32" s="37">
        <f t="shared" si="1"/>
        <v>0</v>
      </c>
    </row>
    <row r="33" spans="2:19" s="31" customFormat="1" ht="31.5" x14ac:dyDescent="0.25">
      <c r="B33" s="32" t="s">
        <v>166</v>
      </c>
      <c r="C33" s="33" t="s">
        <v>51</v>
      </c>
      <c r="D33" s="34" t="s">
        <v>2</v>
      </c>
      <c r="E33" s="34" t="s">
        <v>30</v>
      </c>
      <c r="F33" s="57" t="s">
        <v>105</v>
      </c>
      <c r="G33" s="58" t="s">
        <v>64</v>
      </c>
      <c r="H33" s="34" t="s">
        <v>4</v>
      </c>
      <c r="I33" s="34" t="s">
        <v>117</v>
      </c>
      <c r="J33" s="34">
        <v>20008</v>
      </c>
      <c r="K33" s="34">
        <v>3</v>
      </c>
      <c r="L33" s="34" t="s">
        <v>76</v>
      </c>
      <c r="M33" s="34" t="s">
        <v>77</v>
      </c>
      <c r="N33" s="34">
        <v>1</v>
      </c>
      <c r="O33" s="34" t="s">
        <v>237</v>
      </c>
      <c r="P33" s="34">
        <v>1</v>
      </c>
      <c r="Q33" s="34">
        <f t="shared" si="0"/>
        <v>12</v>
      </c>
      <c r="R33" s="36"/>
      <c r="S33" s="37">
        <f t="shared" si="1"/>
        <v>0</v>
      </c>
    </row>
    <row r="34" spans="2:19" s="31" customFormat="1" ht="31.5" x14ac:dyDescent="0.25">
      <c r="B34" s="32" t="s">
        <v>167</v>
      </c>
      <c r="C34" s="33" t="s">
        <v>51</v>
      </c>
      <c r="D34" s="34" t="s">
        <v>2</v>
      </c>
      <c r="E34" s="34" t="s">
        <v>55</v>
      </c>
      <c r="F34" s="57" t="s">
        <v>106</v>
      </c>
      <c r="G34" s="58" t="s">
        <v>245</v>
      </c>
      <c r="H34" s="34" t="s">
        <v>50</v>
      </c>
      <c r="I34" s="34" t="s">
        <v>244</v>
      </c>
      <c r="J34" s="34">
        <v>20724</v>
      </c>
      <c r="K34" s="34" t="s">
        <v>51</v>
      </c>
      <c r="L34" s="34" t="s">
        <v>70</v>
      </c>
      <c r="M34" s="34" t="s">
        <v>71</v>
      </c>
      <c r="N34" s="34">
        <v>1</v>
      </c>
      <c r="O34" s="34" t="s">
        <v>237</v>
      </c>
      <c r="P34" s="34">
        <v>1</v>
      </c>
      <c r="Q34" s="34">
        <f t="shared" si="0"/>
        <v>12</v>
      </c>
      <c r="R34" s="36"/>
      <c r="S34" s="37">
        <f t="shared" si="1"/>
        <v>0</v>
      </c>
    </row>
    <row r="35" spans="2:19" s="4" customFormat="1" ht="30" x14ac:dyDescent="0.25">
      <c r="B35" s="32" t="s">
        <v>220</v>
      </c>
      <c r="C35" s="47"/>
      <c r="D35" s="34" t="s">
        <v>2</v>
      </c>
      <c r="E35" s="49" t="s">
        <v>30</v>
      </c>
      <c r="F35" s="61" t="s">
        <v>107</v>
      </c>
      <c r="G35" s="61" t="s">
        <v>108</v>
      </c>
      <c r="H35" s="49" t="s">
        <v>9</v>
      </c>
      <c r="I35" s="34" t="s">
        <v>117</v>
      </c>
      <c r="J35" s="49">
        <v>20019</v>
      </c>
      <c r="K35" s="49">
        <v>7</v>
      </c>
      <c r="L35" s="49" t="s">
        <v>76</v>
      </c>
      <c r="M35" s="49" t="s">
        <v>77</v>
      </c>
      <c r="N35" s="49">
        <v>1</v>
      </c>
      <c r="O35" s="34" t="s">
        <v>237</v>
      </c>
      <c r="P35" s="49">
        <v>1</v>
      </c>
      <c r="Q35" s="34">
        <f t="shared" si="0"/>
        <v>12</v>
      </c>
      <c r="R35" s="36"/>
      <c r="S35" s="37">
        <f t="shared" si="1"/>
        <v>0</v>
      </c>
    </row>
    <row r="36" spans="2:19" s="48" customFormat="1" ht="15.75" x14ac:dyDescent="0.25">
      <c r="B36" s="32" t="s">
        <v>221</v>
      </c>
      <c r="C36" s="47"/>
      <c r="D36" s="34" t="s">
        <v>2</v>
      </c>
      <c r="E36" s="49" t="s">
        <v>30</v>
      </c>
      <c r="F36" s="61" t="s">
        <v>109</v>
      </c>
      <c r="G36" s="61" t="s">
        <v>110</v>
      </c>
      <c r="H36" s="49" t="s">
        <v>4</v>
      </c>
      <c r="I36" s="34" t="s">
        <v>117</v>
      </c>
      <c r="J36" s="49">
        <v>20011</v>
      </c>
      <c r="K36" s="49">
        <v>1</v>
      </c>
      <c r="L36" s="49" t="s">
        <v>76</v>
      </c>
      <c r="M36" s="49" t="s">
        <v>77</v>
      </c>
      <c r="N36" s="49">
        <v>1</v>
      </c>
      <c r="O36" s="34" t="s">
        <v>237</v>
      </c>
      <c r="P36" s="49">
        <v>1</v>
      </c>
      <c r="Q36" s="34">
        <f t="shared" si="0"/>
        <v>12</v>
      </c>
      <c r="R36" s="36"/>
      <c r="S36" s="37">
        <f t="shared" si="1"/>
        <v>0</v>
      </c>
    </row>
    <row r="37" spans="2:19" s="4" customFormat="1" ht="15.75" x14ac:dyDescent="0.25">
      <c r="B37" s="32" t="s">
        <v>222</v>
      </c>
      <c r="C37" s="47"/>
      <c r="D37" s="34" t="s">
        <v>2</v>
      </c>
      <c r="E37" s="49" t="s">
        <v>22</v>
      </c>
      <c r="F37" s="61" t="s">
        <v>111</v>
      </c>
      <c r="G37" s="61" t="s">
        <v>65</v>
      </c>
      <c r="H37" s="49" t="s">
        <v>9</v>
      </c>
      <c r="I37" s="34" t="s">
        <v>117</v>
      </c>
      <c r="J37" s="49">
        <v>20018</v>
      </c>
      <c r="K37" s="49">
        <v>5</v>
      </c>
      <c r="L37" s="49" t="s">
        <v>70</v>
      </c>
      <c r="M37" s="49" t="s">
        <v>71</v>
      </c>
      <c r="N37" s="49">
        <v>1</v>
      </c>
      <c r="O37" s="34" t="s">
        <v>237</v>
      </c>
      <c r="P37" s="49">
        <v>1</v>
      </c>
      <c r="Q37" s="34">
        <f t="shared" si="0"/>
        <v>12</v>
      </c>
      <c r="R37" s="36"/>
      <c r="S37" s="37">
        <f t="shared" si="1"/>
        <v>0</v>
      </c>
    </row>
    <row r="38" spans="2:19" s="4" customFormat="1" ht="30" x14ac:dyDescent="0.25">
      <c r="B38" s="32" t="s">
        <v>223</v>
      </c>
      <c r="C38" s="47"/>
      <c r="D38" s="34" t="s">
        <v>2</v>
      </c>
      <c r="E38" s="49" t="s">
        <v>30</v>
      </c>
      <c r="F38" s="61" t="s">
        <v>112</v>
      </c>
      <c r="G38" s="61" t="s">
        <v>113</v>
      </c>
      <c r="H38" s="49" t="s">
        <v>4</v>
      </c>
      <c r="I38" s="34" t="s">
        <v>117</v>
      </c>
      <c r="J38" s="49">
        <v>20016</v>
      </c>
      <c r="K38" s="49">
        <v>3</v>
      </c>
      <c r="L38" s="49" t="s">
        <v>76</v>
      </c>
      <c r="M38" s="49" t="s">
        <v>77</v>
      </c>
      <c r="N38" s="49">
        <v>1</v>
      </c>
      <c r="O38" s="34" t="s">
        <v>237</v>
      </c>
      <c r="P38" s="49">
        <v>2</v>
      </c>
      <c r="Q38" s="34">
        <f t="shared" si="0"/>
        <v>24</v>
      </c>
      <c r="R38" s="36"/>
      <c r="S38" s="37">
        <f t="shared" si="1"/>
        <v>0</v>
      </c>
    </row>
    <row r="39" spans="2:19" ht="15.75" x14ac:dyDescent="0.25">
      <c r="B39" s="32" t="s">
        <v>224</v>
      </c>
      <c r="C39" s="38"/>
      <c r="D39" s="34" t="s">
        <v>2</v>
      </c>
      <c r="E39" s="54" t="s">
        <v>239</v>
      </c>
      <c r="F39" s="62" t="s">
        <v>114</v>
      </c>
      <c r="G39" s="62" t="s">
        <v>115</v>
      </c>
      <c r="H39" s="54" t="s">
        <v>239</v>
      </c>
      <c r="I39" s="54" t="s">
        <v>21</v>
      </c>
      <c r="J39" s="54" t="s">
        <v>239</v>
      </c>
      <c r="K39" s="54" t="s">
        <v>239</v>
      </c>
      <c r="L39" s="54" t="s">
        <v>70</v>
      </c>
      <c r="M39" s="54" t="s">
        <v>71</v>
      </c>
      <c r="N39" s="54">
        <v>10</v>
      </c>
      <c r="O39" s="34" t="s">
        <v>237</v>
      </c>
      <c r="P39" s="49">
        <v>12</v>
      </c>
      <c r="Q39" s="34">
        <f t="shared" si="0"/>
        <v>1440</v>
      </c>
      <c r="R39" s="36"/>
      <c r="S39" s="37">
        <f t="shared" si="1"/>
        <v>0</v>
      </c>
    </row>
    <row r="40" spans="2:19" ht="15.75" x14ac:dyDescent="0.25">
      <c r="Q40" s="52"/>
    </row>
    <row r="41" spans="2:19" s="51" customFormat="1" ht="19.5" thickBot="1" x14ac:dyDescent="0.35">
      <c r="B41" s="144" t="s">
        <v>327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50"/>
      <c r="S41" s="20">
        <f>SUM(S9:S38)</f>
        <v>0</v>
      </c>
    </row>
    <row r="42" spans="2:19" ht="15.75" thickTop="1" x14ac:dyDescent="0.25"/>
  </sheetData>
  <sheetProtection algorithmName="SHA-512" hashValue="ObMBC/mKvW69KdQfWhhJiyvg5hhtn644rIhtks3qyLFRySnQBBH13NnTqz8LRpzkrwkgI+JIGUX9akN4sm7oLA==" saltValue="Gwu8lbNyUW0kKz9A578L+Q==" spinCount="100000" sheet="1" objects="1" scenarios="1" formatCells="0" formatColumns="0" formatRows="0" selectLockedCells="1" sort="0"/>
  <mergeCells count="8">
    <mergeCell ref="B41:Q41"/>
    <mergeCell ref="B2:S2"/>
    <mergeCell ref="B3:S3"/>
    <mergeCell ref="B4:S4"/>
    <mergeCell ref="B5:S5"/>
    <mergeCell ref="B6:S6"/>
    <mergeCell ref="B7:K7"/>
    <mergeCell ref="L7:S7"/>
  </mergeCells>
  <printOptions horizontalCentered="1"/>
  <pageMargins left="0.25" right="0.25" top="0.5" bottom="0.5" header="0.5" footer="0.5"/>
  <pageSetup paperSize="17" scale="7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showGridLines="0" view="pageBreakPreview" topLeftCell="G1" zoomScale="90" zoomScaleNormal="120" zoomScaleSheetLayoutView="90" workbookViewId="0">
      <selection activeCell="R9" sqref="R9"/>
    </sheetView>
  </sheetViews>
  <sheetFormatPr defaultColWidth="8.85546875" defaultRowHeight="15" x14ac:dyDescent="0.25"/>
  <cols>
    <col min="1" max="1" width="3.28515625" style="25" customWidth="1"/>
    <col min="2" max="2" width="8.85546875" style="25"/>
    <col min="3" max="3" width="0" style="26" hidden="1" customWidth="1"/>
    <col min="4" max="4" width="8.85546875" style="26"/>
    <col min="5" max="5" width="12.85546875" style="26" bestFit="1" customWidth="1"/>
    <col min="6" max="6" width="35.140625" style="27" customWidth="1"/>
    <col min="7" max="7" width="40.7109375" style="27" customWidth="1"/>
    <col min="8" max="8" width="12.28515625" style="26" bestFit="1" customWidth="1"/>
    <col min="9" max="9" width="17.28515625" style="26" customWidth="1"/>
    <col min="10" max="10" width="8" style="26" customWidth="1"/>
    <col min="11" max="11" width="7.140625" style="26" customWidth="1"/>
    <col min="12" max="12" width="11" style="26" bestFit="1" customWidth="1"/>
    <col min="13" max="13" width="12.85546875" style="26" customWidth="1"/>
    <col min="14" max="14" width="13.7109375" style="26" bestFit="1" customWidth="1"/>
    <col min="15" max="15" width="14.85546875" style="26" customWidth="1"/>
    <col min="16" max="16" width="15.42578125" style="26" bestFit="1" customWidth="1"/>
    <col min="17" max="17" width="13.42578125" style="26" customWidth="1"/>
    <col min="18" max="18" width="14" style="28" customWidth="1"/>
    <col min="19" max="19" width="29.28515625" style="28" bestFit="1" customWidth="1"/>
    <col min="20" max="20" width="3.28515625" style="25" customWidth="1"/>
    <col min="21" max="16384" width="8.85546875" style="25"/>
  </cols>
  <sheetData>
    <row r="1" spans="2:19" s="21" customFormat="1" x14ac:dyDescent="0.25">
      <c r="C1" s="56"/>
      <c r="D1" s="56"/>
      <c r="E1" s="56"/>
      <c r="F1" s="22"/>
      <c r="G1" s="22"/>
      <c r="H1" s="56"/>
      <c r="I1" s="56"/>
      <c r="J1" s="56"/>
      <c r="K1" s="56"/>
      <c r="L1" s="56"/>
      <c r="M1" s="56"/>
      <c r="N1" s="56"/>
      <c r="O1" s="56"/>
      <c r="P1" s="56"/>
      <c r="Q1" s="56"/>
      <c r="R1" s="23"/>
      <c r="S1" s="23"/>
    </row>
    <row r="2" spans="2:19" s="24" customFormat="1" ht="21" x14ac:dyDescent="0.35">
      <c r="B2" s="149" t="s">
        <v>236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s="24" customFormat="1" ht="21" x14ac:dyDescent="0.35">
      <c r="B3" s="150" t="s">
        <v>235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 s="24" customFormat="1" ht="21" x14ac:dyDescent="0.35">
      <c r="B4" s="149" t="s">
        <v>120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2:19" s="24" customFormat="1" ht="21" x14ac:dyDescent="0.35">
      <c r="B5" s="150" t="s">
        <v>122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2:19" s="21" customFormat="1" ht="15.75" thickBot="1" x14ac:dyDescent="0.3"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2:19" s="29" customFormat="1" ht="15.75" x14ac:dyDescent="0.25">
      <c r="B7" s="145" t="s">
        <v>66</v>
      </c>
      <c r="C7" s="146"/>
      <c r="D7" s="146"/>
      <c r="E7" s="146"/>
      <c r="F7" s="146"/>
      <c r="G7" s="146"/>
      <c r="H7" s="146"/>
      <c r="I7" s="146"/>
      <c r="J7" s="146"/>
      <c r="K7" s="146"/>
      <c r="L7" s="147" t="s">
        <v>67</v>
      </c>
      <c r="M7" s="147"/>
      <c r="N7" s="147"/>
      <c r="O7" s="147"/>
      <c r="P7" s="147"/>
      <c r="Q7" s="147"/>
      <c r="R7" s="147"/>
      <c r="S7" s="148"/>
    </row>
    <row r="8" spans="2:19" s="30" customFormat="1" ht="47.25" x14ac:dyDescent="0.25">
      <c r="B8" s="40" t="s">
        <v>0</v>
      </c>
      <c r="C8" s="41" t="s">
        <v>129</v>
      </c>
      <c r="D8" s="41" t="s">
        <v>130</v>
      </c>
      <c r="E8" s="41" t="s">
        <v>131</v>
      </c>
      <c r="F8" s="41" t="s">
        <v>132</v>
      </c>
      <c r="G8" s="41" t="s">
        <v>133</v>
      </c>
      <c r="H8" s="41" t="s">
        <v>134</v>
      </c>
      <c r="I8" s="41" t="s">
        <v>135</v>
      </c>
      <c r="J8" s="41" t="s">
        <v>136</v>
      </c>
      <c r="K8" s="41" t="s">
        <v>1</v>
      </c>
      <c r="L8" s="42" t="s">
        <v>116</v>
      </c>
      <c r="M8" s="43" t="s">
        <v>137</v>
      </c>
      <c r="N8" s="43" t="s">
        <v>138</v>
      </c>
      <c r="O8" s="44" t="s">
        <v>139</v>
      </c>
      <c r="P8" s="44" t="s">
        <v>238</v>
      </c>
      <c r="Q8" s="44" t="s">
        <v>140</v>
      </c>
      <c r="R8" s="45" t="s">
        <v>118</v>
      </c>
      <c r="S8" s="46" t="s">
        <v>141</v>
      </c>
    </row>
    <row r="9" spans="2:19" s="31" customFormat="1" ht="15.75" x14ac:dyDescent="0.25">
      <c r="B9" s="32" t="s">
        <v>168</v>
      </c>
      <c r="C9" s="33" t="s">
        <v>51</v>
      </c>
      <c r="D9" s="34" t="s">
        <v>2</v>
      </c>
      <c r="E9" s="34" t="s">
        <v>2</v>
      </c>
      <c r="F9" s="57" t="s">
        <v>68</v>
      </c>
      <c r="G9" s="58" t="s">
        <v>69</v>
      </c>
      <c r="H9" s="34" t="s">
        <v>9</v>
      </c>
      <c r="I9" s="34" t="s">
        <v>117</v>
      </c>
      <c r="J9" s="34">
        <v>20018</v>
      </c>
      <c r="K9" s="34">
        <v>5</v>
      </c>
      <c r="L9" s="34" t="s">
        <v>70</v>
      </c>
      <c r="M9" s="34" t="s">
        <v>71</v>
      </c>
      <c r="N9" s="34">
        <v>1</v>
      </c>
      <c r="O9" s="34" t="s">
        <v>237</v>
      </c>
      <c r="P9" s="34">
        <v>2</v>
      </c>
      <c r="Q9" s="34">
        <f>SUM(N9*P9)*12</f>
        <v>24</v>
      </c>
      <c r="R9" s="36"/>
      <c r="S9" s="37">
        <f>SUM(R9*Q9)</f>
        <v>0</v>
      </c>
    </row>
    <row r="10" spans="2:19" s="31" customFormat="1" ht="15.75" x14ac:dyDescent="0.25">
      <c r="B10" s="32" t="s">
        <v>169</v>
      </c>
      <c r="C10" s="33" t="s">
        <v>51</v>
      </c>
      <c r="D10" s="34" t="s">
        <v>2</v>
      </c>
      <c r="E10" s="34" t="s">
        <v>30</v>
      </c>
      <c r="F10" s="57" t="s">
        <v>31</v>
      </c>
      <c r="G10" s="58" t="s">
        <v>32</v>
      </c>
      <c r="H10" s="34" t="s">
        <v>9</v>
      </c>
      <c r="I10" s="34" t="s">
        <v>117</v>
      </c>
      <c r="J10" s="34">
        <v>20018</v>
      </c>
      <c r="K10" s="34">
        <v>5</v>
      </c>
      <c r="L10" s="34" t="s">
        <v>70</v>
      </c>
      <c r="M10" s="34" t="s">
        <v>71</v>
      </c>
      <c r="N10" s="34">
        <v>1</v>
      </c>
      <c r="O10" s="34" t="s">
        <v>237</v>
      </c>
      <c r="P10" s="34">
        <v>2</v>
      </c>
      <c r="Q10" s="34">
        <f t="shared" ref="Q10:Q39" si="0">SUM(N10*P10)*12</f>
        <v>24</v>
      </c>
      <c r="R10" s="36"/>
      <c r="S10" s="37">
        <f t="shared" ref="S10:S39" si="1">SUM(R10*Q10)</f>
        <v>0</v>
      </c>
    </row>
    <row r="11" spans="2:19" s="31" customFormat="1" ht="15.75" x14ac:dyDescent="0.25">
      <c r="B11" s="32" t="s">
        <v>170</v>
      </c>
      <c r="C11" s="33" t="s">
        <v>51</v>
      </c>
      <c r="D11" s="34" t="s">
        <v>2</v>
      </c>
      <c r="E11" s="34" t="s">
        <v>2</v>
      </c>
      <c r="F11" s="57" t="s">
        <v>34</v>
      </c>
      <c r="G11" s="58" t="s">
        <v>32</v>
      </c>
      <c r="H11" s="34" t="s">
        <v>9</v>
      </c>
      <c r="I11" s="34" t="s">
        <v>117</v>
      </c>
      <c r="J11" s="34">
        <v>20018</v>
      </c>
      <c r="K11" s="34">
        <v>5</v>
      </c>
      <c r="L11" s="34" t="s">
        <v>70</v>
      </c>
      <c r="M11" s="34" t="s">
        <v>71</v>
      </c>
      <c r="N11" s="34">
        <v>1</v>
      </c>
      <c r="O11" s="34" t="s">
        <v>237</v>
      </c>
      <c r="P11" s="34">
        <v>2</v>
      </c>
      <c r="Q11" s="34">
        <f t="shared" si="0"/>
        <v>24</v>
      </c>
      <c r="R11" s="36"/>
      <c r="S11" s="37">
        <f t="shared" si="1"/>
        <v>0</v>
      </c>
    </row>
    <row r="12" spans="2:19" s="31" customFormat="1" ht="31.5" x14ac:dyDescent="0.25">
      <c r="B12" s="32" t="s">
        <v>171</v>
      </c>
      <c r="C12" s="33" t="s">
        <v>51</v>
      </c>
      <c r="D12" s="34" t="s">
        <v>2</v>
      </c>
      <c r="E12" s="34" t="s">
        <v>72</v>
      </c>
      <c r="F12" s="59" t="s">
        <v>73</v>
      </c>
      <c r="G12" s="59" t="s">
        <v>32</v>
      </c>
      <c r="H12" s="35" t="s">
        <v>9</v>
      </c>
      <c r="I12" s="34" t="s">
        <v>117</v>
      </c>
      <c r="J12" s="35">
        <v>20018</v>
      </c>
      <c r="K12" s="35">
        <v>5</v>
      </c>
      <c r="L12" s="34" t="s">
        <v>70</v>
      </c>
      <c r="M12" s="34" t="s">
        <v>71</v>
      </c>
      <c r="N12" s="35">
        <v>1</v>
      </c>
      <c r="O12" s="34" t="s">
        <v>237</v>
      </c>
      <c r="P12" s="34">
        <v>2</v>
      </c>
      <c r="Q12" s="34">
        <f t="shared" si="0"/>
        <v>24</v>
      </c>
      <c r="R12" s="36"/>
      <c r="S12" s="37">
        <f t="shared" si="1"/>
        <v>0</v>
      </c>
    </row>
    <row r="13" spans="2:19" s="31" customFormat="1" ht="15.75" x14ac:dyDescent="0.25">
      <c r="B13" s="32" t="s">
        <v>172</v>
      </c>
      <c r="C13" s="33" t="s">
        <v>51</v>
      </c>
      <c r="D13" s="34" t="s">
        <v>2</v>
      </c>
      <c r="E13" s="34" t="s">
        <v>30</v>
      </c>
      <c r="F13" s="57" t="s">
        <v>74</v>
      </c>
      <c r="G13" s="58" t="s">
        <v>75</v>
      </c>
      <c r="H13" s="34" t="s">
        <v>7</v>
      </c>
      <c r="I13" s="34" t="s">
        <v>117</v>
      </c>
      <c r="J13" s="34">
        <v>20032</v>
      </c>
      <c r="K13" s="34">
        <v>8</v>
      </c>
      <c r="L13" s="34" t="s">
        <v>76</v>
      </c>
      <c r="M13" s="34" t="s">
        <v>77</v>
      </c>
      <c r="N13" s="34">
        <v>1</v>
      </c>
      <c r="O13" s="34" t="s">
        <v>237</v>
      </c>
      <c r="P13" s="34">
        <v>1</v>
      </c>
      <c r="Q13" s="34">
        <f t="shared" si="0"/>
        <v>12</v>
      </c>
      <c r="R13" s="36"/>
      <c r="S13" s="37">
        <f t="shared" si="1"/>
        <v>0</v>
      </c>
    </row>
    <row r="14" spans="2:19" s="31" customFormat="1" ht="31.5" x14ac:dyDescent="0.25">
      <c r="B14" s="32" t="s">
        <v>173</v>
      </c>
      <c r="C14" s="33" t="s">
        <v>51</v>
      </c>
      <c r="D14" s="34" t="s">
        <v>2</v>
      </c>
      <c r="E14" s="34" t="s">
        <v>30</v>
      </c>
      <c r="F14" s="57" t="s">
        <v>78</v>
      </c>
      <c r="G14" s="58" t="s">
        <v>79</v>
      </c>
      <c r="H14" s="34" t="s">
        <v>4</v>
      </c>
      <c r="I14" s="34" t="s">
        <v>117</v>
      </c>
      <c r="J14" s="34">
        <v>20009</v>
      </c>
      <c r="K14" s="34">
        <v>1</v>
      </c>
      <c r="L14" s="34" t="s">
        <v>76</v>
      </c>
      <c r="M14" s="34" t="s">
        <v>77</v>
      </c>
      <c r="N14" s="34">
        <v>1</v>
      </c>
      <c r="O14" s="34" t="s">
        <v>237</v>
      </c>
      <c r="P14" s="34">
        <v>2</v>
      </c>
      <c r="Q14" s="34">
        <f t="shared" si="0"/>
        <v>24</v>
      </c>
      <c r="R14" s="36"/>
      <c r="S14" s="37">
        <f t="shared" si="1"/>
        <v>0</v>
      </c>
    </row>
    <row r="15" spans="2:19" s="31" customFormat="1" ht="15.75" x14ac:dyDescent="0.25">
      <c r="B15" s="32" t="s">
        <v>174</v>
      </c>
      <c r="C15" s="33" t="s">
        <v>51</v>
      </c>
      <c r="D15" s="34" t="s">
        <v>2</v>
      </c>
      <c r="E15" s="34" t="s">
        <v>6</v>
      </c>
      <c r="F15" s="57" t="s">
        <v>48</v>
      </c>
      <c r="G15" s="58" t="s">
        <v>49</v>
      </c>
      <c r="H15" s="34" t="s">
        <v>4</v>
      </c>
      <c r="I15" s="34" t="s">
        <v>117</v>
      </c>
      <c r="J15" s="34">
        <v>20001</v>
      </c>
      <c r="K15" s="34">
        <v>6</v>
      </c>
      <c r="L15" s="34" t="s">
        <v>70</v>
      </c>
      <c r="M15" s="34" t="s">
        <v>71</v>
      </c>
      <c r="N15" s="34">
        <v>1</v>
      </c>
      <c r="O15" s="34" t="s">
        <v>237</v>
      </c>
      <c r="P15" s="34">
        <v>2</v>
      </c>
      <c r="Q15" s="34">
        <f t="shared" si="0"/>
        <v>24</v>
      </c>
      <c r="R15" s="36"/>
      <c r="S15" s="37">
        <f t="shared" si="1"/>
        <v>0</v>
      </c>
    </row>
    <row r="16" spans="2:19" s="31" customFormat="1" ht="31.5" x14ac:dyDescent="0.25">
      <c r="B16" s="32" t="s">
        <v>175</v>
      </c>
      <c r="C16" s="33" t="s">
        <v>51</v>
      </c>
      <c r="D16" s="34" t="s">
        <v>2</v>
      </c>
      <c r="E16" s="34" t="s">
        <v>80</v>
      </c>
      <c r="F16" s="57" t="s">
        <v>81</v>
      </c>
      <c r="G16" s="58" t="s">
        <v>241</v>
      </c>
      <c r="H16" s="34" t="s">
        <v>7</v>
      </c>
      <c r="I16" s="34" t="s">
        <v>117</v>
      </c>
      <c r="J16" s="34">
        <v>20003</v>
      </c>
      <c r="K16" s="34">
        <v>7</v>
      </c>
      <c r="L16" s="34" t="s">
        <v>242</v>
      </c>
      <c r="M16" s="34" t="s">
        <v>83</v>
      </c>
      <c r="N16" s="34">
        <v>2</v>
      </c>
      <c r="O16" s="34" t="s">
        <v>237</v>
      </c>
      <c r="P16" s="34">
        <v>2</v>
      </c>
      <c r="Q16" s="34">
        <f t="shared" si="0"/>
        <v>48</v>
      </c>
      <c r="R16" s="36"/>
      <c r="S16" s="37">
        <f t="shared" si="1"/>
        <v>0</v>
      </c>
    </row>
    <row r="17" spans="2:19" s="31" customFormat="1" ht="31.5" x14ac:dyDescent="0.25">
      <c r="B17" s="32" t="s">
        <v>176</v>
      </c>
      <c r="C17" s="33" t="s">
        <v>51</v>
      </c>
      <c r="D17" s="34" t="s">
        <v>2</v>
      </c>
      <c r="E17" s="34" t="s">
        <v>80</v>
      </c>
      <c r="F17" s="57" t="s">
        <v>84</v>
      </c>
      <c r="G17" s="58" t="s">
        <v>82</v>
      </c>
      <c r="H17" s="34" t="s">
        <v>7</v>
      </c>
      <c r="I17" s="34" t="s">
        <v>117</v>
      </c>
      <c r="J17" s="34">
        <v>20003</v>
      </c>
      <c r="K17" s="34">
        <v>7</v>
      </c>
      <c r="L17" s="34" t="s">
        <v>70</v>
      </c>
      <c r="M17" s="34" t="s">
        <v>5</v>
      </c>
      <c r="N17" s="34">
        <v>1</v>
      </c>
      <c r="O17" s="34" t="s">
        <v>237</v>
      </c>
      <c r="P17" s="34">
        <v>4</v>
      </c>
      <c r="Q17" s="34">
        <f t="shared" si="0"/>
        <v>48</v>
      </c>
      <c r="R17" s="36"/>
      <c r="S17" s="37">
        <f t="shared" si="1"/>
        <v>0</v>
      </c>
    </row>
    <row r="18" spans="2:19" s="31" customFormat="1" ht="31.5" x14ac:dyDescent="0.25">
      <c r="B18" s="32" t="s">
        <v>177</v>
      </c>
      <c r="C18" s="33" t="s">
        <v>51</v>
      </c>
      <c r="D18" s="34" t="s">
        <v>2</v>
      </c>
      <c r="E18" s="34" t="s">
        <v>30</v>
      </c>
      <c r="F18" s="57" t="s">
        <v>85</v>
      </c>
      <c r="G18" s="60" t="s">
        <v>86</v>
      </c>
      <c r="H18" s="34" t="s">
        <v>4</v>
      </c>
      <c r="I18" s="34" t="s">
        <v>117</v>
      </c>
      <c r="J18" s="34">
        <v>20011</v>
      </c>
      <c r="K18" s="34">
        <v>4</v>
      </c>
      <c r="L18" s="34" t="s">
        <v>76</v>
      </c>
      <c r="M18" s="34" t="s">
        <v>77</v>
      </c>
      <c r="N18" s="34">
        <v>1</v>
      </c>
      <c r="O18" s="34" t="s">
        <v>237</v>
      </c>
      <c r="P18" s="34">
        <v>1</v>
      </c>
      <c r="Q18" s="34">
        <f t="shared" si="0"/>
        <v>12</v>
      </c>
      <c r="R18" s="36"/>
      <c r="S18" s="37">
        <f t="shared" si="1"/>
        <v>0</v>
      </c>
    </row>
    <row r="19" spans="2:19" s="31" customFormat="1" ht="15.75" x14ac:dyDescent="0.25">
      <c r="B19" s="32" t="s">
        <v>178</v>
      </c>
      <c r="C19" s="33" t="s">
        <v>51</v>
      </c>
      <c r="D19" s="34" t="s">
        <v>2</v>
      </c>
      <c r="E19" s="34" t="s">
        <v>2</v>
      </c>
      <c r="F19" s="57" t="s">
        <v>87</v>
      </c>
      <c r="G19" s="59" t="s">
        <v>88</v>
      </c>
      <c r="H19" s="35" t="s">
        <v>7</v>
      </c>
      <c r="I19" s="34" t="s">
        <v>117</v>
      </c>
      <c r="J19" s="35">
        <v>20003</v>
      </c>
      <c r="K19" s="35">
        <v>7</v>
      </c>
      <c r="L19" s="34" t="s">
        <v>76</v>
      </c>
      <c r="M19" s="35" t="s">
        <v>83</v>
      </c>
      <c r="N19" s="35">
        <v>1</v>
      </c>
      <c r="O19" s="34" t="s">
        <v>237</v>
      </c>
      <c r="P19" s="35">
        <v>4</v>
      </c>
      <c r="Q19" s="34">
        <f t="shared" si="0"/>
        <v>48</v>
      </c>
      <c r="R19" s="36"/>
      <c r="S19" s="37">
        <f t="shared" si="1"/>
        <v>0</v>
      </c>
    </row>
    <row r="20" spans="2:19" s="31" customFormat="1" ht="31.5" x14ac:dyDescent="0.25">
      <c r="B20" s="32" t="s">
        <v>179</v>
      </c>
      <c r="C20" s="33" t="s">
        <v>51</v>
      </c>
      <c r="D20" s="34" t="s">
        <v>2</v>
      </c>
      <c r="E20" s="34" t="s">
        <v>6</v>
      </c>
      <c r="F20" s="57" t="s">
        <v>89</v>
      </c>
      <c r="G20" s="58" t="s">
        <v>90</v>
      </c>
      <c r="H20" s="34" t="s">
        <v>7</v>
      </c>
      <c r="I20" s="34" t="s">
        <v>117</v>
      </c>
      <c r="J20" s="34">
        <v>20003</v>
      </c>
      <c r="K20" s="34">
        <v>7</v>
      </c>
      <c r="L20" s="34" t="s">
        <v>76</v>
      </c>
      <c r="M20" s="34" t="s">
        <v>83</v>
      </c>
      <c r="N20" s="34">
        <v>1</v>
      </c>
      <c r="O20" s="34" t="s">
        <v>237</v>
      </c>
      <c r="P20" s="34">
        <v>2</v>
      </c>
      <c r="Q20" s="34">
        <f t="shared" si="0"/>
        <v>24</v>
      </c>
      <c r="R20" s="36"/>
      <c r="S20" s="37">
        <f t="shared" si="1"/>
        <v>0</v>
      </c>
    </row>
    <row r="21" spans="2:19" s="31" customFormat="1" ht="15.75" x14ac:dyDescent="0.25">
      <c r="B21" s="32" t="s">
        <v>180</v>
      </c>
      <c r="C21" s="33" t="s">
        <v>51</v>
      </c>
      <c r="D21" s="34" t="s">
        <v>2</v>
      </c>
      <c r="E21" s="34" t="s">
        <v>3</v>
      </c>
      <c r="F21" s="57" t="s">
        <v>52</v>
      </c>
      <c r="G21" s="58" t="s">
        <v>243</v>
      </c>
      <c r="H21" s="34" t="s">
        <v>4</v>
      </c>
      <c r="I21" s="34" t="s">
        <v>117</v>
      </c>
      <c r="J21" s="34">
        <v>20009</v>
      </c>
      <c r="K21" s="34">
        <v>1</v>
      </c>
      <c r="L21" s="34" t="s">
        <v>70</v>
      </c>
      <c r="M21" s="34" t="s">
        <v>71</v>
      </c>
      <c r="N21" s="34">
        <v>1</v>
      </c>
      <c r="O21" s="34" t="s">
        <v>237</v>
      </c>
      <c r="P21" s="34">
        <v>1</v>
      </c>
      <c r="Q21" s="34">
        <f t="shared" si="0"/>
        <v>12</v>
      </c>
      <c r="R21" s="36"/>
      <c r="S21" s="37">
        <f t="shared" si="1"/>
        <v>0</v>
      </c>
    </row>
    <row r="22" spans="2:19" s="31" customFormat="1" ht="15.75" x14ac:dyDescent="0.25">
      <c r="B22" s="32" t="s">
        <v>181</v>
      </c>
      <c r="C22" s="33" t="s">
        <v>51</v>
      </c>
      <c r="D22" s="34" t="s">
        <v>2</v>
      </c>
      <c r="E22" s="34" t="s">
        <v>53</v>
      </c>
      <c r="F22" s="57" t="s">
        <v>91</v>
      </c>
      <c r="G22" s="58" t="s">
        <v>54</v>
      </c>
      <c r="H22" s="34" t="s">
        <v>9</v>
      </c>
      <c r="I22" s="34" t="s">
        <v>117</v>
      </c>
      <c r="J22" s="34">
        <v>20002</v>
      </c>
      <c r="K22" s="34">
        <v>5</v>
      </c>
      <c r="L22" s="34" t="s">
        <v>70</v>
      </c>
      <c r="M22" s="34" t="s">
        <v>71</v>
      </c>
      <c r="N22" s="34">
        <v>1</v>
      </c>
      <c r="O22" s="34" t="s">
        <v>237</v>
      </c>
      <c r="P22" s="34">
        <v>1</v>
      </c>
      <c r="Q22" s="34">
        <f t="shared" si="0"/>
        <v>12</v>
      </c>
      <c r="R22" s="36"/>
      <c r="S22" s="37">
        <f t="shared" si="1"/>
        <v>0</v>
      </c>
    </row>
    <row r="23" spans="2:19" s="31" customFormat="1" ht="31.5" x14ac:dyDescent="0.25">
      <c r="B23" s="32" t="s">
        <v>182</v>
      </c>
      <c r="C23" s="33" t="s">
        <v>51</v>
      </c>
      <c r="D23" s="34" t="s">
        <v>2</v>
      </c>
      <c r="E23" s="34" t="s">
        <v>30</v>
      </c>
      <c r="F23" s="59" t="s">
        <v>92</v>
      </c>
      <c r="G23" s="59" t="s">
        <v>93</v>
      </c>
      <c r="H23" s="35" t="s">
        <v>4</v>
      </c>
      <c r="I23" s="34" t="s">
        <v>117</v>
      </c>
      <c r="J23" s="35">
        <v>20001</v>
      </c>
      <c r="K23" s="35">
        <v>5</v>
      </c>
      <c r="L23" s="34" t="s">
        <v>76</v>
      </c>
      <c r="M23" s="34" t="s">
        <v>77</v>
      </c>
      <c r="N23" s="35">
        <v>1</v>
      </c>
      <c r="O23" s="34" t="s">
        <v>237</v>
      </c>
      <c r="P23" s="34">
        <v>1</v>
      </c>
      <c r="Q23" s="34">
        <f t="shared" si="0"/>
        <v>12</v>
      </c>
      <c r="R23" s="36"/>
      <c r="S23" s="37">
        <f t="shared" si="1"/>
        <v>0</v>
      </c>
    </row>
    <row r="24" spans="2:19" s="31" customFormat="1" ht="15.75" x14ac:dyDescent="0.25">
      <c r="B24" s="32" t="s">
        <v>183</v>
      </c>
      <c r="C24" s="33" t="s">
        <v>51</v>
      </c>
      <c r="D24" s="34" t="s">
        <v>2</v>
      </c>
      <c r="E24" s="34" t="s">
        <v>2</v>
      </c>
      <c r="F24" s="59" t="s">
        <v>94</v>
      </c>
      <c r="G24" s="59" t="s">
        <v>95</v>
      </c>
      <c r="H24" s="35" t="s">
        <v>7</v>
      </c>
      <c r="I24" s="34" t="s">
        <v>117</v>
      </c>
      <c r="J24" s="35">
        <v>20003</v>
      </c>
      <c r="K24" s="35">
        <v>6</v>
      </c>
      <c r="L24" s="34" t="s">
        <v>76</v>
      </c>
      <c r="M24" s="34" t="s">
        <v>83</v>
      </c>
      <c r="N24" s="35">
        <v>1</v>
      </c>
      <c r="O24" s="34" t="s">
        <v>237</v>
      </c>
      <c r="P24" s="34">
        <v>2</v>
      </c>
      <c r="Q24" s="34">
        <f t="shared" si="0"/>
        <v>24</v>
      </c>
      <c r="R24" s="36"/>
      <c r="S24" s="37">
        <f t="shared" si="1"/>
        <v>0</v>
      </c>
    </row>
    <row r="25" spans="2:19" s="31" customFormat="1" ht="31.5" x14ac:dyDescent="0.25">
      <c r="B25" s="32" t="s">
        <v>184</v>
      </c>
      <c r="C25" s="33" t="s">
        <v>51</v>
      </c>
      <c r="D25" s="34" t="s">
        <v>2</v>
      </c>
      <c r="E25" s="34" t="s">
        <v>30</v>
      </c>
      <c r="F25" s="57" t="s">
        <v>96</v>
      </c>
      <c r="G25" s="58" t="s">
        <v>97</v>
      </c>
      <c r="H25" s="34" t="s">
        <v>4</v>
      </c>
      <c r="I25" s="34" t="s">
        <v>117</v>
      </c>
      <c r="J25" s="34">
        <v>20003</v>
      </c>
      <c r="K25" s="34">
        <v>5</v>
      </c>
      <c r="L25" s="34" t="s">
        <v>76</v>
      </c>
      <c r="M25" s="34" t="s">
        <v>83</v>
      </c>
      <c r="N25" s="34">
        <v>1</v>
      </c>
      <c r="O25" s="34" t="s">
        <v>237</v>
      </c>
      <c r="P25" s="34">
        <v>2</v>
      </c>
      <c r="Q25" s="34">
        <f t="shared" si="0"/>
        <v>24</v>
      </c>
      <c r="R25" s="36"/>
      <c r="S25" s="37">
        <f t="shared" si="1"/>
        <v>0</v>
      </c>
    </row>
    <row r="26" spans="2:19" s="31" customFormat="1" ht="15.75" x14ac:dyDescent="0.25">
      <c r="B26" s="32" t="s">
        <v>185</v>
      </c>
      <c r="C26" s="33" t="s">
        <v>51</v>
      </c>
      <c r="D26" s="34" t="s">
        <v>2</v>
      </c>
      <c r="E26" s="34" t="s">
        <v>98</v>
      </c>
      <c r="F26" s="57" t="s">
        <v>99</v>
      </c>
      <c r="G26" s="58" t="s">
        <v>100</v>
      </c>
      <c r="H26" s="34" t="s">
        <v>8</v>
      </c>
      <c r="I26" s="34" t="s">
        <v>117</v>
      </c>
      <c r="J26" s="34">
        <v>20024</v>
      </c>
      <c r="K26" s="34">
        <v>6</v>
      </c>
      <c r="L26" s="34" t="s">
        <v>70</v>
      </c>
      <c r="M26" s="34" t="s">
        <v>71</v>
      </c>
      <c r="N26" s="34">
        <v>1</v>
      </c>
      <c r="O26" s="34" t="s">
        <v>237</v>
      </c>
      <c r="P26" s="34">
        <v>2</v>
      </c>
      <c r="Q26" s="34">
        <f t="shared" si="0"/>
        <v>24</v>
      </c>
      <c r="R26" s="36"/>
      <c r="S26" s="37">
        <f t="shared" si="1"/>
        <v>0</v>
      </c>
    </row>
    <row r="27" spans="2:19" s="31" customFormat="1" ht="15.75" x14ac:dyDescent="0.25">
      <c r="B27" s="32" t="s">
        <v>186</v>
      </c>
      <c r="C27" s="33" t="s">
        <v>51</v>
      </c>
      <c r="D27" s="34" t="s">
        <v>2</v>
      </c>
      <c r="E27" s="34" t="s">
        <v>22</v>
      </c>
      <c r="F27" s="57" t="s">
        <v>56</v>
      </c>
      <c r="G27" s="58" t="s">
        <v>57</v>
      </c>
      <c r="H27" s="34" t="s">
        <v>8</v>
      </c>
      <c r="I27" s="34" t="s">
        <v>117</v>
      </c>
      <c r="J27" s="34">
        <v>20032</v>
      </c>
      <c r="K27" s="34">
        <v>8</v>
      </c>
      <c r="L27" s="34" t="s">
        <v>70</v>
      </c>
      <c r="M27" s="34" t="s">
        <v>71</v>
      </c>
      <c r="N27" s="34">
        <v>1</v>
      </c>
      <c r="O27" s="34" t="s">
        <v>237</v>
      </c>
      <c r="P27" s="34">
        <v>2</v>
      </c>
      <c r="Q27" s="34">
        <f t="shared" si="0"/>
        <v>24</v>
      </c>
      <c r="R27" s="36"/>
      <c r="S27" s="37">
        <f t="shared" si="1"/>
        <v>0</v>
      </c>
    </row>
    <row r="28" spans="2:19" s="31" customFormat="1" ht="15.75" x14ac:dyDescent="0.25">
      <c r="B28" s="32" t="s">
        <v>187</v>
      </c>
      <c r="C28" s="33" t="s">
        <v>51</v>
      </c>
      <c r="D28" s="34" t="s">
        <v>2</v>
      </c>
      <c r="E28" s="34" t="s">
        <v>53</v>
      </c>
      <c r="F28" s="57" t="s">
        <v>58</v>
      </c>
      <c r="G28" s="58" t="s">
        <v>59</v>
      </c>
      <c r="H28" s="34" t="s">
        <v>8</v>
      </c>
      <c r="I28" s="34" t="s">
        <v>117</v>
      </c>
      <c r="J28" s="34">
        <v>20032</v>
      </c>
      <c r="K28" s="34">
        <v>8</v>
      </c>
      <c r="L28" s="34" t="s">
        <v>70</v>
      </c>
      <c r="M28" s="34" t="s">
        <v>71</v>
      </c>
      <c r="N28" s="34">
        <v>1</v>
      </c>
      <c r="O28" s="34" t="s">
        <v>237</v>
      </c>
      <c r="P28" s="34">
        <v>1</v>
      </c>
      <c r="Q28" s="34">
        <f t="shared" si="0"/>
        <v>12</v>
      </c>
      <c r="R28" s="36"/>
      <c r="S28" s="37">
        <f t="shared" si="1"/>
        <v>0</v>
      </c>
    </row>
    <row r="29" spans="2:19" s="31" customFormat="1" ht="15.75" x14ac:dyDescent="0.25">
      <c r="B29" s="32" t="s">
        <v>188</v>
      </c>
      <c r="C29" s="33" t="s">
        <v>51</v>
      </c>
      <c r="D29" s="34" t="s">
        <v>2</v>
      </c>
      <c r="E29" s="34" t="s">
        <v>11</v>
      </c>
      <c r="F29" s="57" t="s">
        <v>60</v>
      </c>
      <c r="G29" s="58" t="s">
        <v>61</v>
      </c>
      <c r="H29" s="34" t="s">
        <v>8</v>
      </c>
      <c r="I29" s="34" t="s">
        <v>117</v>
      </c>
      <c r="J29" s="34">
        <v>20032</v>
      </c>
      <c r="K29" s="34">
        <v>8</v>
      </c>
      <c r="L29" s="34" t="s">
        <v>70</v>
      </c>
      <c r="M29" s="34" t="s">
        <v>71</v>
      </c>
      <c r="N29" s="34">
        <v>1</v>
      </c>
      <c r="O29" s="34" t="s">
        <v>237</v>
      </c>
      <c r="P29" s="34">
        <v>1</v>
      </c>
      <c r="Q29" s="34">
        <f t="shared" si="0"/>
        <v>12</v>
      </c>
      <c r="R29" s="36"/>
      <c r="S29" s="37">
        <f t="shared" si="1"/>
        <v>0</v>
      </c>
    </row>
    <row r="30" spans="2:19" s="31" customFormat="1" ht="31.5" x14ac:dyDescent="0.25">
      <c r="B30" s="32" t="s">
        <v>189</v>
      </c>
      <c r="C30" s="33" t="s">
        <v>51</v>
      </c>
      <c r="D30" s="34" t="s">
        <v>2</v>
      </c>
      <c r="E30" s="34" t="s">
        <v>30</v>
      </c>
      <c r="F30" s="57" t="s">
        <v>101</v>
      </c>
      <c r="G30" s="58" t="s">
        <v>62</v>
      </c>
      <c r="H30" s="34" t="s">
        <v>4</v>
      </c>
      <c r="I30" s="34" t="s">
        <v>117</v>
      </c>
      <c r="J30" s="34">
        <v>20015</v>
      </c>
      <c r="K30" s="34">
        <v>4</v>
      </c>
      <c r="L30" s="34" t="s">
        <v>76</v>
      </c>
      <c r="M30" s="34" t="s">
        <v>77</v>
      </c>
      <c r="N30" s="34">
        <v>1</v>
      </c>
      <c r="O30" s="34" t="s">
        <v>237</v>
      </c>
      <c r="P30" s="34">
        <v>1</v>
      </c>
      <c r="Q30" s="34">
        <f t="shared" si="0"/>
        <v>12</v>
      </c>
      <c r="R30" s="36"/>
      <c r="S30" s="37">
        <f t="shared" si="1"/>
        <v>0</v>
      </c>
    </row>
    <row r="31" spans="2:19" s="31" customFormat="1" ht="31.5" x14ac:dyDescent="0.25">
      <c r="B31" s="32" t="s">
        <v>190</v>
      </c>
      <c r="C31" s="33" t="s">
        <v>51</v>
      </c>
      <c r="D31" s="34" t="s">
        <v>2</v>
      </c>
      <c r="E31" s="34" t="s">
        <v>30</v>
      </c>
      <c r="F31" s="57" t="s">
        <v>102</v>
      </c>
      <c r="G31" s="58" t="s">
        <v>63</v>
      </c>
      <c r="H31" s="34" t="s">
        <v>4</v>
      </c>
      <c r="I31" s="34" t="s">
        <v>117</v>
      </c>
      <c r="J31" s="34">
        <v>20016</v>
      </c>
      <c r="K31" s="34">
        <v>3</v>
      </c>
      <c r="L31" s="34" t="s">
        <v>76</v>
      </c>
      <c r="M31" s="34" t="s">
        <v>77</v>
      </c>
      <c r="N31" s="34">
        <v>1</v>
      </c>
      <c r="O31" s="34" t="s">
        <v>237</v>
      </c>
      <c r="P31" s="34">
        <v>1</v>
      </c>
      <c r="Q31" s="34">
        <f t="shared" si="0"/>
        <v>12</v>
      </c>
      <c r="R31" s="36"/>
      <c r="S31" s="37">
        <f t="shared" si="1"/>
        <v>0</v>
      </c>
    </row>
    <row r="32" spans="2:19" s="31" customFormat="1" ht="31.5" x14ac:dyDescent="0.25">
      <c r="B32" s="32" t="s">
        <v>191</v>
      </c>
      <c r="C32" s="33" t="s">
        <v>51</v>
      </c>
      <c r="D32" s="34" t="s">
        <v>2</v>
      </c>
      <c r="E32" s="34" t="s">
        <v>11</v>
      </c>
      <c r="F32" s="59" t="s">
        <v>103</v>
      </c>
      <c r="G32" s="59" t="s">
        <v>104</v>
      </c>
      <c r="H32" s="35" t="s">
        <v>8</v>
      </c>
      <c r="I32" s="34" t="s">
        <v>117</v>
      </c>
      <c r="J32" s="35">
        <v>20032</v>
      </c>
      <c r="K32" s="35">
        <v>8</v>
      </c>
      <c r="L32" s="34" t="s">
        <v>76</v>
      </c>
      <c r="M32" s="34" t="s">
        <v>77</v>
      </c>
      <c r="N32" s="35">
        <v>1</v>
      </c>
      <c r="O32" s="34" t="s">
        <v>237</v>
      </c>
      <c r="P32" s="34">
        <v>1</v>
      </c>
      <c r="Q32" s="34">
        <f t="shared" si="0"/>
        <v>12</v>
      </c>
      <c r="R32" s="36"/>
      <c r="S32" s="37">
        <f t="shared" si="1"/>
        <v>0</v>
      </c>
    </row>
    <row r="33" spans="2:19" s="31" customFormat="1" ht="31.5" x14ac:dyDescent="0.25">
      <c r="B33" s="32" t="s">
        <v>192</v>
      </c>
      <c r="C33" s="33" t="s">
        <v>51</v>
      </c>
      <c r="D33" s="34" t="s">
        <v>2</v>
      </c>
      <c r="E33" s="34" t="s">
        <v>30</v>
      </c>
      <c r="F33" s="57" t="s">
        <v>105</v>
      </c>
      <c r="G33" s="58" t="s">
        <v>64</v>
      </c>
      <c r="H33" s="34" t="s">
        <v>4</v>
      </c>
      <c r="I33" s="34" t="s">
        <v>117</v>
      </c>
      <c r="J33" s="34">
        <v>20008</v>
      </c>
      <c r="K33" s="34">
        <v>3</v>
      </c>
      <c r="L33" s="34" t="s">
        <v>76</v>
      </c>
      <c r="M33" s="34" t="s">
        <v>77</v>
      </c>
      <c r="N33" s="34">
        <v>1</v>
      </c>
      <c r="O33" s="34" t="s">
        <v>237</v>
      </c>
      <c r="P33" s="34">
        <v>1</v>
      </c>
      <c r="Q33" s="34">
        <f t="shared" si="0"/>
        <v>12</v>
      </c>
      <c r="R33" s="36"/>
      <c r="S33" s="37">
        <f t="shared" si="1"/>
        <v>0</v>
      </c>
    </row>
    <row r="34" spans="2:19" s="31" customFormat="1" ht="31.5" x14ac:dyDescent="0.25">
      <c r="B34" s="32" t="s">
        <v>193</v>
      </c>
      <c r="C34" s="33" t="s">
        <v>51</v>
      </c>
      <c r="D34" s="34" t="s">
        <v>2</v>
      </c>
      <c r="E34" s="34" t="s">
        <v>55</v>
      </c>
      <c r="F34" s="57" t="s">
        <v>106</v>
      </c>
      <c r="G34" s="58" t="s">
        <v>245</v>
      </c>
      <c r="H34" s="34" t="s">
        <v>50</v>
      </c>
      <c r="I34" s="34" t="s">
        <v>244</v>
      </c>
      <c r="J34" s="34">
        <v>20724</v>
      </c>
      <c r="K34" s="34" t="s">
        <v>51</v>
      </c>
      <c r="L34" s="34" t="s">
        <v>70</v>
      </c>
      <c r="M34" s="34" t="s">
        <v>71</v>
      </c>
      <c r="N34" s="34">
        <v>1</v>
      </c>
      <c r="O34" s="34" t="s">
        <v>237</v>
      </c>
      <c r="P34" s="34">
        <v>1</v>
      </c>
      <c r="Q34" s="34">
        <f t="shared" si="0"/>
        <v>12</v>
      </c>
      <c r="R34" s="36"/>
      <c r="S34" s="37">
        <f t="shared" si="1"/>
        <v>0</v>
      </c>
    </row>
    <row r="35" spans="2:19" s="4" customFormat="1" ht="30" x14ac:dyDescent="0.25">
      <c r="B35" s="32" t="s">
        <v>225</v>
      </c>
      <c r="C35" s="47"/>
      <c r="D35" s="34" t="s">
        <v>2</v>
      </c>
      <c r="E35" s="49" t="s">
        <v>30</v>
      </c>
      <c r="F35" s="61" t="s">
        <v>107</v>
      </c>
      <c r="G35" s="61" t="s">
        <v>108</v>
      </c>
      <c r="H35" s="49" t="s">
        <v>9</v>
      </c>
      <c r="I35" s="34" t="s">
        <v>117</v>
      </c>
      <c r="J35" s="49">
        <v>20019</v>
      </c>
      <c r="K35" s="49">
        <v>7</v>
      </c>
      <c r="L35" s="49" t="s">
        <v>76</v>
      </c>
      <c r="M35" s="49" t="s">
        <v>77</v>
      </c>
      <c r="N35" s="49">
        <v>1</v>
      </c>
      <c r="O35" s="34" t="s">
        <v>237</v>
      </c>
      <c r="P35" s="49">
        <v>1</v>
      </c>
      <c r="Q35" s="34">
        <f t="shared" si="0"/>
        <v>12</v>
      </c>
      <c r="R35" s="36"/>
      <c r="S35" s="37">
        <f t="shared" si="1"/>
        <v>0</v>
      </c>
    </row>
    <row r="36" spans="2:19" s="48" customFormat="1" ht="15.75" x14ac:dyDescent="0.25">
      <c r="B36" s="32" t="s">
        <v>226</v>
      </c>
      <c r="C36" s="47"/>
      <c r="D36" s="34" t="s">
        <v>2</v>
      </c>
      <c r="E36" s="49" t="s">
        <v>30</v>
      </c>
      <c r="F36" s="61" t="s">
        <v>109</v>
      </c>
      <c r="G36" s="61" t="s">
        <v>110</v>
      </c>
      <c r="H36" s="49" t="s">
        <v>4</v>
      </c>
      <c r="I36" s="34" t="s">
        <v>117</v>
      </c>
      <c r="J36" s="49">
        <v>20011</v>
      </c>
      <c r="K36" s="49">
        <v>1</v>
      </c>
      <c r="L36" s="49" t="s">
        <v>76</v>
      </c>
      <c r="M36" s="49" t="s">
        <v>77</v>
      </c>
      <c r="N36" s="49">
        <v>1</v>
      </c>
      <c r="O36" s="34" t="s">
        <v>237</v>
      </c>
      <c r="P36" s="49">
        <v>1</v>
      </c>
      <c r="Q36" s="34">
        <f t="shared" si="0"/>
        <v>12</v>
      </c>
      <c r="R36" s="36"/>
      <c r="S36" s="37">
        <f t="shared" si="1"/>
        <v>0</v>
      </c>
    </row>
    <row r="37" spans="2:19" s="4" customFormat="1" ht="15.75" x14ac:dyDescent="0.25">
      <c r="B37" s="32" t="s">
        <v>227</v>
      </c>
      <c r="C37" s="47"/>
      <c r="D37" s="34" t="s">
        <v>2</v>
      </c>
      <c r="E37" s="49" t="s">
        <v>22</v>
      </c>
      <c r="F37" s="61" t="s">
        <v>111</v>
      </c>
      <c r="G37" s="61" t="s">
        <v>65</v>
      </c>
      <c r="H37" s="49" t="s">
        <v>9</v>
      </c>
      <c r="I37" s="34" t="s">
        <v>117</v>
      </c>
      <c r="J37" s="49">
        <v>20018</v>
      </c>
      <c r="K37" s="49">
        <v>5</v>
      </c>
      <c r="L37" s="49" t="s">
        <v>70</v>
      </c>
      <c r="M37" s="49" t="s">
        <v>71</v>
      </c>
      <c r="N37" s="49">
        <v>1</v>
      </c>
      <c r="O37" s="34" t="s">
        <v>237</v>
      </c>
      <c r="P37" s="49">
        <v>1</v>
      </c>
      <c r="Q37" s="34">
        <f t="shared" si="0"/>
        <v>12</v>
      </c>
      <c r="R37" s="36"/>
      <c r="S37" s="37">
        <f t="shared" si="1"/>
        <v>0</v>
      </c>
    </row>
    <row r="38" spans="2:19" s="4" customFormat="1" ht="30" x14ac:dyDescent="0.25">
      <c r="B38" s="32" t="s">
        <v>228</v>
      </c>
      <c r="C38" s="47"/>
      <c r="D38" s="34" t="s">
        <v>2</v>
      </c>
      <c r="E38" s="49" t="s">
        <v>30</v>
      </c>
      <c r="F38" s="61" t="s">
        <v>112</v>
      </c>
      <c r="G38" s="61" t="s">
        <v>113</v>
      </c>
      <c r="H38" s="49" t="s">
        <v>4</v>
      </c>
      <c r="I38" s="34" t="s">
        <v>117</v>
      </c>
      <c r="J38" s="49">
        <v>20016</v>
      </c>
      <c r="K38" s="49">
        <v>3</v>
      </c>
      <c r="L38" s="49" t="s">
        <v>76</v>
      </c>
      <c r="M38" s="49" t="s">
        <v>77</v>
      </c>
      <c r="N38" s="49">
        <v>1</v>
      </c>
      <c r="O38" s="34" t="s">
        <v>237</v>
      </c>
      <c r="P38" s="49">
        <v>2</v>
      </c>
      <c r="Q38" s="34">
        <f t="shared" si="0"/>
        <v>24</v>
      </c>
      <c r="R38" s="36"/>
      <c r="S38" s="37">
        <f t="shared" si="1"/>
        <v>0</v>
      </c>
    </row>
    <row r="39" spans="2:19" ht="15.75" x14ac:dyDescent="0.25">
      <c r="B39" s="32" t="s">
        <v>229</v>
      </c>
      <c r="C39" s="38"/>
      <c r="D39" s="34" t="s">
        <v>2</v>
      </c>
      <c r="E39" s="54" t="s">
        <v>239</v>
      </c>
      <c r="F39" s="62" t="s">
        <v>114</v>
      </c>
      <c r="G39" s="62" t="s">
        <v>115</v>
      </c>
      <c r="H39" s="54" t="s">
        <v>239</v>
      </c>
      <c r="I39" s="54" t="s">
        <v>21</v>
      </c>
      <c r="J39" s="54" t="s">
        <v>239</v>
      </c>
      <c r="K39" s="54" t="s">
        <v>239</v>
      </c>
      <c r="L39" s="54" t="s">
        <v>70</v>
      </c>
      <c r="M39" s="54" t="s">
        <v>71</v>
      </c>
      <c r="N39" s="54">
        <v>10</v>
      </c>
      <c r="O39" s="34" t="s">
        <v>237</v>
      </c>
      <c r="P39" s="49">
        <v>12</v>
      </c>
      <c r="Q39" s="34">
        <f t="shared" si="0"/>
        <v>1440</v>
      </c>
      <c r="R39" s="36"/>
      <c r="S39" s="37">
        <f t="shared" si="1"/>
        <v>0</v>
      </c>
    </row>
    <row r="40" spans="2:19" ht="15.75" x14ac:dyDescent="0.25">
      <c r="Q40" s="52"/>
    </row>
    <row r="41" spans="2:19" s="51" customFormat="1" ht="19.5" thickBot="1" x14ac:dyDescent="0.35">
      <c r="B41" s="144" t="s">
        <v>328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50"/>
      <c r="S41" s="20">
        <f>SUM(S9:S38)</f>
        <v>0</v>
      </c>
    </row>
    <row r="42" spans="2:19" ht="15.75" thickTop="1" x14ac:dyDescent="0.25"/>
  </sheetData>
  <sheetProtection algorithmName="SHA-512" hashValue="IPuGmOLPio4dLLCpv2MS9m84teO8qcsRFj8obIptA39jbXWlxUgcVFx+pyxT/sAxiwPWeOsmxGmq5xsxdBEQ2w==" saltValue="k/samlVB3Y8Xz4pyy9dGhg==" spinCount="100000" sheet="1" objects="1" scenarios="1" formatCells="0" formatColumns="0" formatRows="0" selectLockedCells="1" sort="0"/>
  <mergeCells count="8">
    <mergeCell ref="B41:Q41"/>
    <mergeCell ref="B2:S2"/>
    <mergeCell ref="B3:S3"/>
    <mergeCell ref="B4:S4"/>
    <mergeCell ref="B5:S5"/>
    <mergeCell ref="B6:S6"/>
    <mergeCell ref="B7:K7"/>
    <mergeCell ref="L7:S7"/>
  </mergeCells>
  <printOptions horizontalCentered="1"/>
  <pageMargins left="0.25" right="0.25" top="0.5" bottom="0.5" header="0.5" footer="0.5"/>
  <pageSetup paperSize="17" scale="7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showGridLines="0" view="pageBreakPreview" topLeftCell="A25" zoomScale="80" zoomScaleNormal="120" zoomScaleSheetLayoutView="80" workbookViewId="0">
      <selection activeCell="R9" sqref="R9"/>
    </sheetView>
  </sheetViews>
  <sheetFormatPr defaultColWidth="8.85546875" defaultRowHeight="15" x14ac:dyDescent="0.25"/>
  <cols>
    <col min="1" max="1" width="3.28515625" style="25" customWidth="1"/>
    <col min="2" max="2" width="8.85546875" style="25"/>
    <col min="3" max="3" width="0" style="26" hidden="1" customWidth="1"/>
    <col min="4" max="4" width="8.85546875" style="26"/>
    <col min="5" max="5" width="12.85546875" style="26" bestFit="1" customWidth="1"/>
    <col min="6" max="6" width="35.140625" style="27" customWidth="1"/>
    <col min="7" max="7" width="40.7109375" style="27" customWidth="1"/>
    <col min="8" max="8" width="12.28515625" style="26" bestFit="1" customWidth="1"/>
    <col min="9" max="9" width="17.28515625" style="26" customWidth="1"/>
    <col min="10" max="10" width="8" style="26" customWidth="1"/>
    <col min="11" max="11" width="7.140625" style="26" customWidth="1"/>
    <col min="12" max="12" width="11" style="26" bestFit="1" customWidth="1"/>
    <col min="13" max="13" width="12.85546875" style="26" customWidth="1"/>
    <col min="14" max="14" width="13.7109375" style="26" bestFit="1" customWidth="1"/>
    <col min="15" max="15" width="14.85546875" style="26" customWidth="1"/>
    <col min="16" max="16" width="15.42578125" style="26" bestFit="1" customWidth="1"/>
    <col min="17" max="17" width="13.42578125" style="26" customWidth="1"/>
    <col min="18" max="18" width="14" style="28" customWidth="1"/>
    <col min="19" max="19" width="29.28515625" style="28" bestFit="1" customWidth="1"/>
    <col min="20" max="20" width="3.28515625" style="25" customWidth="1"/>
    <col min="21" max="16384" width="8.85546875" style="25"/>
  </cols>
  <sheetData>
    <row r="1" spans="2:19" s="21" customFormat="1" x14ac:dyDescent="0.25">
      <c r="C1" s="56"/>
      <c r="D1" s="56"/>
      <c r="E1" s="56"/>
      <c r="F1" s="22"/>
      <c r="G1" s="22"/>
      <c r="H1" s="56"/>
      <c r="I1" s="56"/>
      <c r="J1" s="56"/>
      <c r="K1" s="56"/>
      <c r="L1" s="56"/>
      <c r="M1" s="56"/>
      <c r="N1" s="56"/>
      <c r="O1" s="56"/>
      <c r="P1" s="56"/>
      <c r="Q1" s="56"/>
      <c r="R1" s="23"/>
      <c r="S1" s="23"/>
    </row>
    <row r="2" spans="2:19" s="24" customFormat="1" ht="21" x14ac:dyDescent="0.35">
      <c r="B2" s="149" t="s">
        <v>236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s="24" customFormat="1" ht="21" x14ac:dyDescent="0.35">
      <c r="B3" s="150" t="s">
        <v>235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 s="24" customFormat="1" ht="21" x14ac:dyDescent="0.35">
      <c r="B4" s="149" t="s">
        <v>120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2:19" s="24" customFormat="1" ht="21" x14ac:dyDescent="0.35">
      <c r="B5" s="150" t="s">
        <v>123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2:19" s="21" customFormat="1" ht="15.75" thickBot="1" x14ac:dyDescent="0.3"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2:19" s="29" customFormat="1" ht="15.75" x14ac:dyDescent="0.25">
      <c r="B7" s="145" t="s">
        <v>66</v>
      </c>
      <c r="C7" s="146"/>
      <c r="D7" s="146"/>
      <c r="E7" s="146"/>
      <c r="F7" s="146"/>
      <c r="G7" s="146"/>
      <c r="H7" s="146"/>
      <c r="I7" s="146"/>
      <c r="J7" s="146"/>
      <c r="K7" s="146"/>
      <c r="L7" s="147" t="s">
        <v>67</v>
      </c>
      <c r="M7" s="147"/>
      <c r="N7" s="147"/>
      <c r="O7" s="147"/>
      <c r="P7" s="147"/>
      <c r="Q7" s="147"/>
      <c r="R7" s="147"/>
      <c r="S7" s="148"/>
    </row>
    <row r="8" spans="2:19" s="30" customFormat="1" ht="47.25" x14ac:dyDescent="0.25">
      <c r="B8" s="40" t="s">
        <v>0</v>
      </c>
      <c r="C8" s="41" t="s">
        <v>129</v>
      </c>
      <c r="D8" s="41" t="s">
        <v>130</v>
      </c>
      <c r="E8" s="41" t="s">
        <v>131</v>
      </c>
      <c r="F8" s="41" t="s">
        <v>132</v>
      </c>
      <c r="G8" s="41" t="s">
        <v>133</v>
      </c>
      <c r="H8" s="41" t="s">
        <v>134</v>
      </c>
      <c r="I8" s="41" t="s">
        <v>135</v>
      </c>
      <c r="J8" s="41" t="s">
        <v>136</v>
      </c>
      <c r="K8" s="41" t="s">
        <v>1</v>
      </c>
      <c r="L8" s="42" t="s">
        <v>116</v>
      </c>
      <c r="M8" s="43" t="s">
        <v>137</v>
      </c>
      <c r="N8" s="43" t="s">
        <v>138</v>
      </c>
      <c r="O8" s="44" t="s">
        <v>139</v>
      </c>
      <c r="P8" s="44" t="s">
        <v>238</v>
      </c>
      <c r="Q8" s="44" t="s">
        <v>140</v>
      </c>
      <c r="R8" s="45" t="s">
        <v>118</v>
      </c>
      <c r="S8" s="46" t="s">
        <v>141</v>
      </c>
    </row>
    <row r="9" spans="2:19" s="31" customFormat="1" ht="15.75" x14ac:dyDescent="0.25">
      <c r="B9" s="32" t="s">
        <v>194</v>
      </c>
      <c r="C9" s="33" t="s">
        <v>51</v>
      </c>
      <c r="D9" s="34" t="s">
        <v>2</v>
      </c>
      <c r="E9" s="34" t="s">
        <v>2</v>
      </c>
      <c r="F9" s="57" t="s">
        <v>68</v>
      </c>
      <c r="G9" s="58" t="s">
        <v>69</v>
      </c>
      <c r="H9" s="34" t="s">
        <v>9</v>
      </c>
      <c r="I9" s="34" t="s">
        <v>117</v>
      </c>
      <c r="J9" s="34">
        <v>20018</v>
      </c>
      <c r="K9" s="34">
        <v>5</v>
      </c>
      <c r="L9" s="34" t="s">
        <v>70</v>
      </c>
      <c r="M9" s="34" t="s">
        <v>71</v>
      </c>
      <c r="N9" s="34">
        <v>1</v>
      </c>
      <c r="O9" s="34" t="s">
        <v>237</v>
      </c>
      <c r="P9" s="34">
        <v>2</v>
      </c>
      <c r="Q9" s="34">
        <f>SUM(N9*P9)*12</f>
        <v>24</v>
      </c>
      <c r="R9" s="36"/>
      <c r="S9" s="37">
        <f>SUM(R9*Q9)</f>
        <v>0</v>
      </c>
    </row>
    <row r="10" spans="2:19" s="31" customFormat="1" ht="15.75" x14ac:dyDescent="0.25">
      <c r="B10" s="32" t="s">
        <v>195</v>
      </c>
      <c r="C10" s="33" t="s">
        <v>51</v>
      </c>
      <c r="D10" s="34" t="s">
        <v>2</v>
      </c>
      <c r="E10" s="34" t="s">
        <v>30</v>
      </c>
      <c r="F10" s="57" t="s">
        <v>31</v>
      </c>
      <c r="G10" s="58" t="s">
        <v>32</v>
      </c>
      <c r="H10" s="34" t="s">
        <v>9</v>
      </c>
      <c r="I10" s="34" t="s">
        <v>117</v>
      </c>
      <c r="J10" s="34">
        <v>20018</v>
      </c>
      <c r="K10" s="34">
        <v>5</v>
      </c>
      <c r="L10" s="34" t="s">
        <v>70</v>
      </c>
      <c r="M10" s="34" t="s">
        <v>71</v>
      </c>
      <c r="N10" s="34">
        <v>1</v>
      </c>
      <c r="O10" s="34" t="s">
        <v>237</v>
      </c>
      <c r="P10" s="34">
        <v>2</v>
      </c>
      <c r="Q10" s="34">
        <f t="shared" ref="Q10:Q39" si="0">SUM(N10*P10)*12</f>
        <v>24</v>
      </c>
      <c r="R10" s="36"/>
      <c r="S10" s="37">
        <f t="shared" ref="S10:S39" si="1">SUM(R10*Q10)</f>
        <v>0</v>
      </c>
    </row>
    <row r="11" spans="2:19" s="31" customFormat="1" ht="15.75" x14ac:dyDescent="0.25">
      <c r="B11" s="32" t="s">
        <v>196</v>
      </c>
      <c r="C11" s="33" t="s">
        <v>51</v>
      </c>
      <c r="D11" s="34" t="s">
        <v>2</v>
      </c>
      <c r="E11" s="34" t="s">
        <v>2</v>
      </c>
      <c r="F11" s="57" t="s">
        <v>34</v>
      </c>
      <c r="G11" s="58" t="s">
        <v>32</v>
      </c>
      <c r="H11" s="34" t="s">
        <v>9</v>
      </c>
      <c r="I11" s="34" t="s">
        <v>117</v>
      </c>
      <c r="J11" s="34">
        <v>20018</v>
      </c>
      <c r="K11" s="34">
        <v>5</v>
      </c>
      <c r="L11" s="34" t="s">
        <v>70</v>
      </c>
      <c r="M11" s="34" t="s">
        <v>71</v>
      </c>
      <c r="N11" s="34">
        <v>1</v>
      </c>
      <c r="O11" s="34" t="s">
        <v>237</v>
      </c>
      <c r="P11" s="34">
        <v>2</v>
      </c>
      <c r="Q11" s="34">
        <f t="shared" si="0"/>
        <v>24</v>
      </c>
      <c r="R11" s="36"/>
      <c r="S11" s="37">
        <f t="shared" si="1"/>
        <v>0</v>
      </c>
    </row>
    <row r="12" spans="2:19" s="31" customFormat="1" ht="31.5" x14ac:dyDescent="0.25">
      <c r="B12" s="32" t="s">
        <v>197</v>
      </c>
      <c r="C12" s="33" t="s">
        <v>51</v>
      </c>
      <c r="D12" s="34" t="s">
        <v>2</v>
      </c>
      <c r="E12" s="34" t="s">
        <v>72</v>
      </c>
      <c r="F12" s="59" t="s">
        <v>73</v>
      </c>
      <c r="G12" s="59" t="s">
        <v>32</v>
      </c>
      <c r="H12" s="35" t="s">
        <v>9</v>
      </c>
      <c r="I12" s="34" t="s">
        <v>117</v>
      </c>
      <c r="J12" s="35">
        <v>20018</v>
      </c>
      <c r="K12" s="35">
        <v>5</v>
      </c>
      <c r="L12" s="34" t="s">
        <v>70</v>
      </c>
      <c r="M12" s="34" t="s">
        <v>71</v>
      </c>
      <c r="N12" s="35">
        <v>1</v>
      </c>
      <c r="O12" s="34" t="s">
        <v>237</v>
      </c>
      <c r="P12" s="34">
        <v>2</v>
      </c>
      <c r="Q12" s="34">
        <f t="shared" si="0"/>
        <v>24</v>
      </c>
      <c r="R12" s="36"/>
      <c r="S12" s="37">
        <f t="shared" si="1"/>
        <v>0</v>
      </c>
    </row>
    <row r="13" spans="2:19" s="31" customFormat="1" ht="15.75" x14ac:dyDescent="0.25">
      <c r="B13" s="32" t="s">
        <v>198</v>
      </c>
      <c r="C13" s="33" t="s">
        <v>51</v>
      </c>
      <c r="D13" s="34" t="s">
        <v>2</v>
      </c>
      <c r="E13" s="34" t="s">
        <v>30</v>
      </c>
      <c r="F13" s="57" t="s">
        <v>74</v>
      </c>
      <c r="G13" s="58" t="s">
        <v>75</v>
      </c>
      <c r="H13" s="34" t="s">
        <v>7</v>
      </c>
      <c r="I13" s="34" t="s">
        <v>117</v>
      </c>
      <c r="J13" s="34">
        <v>20032</v>
      </c>
      <c r="K13" s="34">
        <v>8</v>
      </c>
      <c r="L13" s="34" t="s">
        <v>76</v>
      </c>
      <c r="M13" s="34" t="s">
        <v>77</v>
      </c>
      <c r="N13" s="34">
        <v>1</v>
      </c>
      <c r="O13" s="34" t="s">
        <v>237</v>
      </c>
      <c r="P13" s="34">
        <v>1</v>
      </c>
      <c r="Q13" s="34">
        <f t="shared" si="0"/>
        <v>12</v>
      </c>
      <c r="R13" s="36"/>
      <c r="S13" s="37">
        <f t="shared" si="1"/>
        <v>0</v>
      </c>
    </row>
    <row r="14" spans="2:19" s="31" customFormat="1" ht="31.5" x14ac:dyDescent="0.25">
      <c r="B14" s="32" t="s">
        <v>199</v>
      </c>
      <c r="C14" s="33" t="s">
        <v>51</v>
      </c>
      <c r="D14" s="34" t="s">
        <v>2</v>
      </c>
      <c r="E14" s="34" t="s">
        <v>30</v>
      </c>
      <c r="F14" s="57" t="s">
        <v>78</v>
      </c>
      <c r="G14" s="58" t="s">
        <v>79</v>
      </c>
      <c r="H14" s="34" t="s">
        <v>4</v>
      </c>
      <c r="I14" s="34" t="s">
        <v>117</v>
      </c>
      <c r="J14" s="34">
        <v>20009</v>
      </c>
      <c r="K14" s="34">
        <v>1</v>
      </c>
      <c r="L14" s="34" t="s">
        <v>76</v>
      </c>
      <c r="M14" s="34" t="s">
        <v>77</v>
      </c>
      <c r="N14" s="34">
        <v>1</v>
      </c>
      <c r="O14" s="34" t="s">
        <v>237</v>
      </c>
      <c r="P14" s="34">
        <v>2</v>
      </c>
      <c r="Q14" s="34">
        <f t="shared" si="0"/>
        <v>24</v>
      </c>
      <c r="R14" s="36"/>
      <c r="S14" s="37">
        <f t="shared" si="1"/>
        <v>0</v>
      </c>
    </row>
    <row r="15" spans="2:19" s="31" customFormat="1" ht="15.75" x14ac:dyDescent="0.25">
      <c r="B15" s="32" t="s">
        <v>200</v>
      </c>
      <c r="C15" s="33" t="s">
        <v>51</v>
      </c>
      <c r="D15" s="34" t="s">
        <v>2</v>
      </c>
      <c r="E15" s="34" t="s">
        <v>6</v>
      </c>
      <c r="F15" s="57" t="s">
        <v>48</v>
      </c>
      <c r="G15" s="58" t="s">
        <v>49</v>
      </c>
      <c r="H15" s="34" t="s">
        <v>4</v>
      </c>
      <c r="I15" s="34" t="s">
        <v>117</v>
      </c>
      <c r="J15" s="34">
        <v>20001</v>
      </c>
      <c r="K15" s="34">
        <v>6</v>
      </c>
      <c r="L15" s="34" t="s">
        <v>70</v>
      </c>
      <c r="M15" s="34" t="s">
        <v>71</v>
      </c>
      <c r="N15" s="34">
        <v>1</v>
      </c>
      <c r="O15" s="34" t="s">
        <v>237</v>
      </c>
      <c r="P15" s="34">
        <v>2</v>
      </c>
      <c r="Q15" s="34">
        <f t="shared" si="0"/>
        <v>24</v>
      </c>
      <c r="R15" s="36"/>
      <c r="S15" s="37">
        <f t="shared" si="1"/>
        <v>0</v>
      </c>
    </row>
    <row r="16" spans="2:19" s="31" customFormat="1" ht="31.5" x14ac:dyDescent="0.25">
      <c r="B16" s="32" t="s">
        <v>201</v>
      </c>
      <c r="C16" s="33" t="s">
        <v>51</v>
      </c>
      <c r="D16" s="34" t="s">
        <v>2</v>
      </c>
      <c r="E16" s="34" t="s">
        <v>80</v>
      </c>
      <c r="F16" s="57" t="s">
        <v>81</v>
      </c>
      <c r="G16" s="58" t="s">
        <v>241</v>
      </c>
      <c r="H16" s="34" t="s">
        <v>7</v>
      </c>
      <c r="I16" s="34" t="s">
        <v>117</v>
      </c>
      <c r="J16" s="34">
        <v>20003</v>
      </c>
      <c r="K16" s="34">
        <v>7</v>
      </c>
      <c r="L16" s="34" t="s">
        <v>242</v>
      </c>
      <c r="M16" s="34" t="s">
        <v>83</v>
      </c>
      <c r="N16" s="34">
        <v>2</v>
      </c>
      <c r="O16" s="34" t="s">
        <v>237</v>
      </c>
      <c r="P16" s="34">
        <v>2</v>
      </c>
      <c r="Q16" s="34">
        <f t="shared" si="0"/>
        <v>48</v>
      </c>
      <c r="R16" s="36"/>
      <c r="S16" s="37">
        <f t="shared" si="1"/>
        <v>0</v>
      </c>
    </row>
    <row r="17" spans="2:19" s="31" customFormat="1" ht="31.5" x14ac:dyDescent="0.25">
      <c r="B17" s="32" t="s">
        <v>202</v>
      </c>
      <c r="C17" s="33" t="s">
        <v>51</v>
      </c>
      <c r="D17" s="34" t="s">
        <v>2</v>
      </c>
      <c r="E17" s="34" t="s">
        <v>80</v>
      </c>
      <c r="F17" s="57" t="s">
        <v>84</v>
      </c>
      <c r="G17" s="58" t="s">
        <v>82</v>
      </c>
      <c r="H17" s="34" t="s">
        <v>7</v>
      </c>
      <c r="I17" s="34" t="s">
        <v>117</v>
      </c>
      <c r="J17" s="34">
        <v>20003</v>
      </c>
      <c r="K17" s="34">
        <v>7</v>
      </c>
      <c r="L17" s="34" t="s">
        <v>70</v>
      </c>
      <c r="M17" s="34" t="s">
        <v>5</v>
      </c>
      <c r="N17" s="34">
        <v>1</v>
      </c>
      <c r="O17" s="34" t="s">
        <v>237</v>
      </c>
      <c r="P17" s="34">
        <v>4</v>
      </c>
      <c r="Q17" s="34">
        <f t="shared" si="0"/>
        <v>48</v>
      </c>
      <c r="R17" s="36"/>
      <c r="S17" s="37">
        <f t="shared" si="1"/>
        <v>0</v>
      </c>
    </row>
    <row r="18" spans="2:19" s="31" customFormat="1" ht="31.5" x14ac:dyDescent="0.25">
      <c r="B18" s="32" t="s">
        <v>203</v>
      </c>
      <c r="C18" s="33" t="s">
        <v>51</v>
      </c>
      <c r="D18" s="34" t="s">
        <v>2</v>
      </c>
      <c r="E18" s="34" t="s">
        <v>30</v>
      </c>
      <c r="F18" s="57" t="s">
        <v>85</v>
      </c>
      <c r="G18" s="60" t="s">
        <v>86</v>
      </c>
      <c r="H18" s="34" t="s">
        <v>4</v>
      </c>
      <c r="I18" s="34" t="s">
        <v>117</v>
      </c>
      <c r="J18" s="34">
        <v>20011</v>
      </c>
      <c r="K18" s="34">
        <v>4</v>
      </c>
      <c r="L18" s="34" t="s">
        <v>76</v>
      </c>
      <c r="M18" s="34" t="s">
        <v>77</v>
      </c>
      <c r="N18" s="34">
        <v>1</v>
      </c>
      <c r="O18" s="34" t="s">
        <v>237</v>
      </c>
      <c r="P18" s="34">
        <v>1</v>
      </c>
      <c r="Q18" s="34">
        <f t="shared" si="0"/>
        <v>12</v>
      </c>
      <c r="R18" s="36"/>
      <c r="S18" s="37">
        <f t="shared" si="1"/>
        <v>0</v>
      </c>
    </row>
    <row r="19" spans="2:19" s="31" customFormat="1" ht="15.75" x14ac:dyDescent="0.25">
      <c r="B19" s="32" t="s">
        <v>204</v>
      </c>
      <c r="C19" s="33" t="s">
        <v>51</v>
      </c>
      <c r="D19" s="34" t="s">
        <v>2</v>
      </c>
      <c r="E19" s="34" t="s">
        <v>2</v>
      </c>
      <c r="F19" s="57" t="s">
        <v>87</v>
      </c>
      <c r="G19" s="59" t="s">
        <v>88</v>
      </c>
      <c r="H19" s="35" t="s">
        <v>7</v>
      </c>
      <c r="I19" s="34" t="s">
        <v>117</v>
      </c>
      <c r="J19" s="35">
        <v>20003</v>
      </c>
      <c r="K19" s="35">
        <v>7</v>
      </c>
      <c r="L19" s="34" t="s">
        <v>76</v>
      </c>
      <c r="M19" s="35" t="s">
        <v>83</v>
      </c>
      <c r="N19" s="35">
        <v>1</v>
      </c>
      <c r="O19" s="34" t="s">
        <v>237</v>
      </c>
      <c r="P19" s="35">
        <v>4</v>
      </c>
      <c r="Q19" s="34">
        <f t="shared" si="0"/>
        <v>48</v>
      </c>
      <c r="R19" s="36"/>
      <c r="S19" s="37">
        <f t="shared" si="1"/>
        <v>0</v>
      </c>
    </row>
    <row r="20" spans="2:19" s="31" customFormat="1" ht="31.5" x14ac:dyDescent="0.25">
      <c r="B20" s="32" t="s">
        <v>205</v>
      </c>
      <c r="C20" s="33" t="s">
        <v>51</v>
      </c>
      <c r="D20" s="34" t="s">
        <v>2</v>
      </c>
      <c r="E20" s="34" t="s">
        <v>6</v>
      </c>
      <c r="F20" s="57" t="s">
        <v>89</v>
      </c>
      <c r="G20" s="58" t="s">
        <v>90</v>
      </c>
      <c r="H20" s="34" t="s">
        <v>7</v>
      </c>
      <c r="I20" s="34" t="s">
        <v>117</v>
      </c>
      <c r="J20" s="34">
        <v>20003</v>
      </c>
      <c r="K20" s="34">
        <v>7</v>
      </c>
      <c r="L20" s="34" t="s">
        <v>76</v>
      </c>
      <c r="M20" s="34" t="s">
        <v>83</v>
      </c>
      <c r="N20" s="34">
        <v>1</v>
      </c>
      <c r="O20" s="34" t="s">
        <v>237</v>
      </c>
      <c r="P20" s="34">
        <v>2</v>
      </c>
      <c r="Q20" s="34">
        <f t="shared" si="0"/>
        <v>24</v>
      </c>
      <c r="R20" s="36"/>
      <c r="S20" s="37">
        <f t="shared" si="1"/>
        <v>0</v>
      </c>
    </row>
    <row r="21" spans="2:19" s="31" customFormat="1" ht="15.75" x14ac:dyDescent="0.25">
      <c r="B21" s="32" t="s">
        <v>206</v>
      </c>
      <c r="C21" s="33" t="s">
        <v>51</v>
      </c>
      <c r="D21" s="34" t="s">
        <v>2</v>
      </c>
      <c r="E21" s="34" t="s">
        <v>3</v>
      </c>
      <c r="F21" s="57" t="s">
        <v>52</v>
      </c>
      <c r="G21" s="58" t="s">
        <v>243</v>
      </c>
      <c r="H21" s="34" t="s">
        <v>4</v>
      </c>
      <c r="I21" s="34" t="s">
        <v>117</v>
      </c>
      <c r="J21" s="34">
        <v>20009</v>
      </c>
      <c r="K21" s="34">
        <v>1</v>
      </c>
      <c r="L21" s="34" t="s">
        <v>70</v>
      </c>
      <c r="M21" s="34" t="s">
        <v>71</v>
      </c>
      <c r="N21" s="34">
        <v>1</v>
      </c>
      <c r="O21" s="34" t="s">
        <v>237</v>
      </c>
      <c r="P21" s="34">
        <v>1</v>
      </c>
      <c r="Q21" s="34">
        <f t="shared" si="0"/>
        <v>12</v>
      </c>
      <c r="R21" s="36"/>
      <c r="S21" s="37">
        <f t="shared" si="1"/>
        <v>0</v>
      </c>
    </row>
    <row r="22" spans="2:19" s="31" customFormat="1" ht="15.75" x14ac:dyDescent="0.25">
      <c r="B22" s="32" t="s">
        <v>207</v>
      </c>
      <c r="C22" s="33" t="s">
        <v>51</v>
      </c>
      <c r="D22" s="34" t="s">
        <v>2</v>
      </c>
      <c r="E22" s="34" t="s">
        <v>53</v>
      </c>
      <c r="F22" s="57" t="s">
        <v>91</v>
      </c>
      <c r="G22" s="58" t="s">
        <v>54</v>
      </c>
      <c r="H22" s="34" t="s">
        <v>9</v>
      </c>
      <c r="I22" s="34" t="s">
        <v>117</v>
      </c>
      <c r="J22" s="34">
        <v>20002</v>
      </c>
      <c r="K22" s="34">
        <v>5</v>
      </c>
      <c r="L22" s="34" t="s">
        <v>70</v>
      </c>
      <c r="M22" s="34" t="s">
        <v>71</v>
      </c>
      <c r="N22" s="34">
        <v>1</v>
      </c>
      <c r="O22" s="34" t="s">
        <v>237</v>
      </c>
      <c r="P22" s="34">
        <v>1</v>
      </c>
      <c r="Q22" s="34">
        <f t="shared" si="0"/>
        <v>12</v>
      </c>
      <c r="R22" s="36"/>
      <c r="S22" s="37">
        <f t="shared" si="1"/>
        <v>0</v>
      </c>
    </row>
    <row r="23" spans="2:19" s="31" customFormat="1" ht="31.5" x14ac:dyDescent="0.25">
      <c r="B23" s="32" t="s">
        <v>208</v>
      </c>
      <c r="C23" s="33" t="s">
        <v>51</v>
      </c>
      <c r="D23" s="34" t="s">
        <v>2</v>
      </c>
      <c r="E23" s="34" t="s">
        <v>30</v>
      </c>
      <c r="F23" s="59" t="s">
        <v>92</v>
      </c>
      <c r="G23" s="59" t="s">
        <v>93</v>
      </c>
      <c r="H23" s="35" t="s">
        <v>4</v>
      </c>
      <c r="I23" s="34" t="s">
        <v>117</v>
      </c>
      <c r="J23" s="35">
        <v>20001</v>
      </c>
      <c r="K23" s="35">
        <v>5</v>
      </c>
      <c r="L23" s="34" t="s">
        <v>76</v>
      </c>
      <c r="M23" s="34" t="s">
        <v>77</v>
      </c>
      <c r="N23" s="35">
        <v>1</v>
      </c>
      <c r="O23" s="34" t="s">
        <v>237</v>
      </c>
      <c r="P23" s="34">
        <v>1</v>
      </c>
      <c r="Q23" s="34">
        <f t="shared" si="0"/>
        <v>12</v>
      </c>
      <c r="R23" s="36"/>
      <c r="S23" s="37">
        <f t="shared" si="1"/>
        <v>0</v>
      </c>
    </row>
    <row r="24" spans="2:19" s="31" customFormat="1" ht="15.75" x14ac:dyDescent="0.25">
      <c r="B24" s="32" t="s">
        <v>209</v>
      </c>
      <c r="C24" s="33" t="s">
        <v>51</v>
      </c>
      <c r="D24" s="34" t="s">
        <v>2</v>
      </c>
      <c r="E24" s="34" t="s">
        <v>2</v>
      </c>
      <c r="F24" s="59" t="s">
        <v>94</v>
      </c>
      <c r="G24" s="59" t="s">
        <v>95</v>
      </c>
      <c r="H24" s="35" t="s">
        <v>7</v>
      </c>
      <c r="I24" s="34" t="s">
        <v>117</v>
      </c>
      <c r="J24" s="35">
        <v>20003</v>
      </c>
      <c r="K24" s="35">
        <v>6</v>
      </c>
      <c r="L24" s="34" t="s">
        <v>76</v>
      </c>
      <c r="M24" s="34" t="s">
        <v>83</v>
      </c>
      <c r="N24" s="35">
        <v>1</v>
      </c>
      <c r="O24" s="34" t="s">
        <v>237</v>
      </c>
      <c r="P24" s="34">
        <v>2</v>
      </c>
      <c r="Q24" s="34">
        <f t="shared" si="0"/>
        <v>24</v>
      </c>
      <c r="R24" s="36"/>
      <c r="S24" s="37">
        <f t="shared" si="1"/>
        <v>0</v>
      </c>
    </row>
    <row r="25" spans="2:19" s="31" customFormat="1" ht="31.5" x14ac:dyDescent="0.25">
      <c r="B25" s="32" t="s">
        <v>210</v>
      </c>
      <c r="C25" s="33" t="s">
        <v>51</v>
      </c>
      <c r="D25" s="34" t="s">
        <v>2</v>
      </c>
      <c r="E25" s="34" t="s">
        <v>30</v>
      </c>
      <c r="F25" s="57" t="s">
        <v>96</v>
      </c>
      <c r="G25" s="58" t="s">
        <v>97</v>
      </c>
      <c r="H25" s="34" t="s">
        <v>4</v>
      </c>
      <c r="I25" s="34" t="s">
        <v>117</v>
      </c>
      <c r="J25" s="34">
        <v>20003</v>
      </c>
      <c r="K25" s="34">
        <v>5</v>
      </c>
      <c r="L25" s="34" t="s">
        <v>76</v>
      </c>
      <c r="M25" s="34" t="s">
        <v>83</v>
      </c>
      <c r="N25" s="34">
        <v>1</v>
      </c>
      <c r="O25" s="34" t="s">
        <v>237</v>
      </c>
      <c r="P25" s="34">
        <v>2</v>
      </c>
      <c r="Q25" s="34">
        <f t="shared" si="0"/>
        <v>24</v>
      </c>
      <c r="R25" s="36"/>
      <c r="S25" s="37">
        <f t="shared" si="1"/>
        <v>0</v>
      </c>
    </row>
    <row r="26" spans="2:19" s="31" customFormat="1" ht="15.75" x14ac:dyDescent="0.25">
      <c r="B26" s="32" t="s">
        <v>211</v>
      </c>
      <c r="C26" s="33" t="s">
        <v>51</v>
      </c>
      <c r="D26" s="34" t="s">
        <v>2</v>
      </c>
      <c r="E26" s="34" t="s">
        <v>98</v>
      </c>
      <c r="F26" s="57" t="s">
        <v>99</v>
      </c>
      <c r="G26" s="58" t="s">
        <v>100</v>
      </c>
      <c r="H26" s="34" t="s">
        <v>8</v>
      </c>
      <c r="I26" s="34" t="s">
        <v>117</v>
      </c>
      <c r="J26" s="34">
        <v>20024</v>
      </c>
      <c r="K26" s="34">
        <v>6</v>
      </c>
      <c r="L26" s="34" t="s">
        <v>70</v>
      </c>
      <c r="M26" s="34" t="s">
        <v>71</v>
      </c>
      <c r="N26" s="34">
        <v>1</v>
      </c>
      <c r="O26" s="34" t="s">
        <v>237</v>
      </c>
      <c r="P26" s="34">
        <v>2</v>
      </c>
      <c r="Q26" s="34">
        <f t="shared" si="0"/>
        <v>24</v>
      </c>
      <c r="R26" s="36"/>
      <c r="S26" s="37">
        <f t="shared" si="1"/>
        <v>0</v>
      </c>
    </row>
    <row r="27" spans="2:19" s="31" customFormat="1" ht="15.75" x14ac:dyDescent="0.25">
      <c r="B27" s="32" t="s">
        <v>212</v>
      </c>
      <c r="C27" s="33" t="s">
        <v>51</v>
      </c>
      <c r="D27" s="34" t="s">
        <v>2</v>
      </c>
      <c r="E27" s="34" t="s">
        <v>22</v>
      </c>
      <c r="F27" s="57" t="s">
        <v>56</v>
      </c>
      <c r="G27" s="58" t="s">
        <v>57</v>
      </c>
      <c r="H27" s="34" t="s">
        <v>8</v>
      </c>
      <c r="I27" s="34" t="s">
        <v>117</v>
      </c>
      <c r="J27" s="34">
        <v>20032</v>
      </c>
      <c r="K27" s="34">
        <v>8</v>
      </c>
      <c r="L27" s="34" t="s">
        <v>70</v>
      </c>
      <c r="M27" s="34" t="s">
        <v>71</v>
      </c>
      <c r="N27" s="34">
        <v>1</v>
      </c>
      <c r="O27" s="34" t="s">
        <v>237</v>
      </c>
      <c r="P27" s="34">
        <v>2</v>
      </c>
      <c r="Q27" s="34">
        <f t="shared" si="0"/>
        <v>24</v>
      </c>
      <c r="R27" s="36"/>
      <c r="S27" s="37">
        <f t="shared" si="1"/>
        <v>0</v>
      </c>
    </row>
    <row r="28" spans="2:19" s="31" customFormat="1" ht="15.75" x14ac:dyDescent="0.25">
      <c r="B28" s="32" t="s">
        <v>213</v>
      </c>
      <c r="C28" s="33" t="s">
        <v>51</v>
      </c>
      <c r="D28" s="34" t="s">
        <v>2</v>
      </c>
      <c r="E28" s="34" t="s">
        <v>53</v>
      </c>
      <c r="F28" s="57" t="s">
        <v>58</v>
      </c>
      <c r="G28" s="58" t="s">
        <v>59</v>
      </c>
      <c r="H28" s="34" t="s">
        <v>8</v>
      </c>
      <c r="I28" s="34" t="s">
        <v>117</v>
      </c>
      <c r="J28" s="34">
        <v>20032</v>
      </c>
      <c r="K28" s="34">
        <v>8</v>
      </c>
      <c r="L28" s="34" t="s">
        <v>70</v>
      </c>
      <c r="M28" s="34" t="s">
        <v>71</v>
      </c>
      <c r="N28" s="34">
        <v>1</v>
      </c>
      <c r="O28" s="34" t="s">
        <v>237</v>
      </c>
      <c r="P28" s="34">
        <v>1</v>
      </c>
      <c r="Q28" s="34">
        <f t="shared" si="0"/>
        <v>12</v>
      </c>
      <c r="R28" s="36"/>
      <c r="S28" s="37">
        <f t="shared" si="1"/>
        <v>0</v>
      </c>
    </row>
    <row r="29" spans="2:19" s="31" customFormat="1" ht="15.75" x14ac:dyDescent="0.25">
      <c r="B29" s="32" t="s">
        <v>214</v>
      </c>
      <c r="C29" s="33" t="s">
        <v>51</v>
      </c>
      <c r="D29" s="34" t="s">
        <v>2</v>
      </c>
      <c r="E29" s="34" t="s">
        <v>11</v>
      </c>
      <c r="F29" s="57" t="s">
        <v>60</v>
      </c>
      <c r="G29" s="58" t="s">
        <v>61</v>
      </c>
      <c r="H29" s="34" t="s">
        <v>8</v>
      </c>
      <c r="I29" s="34" t="s">
        <v>117</v>
      </c>
      <c r="J29" s="34">
        <v>20032</v>
      </c>
      <c r="K29" s="34">
        <v>8</v>
      </c>
      <c r="L29" s="34" t="s">
        <v>70</v>
      </c>
      <c r="M29" s="34" t="s">
        <v>71</v>
      </c>
      <c r="N29" s="34">
        <v>1</v>
      </c>
      <c r="O29" s="34" t="s">
        <v>237</v>
      </c>
      <c r="P29" s="34">
        <v>1</v>
      </c>
      <c r="Q29" s="34">
        <f t="shared" si="0"/>
        <v>12</v>
      </c>
      <c r="R29" s="36"/>
      <c r="S29" s="37">
        <f t="shared" si="1"/>
        <v>0</v>
      </c>
    </row>
    <row r="30" spans="2:19" s="31" customFormat="1" ht="31.5" x14ac:dyDescent="0.25">
      <c r="B30" s="32" t="s">
        <v>215</v>
      </c>
      <c r="C30" s="33" t="s">
        <v>51</v>
      </c>
      <c r="D30" s="34" t="s">
        <v>2</v>
      </c>
      <c r="E30" s="34" t="s">
        <v>30</v>
      </c>
      <c r="F30" s="57" t="s">
        <v>101</v>
      </c>
      <c r="G30" s="58" t="s">
        <v>62</v>
      </c>
      <c r="H30" s="34" t="s">
        <v>4</v>
      </c>
      <c r="I30" s="34" t="s">
        <v>117</v>
      </c>
      <c r="J30" s="34">
        <v>20015</v>
      </c>
      <c r="K30" s="34">
        <v>4</v>
      </c>
      <c r="L30" s="34" t="s">
        <v>76</v>
      </c>
      <c r="M30" s="34" t="s">
        <v>77</v>
      </c>
      <c r="N30" s="34">
        <v>1</v>
      </c>
      <c r="O30" s="34" t="s">
        <v>237</v>
      </c>
      <c r="P30" s="34">
        <v>1</v>
      </c>
      <c r="Q30" s="34">
        <f t="shared" si="0"/>
        <v>12</v>
      </c>
      <c r="R30" s="36"/>
      <c r="S30" s="37">
        <f t="shared" si="1"/>
        <v>0</v>
      </c>
    </row>
    <row r="31" spans="2:19" s="31" customFormat="1" ht="31.5" x14ac:dyDescent="0.25">
      <c r="B31" s="32" t="s">
        <v>216</v>
      </c>
      <c r="C31" s="33" t="s">
        <v>51</v>
      </c>
      <c r="D31" s="34" t="s">
        <v>2</v>
      </c>
      <c r="E31" s="34" t="s">
        <v>30</v>
      </c>
      <c r="F31" s="57" t="s">
        <v>102</v>
      </c>
      <c r="G31" s="58" t="s">
        <v>63</v>
      </c>
      <c r="H31" s="34" t="s">
        <v>4</v>
      </c>
      <c r="I31" s="34" t="s">
        <v>117</v>
      </c>
      <c r="J31" s="34">
        <v>20016</v>
      </c>
      <c r="K31" s="34">
        <v>3</v>
      </c>
      <c r="L31" s="34" t="s">
        <v>76</v>
      </c>
      <c r="M31" s="34" t="s">
        <v>77</v>
      </c>
      <c r="N31" s="34">
        <v>1</v>
      </c>
      <c r="O31" s="34" t="s">
        <v>237</v>
      </c>
      <c r="P31" s="34">
        <v>1</v>
      </c>
      <c r="Q31" s="34">
        <f t="shared" si="0"/>
        <v>12</v>
      </c>
      <c r="R31" s="36"/>
      <c r="S31" s="37">
        <f t="shared" si="1"/>
        <v>0</v>
      </c>
    </row>
    <row r="32" spans="2:19" s="31" customFormat="1" ht="31.5" x14ac:dyDescent="0.25">
      <c r="B32" s="32" t="s">
        <v>217</v>
      </c>
      <c r="C32" s="33" t="s">
        <v>51</v>
      </c>
      <c r="D32" s="34" t="s">
        <v>2</v>
      </c>
      <c r="E32" s="34" t="s">
        <v>11</v>
      </c>
      <c r="F32" s="59" t="s">
        <v>103</v>
      </c>
      <c r="G32" s="59" t="s">
        <v>104</v>
      </c>
      <c r="H32" s="35" t="s">
        <v>8</v>
      </c>
      <c r="I32" s="34" t="s">
        <v>117</v>
      </c>
      <c r="J32" s="35">
        <v>20032</v>
      </c>
      <c r="K32" s="35">
        <v>8</v>
      </c>
      <c r="L32" s="34" t="s">
        <v>76</v>
      </c>
      <c r="M32" s="34" t="s">
        <v>77</v>
      </c>
      <c r="N32" s="35">
        <v>1</v>
      </c>
      <c r="O32" s="34" t="s">
        <v>237</v>
      </c>
      <c r="P32" s="34">
        <v>1</v>
      </c>
      <c r="Q32" s="34">
        <f t="shared" si="0"/>
        <v>12</v>
      </c>
      <c r="R32" s="36"/>
      <c r="S32" s="37">
        <f t="shared" si="1"/>
        <v>0</v>
      </c>
    </row>
    <row r="33" spans="2:19" s="31" customFormat="1" ht="31.5" x14ac:dyDescent="0.25">
      <c r="B33" s="32" t="s">
        <v>218</v>
      </c>
      <c r="C33" s="33" t="s">
        <v>51</v>
      </c>
      <c r="D33" s="34" t="s">
        <v>2</v>
      </c>
      <c r="E33" s="34" t="s">
        <v>30</v>
      </c>
      <c r="F33" s="57" t="s">
        <v>105</v>
      </c>
      <c r="G33" s="58" t="s">
        <v>64</v>
      </c>
      <c r="H33" s="34" t="s">
        <v>4</v>
      </c>
      <c r="I33" s="34" t="s">
        <v>117</v>
      </c>
      <c r="J33" s="34">
        <v>20008</v>
      </c>
      <c r="K33" s="34">
        <v>3</v>
      </c>
      <c r="L33" s="34" t="s">
        <v>76</v>
      </c>
      <c r="M33" s="34" t="s">
        <v>77</v>
      </c>
      <c r="N33" s="34">
        <v>1</v>
      </c>
      <c r="O33" s="34" t="s">
        <v>237</v>
      </c>
      <c r="P33" s="34">
        <v>1</v>
      </c>
      <c r="Q33" s="34">
        <f t="shared" si="0"/>
        <v>12</v>
      </c>
      <c r="R33" s="36"/>
      <c r="S33" s="37">
        <f t="shared" si="1"/>
        <v>0</v>
      </c>
    </row>
    <row r="34" spans="2:19" s="31" customFormat="1" ht="31.5" x14ac:dyDescent="0.25">
      <c r="B34" s="32" t="s">
        <v>219</v>
      </c>
      <c r="C34" s="33" t="s">
        <v>51</v>
      </c>
      <c r="D34" s="34" t="s">
        <v>2</v>
      </c>
      <c r="E34" s="34" t="s">
        <v>55</v>
      </c>
      <c r="F34" s="57" t="s">
        <v>106</v>
      </c>
      <c r="G34" s="58" t="s">
        <v>245</v>
      </c>
      <c r="H34" s="34" t="s">
        <v>50</v>
      </c>
      <c r="I34" s="34" t="s">
        <v>244</v>
      </c>
      <c r="J34" s="34">
        <v>20724</v>
      </c>
      <c r="K34" s="34" t="s">
        <v>51</v>
      </c>
      <c r="L34" s="34" t="s">
        <v>70</v>
      </c>
      <c r="M34" s="34" t="s">
        <v>71</v>
      </c>
      <c r="N34" s="34">
        <v>1</v>
      </c>
      <c r="O34" s="34" t="s">
        <v>237</v>
      </c>
      <c r="P34" s="34">
        <v>1</v>
      </c>
      <c r="Q34" s="34">
        <f t="shared" si="0"/>
        <v>12</v>
      </c>
      <c r="R34" s="36"/>
      <c r="S34" s="37">
        <f t="shared" si="1"/>
        <v>0</v>
      </c>
    </row>
    <row r="35" spans="2:19" s="4" customFormat="1" ht="30" x14ac:dyDescent="0.25">
      <c r="B35" s="32" t="s">
        <v>230</v>
      </c>
      <c r="C35" s="47"/>
      <c r="D35" s="34" t="s">
        <v>2</v>
      </c>
      <c r="E35" s="49" t="s">
        <v>30</v>
      </c>
      <c r="F35" s="61" t="s">
        <v>107</v>
      </c>
      <c r="G35" s="61" t="s">
        <v>108</v>
      </c>
      <c r="H35" s="49" t="s">
        <v>9</v>
      </c>
      <c r="I35" s="34" t="s">
        <v>117</v>
      </c>
      <c r="J35" s="49">
        <v>20019</v>
      </c>
      <c r="K35" s="49">
        <v>7</v>
      </c>
      <c r="L35" s="49" t="s">
        <v>76</v>
      </c>
      <c r="M35" s="49" t="s">
        <v>77</v>
      </c>
      <c r="N35" s="49">
        <v>1</v>
      </c>
      <c r="O35" s="34" t="s">
        <v>237</v>
      </c>
      <c r="P35" s="49">
        <v>1</v>
      </c>
      <c r="Q35" s="34">
        <f t="shared" si="0"/>
        <v>12</v>
      </c>
      <c r="R35" s="36"/>
      <c r="S35" s="37">
        <f t="shared" si="1"/>
        <v>0</v>
      </c>
    </row>
    <row r="36" spans="2:19" s="48" customFormat="1" ht="15.75" x14ac:dyDescent="0.25">
      <c r="B36" s="32" t="s">
        <v>231</v>
      </c>
      <c r="C36" s="47"/>
      <c r="D36" s="34" t="s">
        <v>2</v>
      </c>
      <c r="E36" s="49" t="s">
        <v>30</v>
      </c>
      <c r="F36" s="61" t="s">
        <v>109</v>
      </c>
      <c r="G36" s="61" t="s">
        <v>110</v>
      </c>
      <c r="H36" s="49" t="s">
        <v>4</v>
      </c>
      <c r="I36" s="34" t="s">
        <v>117</v>
      </c>
      <c r="J36" s="49">
        <v>20011</v>
      </c>
      <c r="K36" s="49">
        <v>1</v>
      </c>
      <c r="L36" s="49" t="s">
        <v>76</v>
      </c>
      <c r="M36" s="49" t="s">
        <v>77</v>
      </c>
      <c r="N36" s="49">
        <v>1</v>
      </c>
      <c r="O36" s="34" t="s">
        <v>237</v>
      </c>
      <c r="P36" s="49">
        <v>1</v>
      </c>
      <c r="Q36" s="34">
        <f t="shared" si="0"/>
        <v>12</v>
      </c>
      <c r="R36" s="36"/>
      <c r="S36" s="37">
        <f t="shared" si="1"/>
        <v>0</v>
      </c>
    </row>
    <row r="37" spans="2:19" s="4" customFormat="1" ht="15.75" x14ac:dyDescent="0.25">
      <c r="B37" s="32" t="s">
        <v>232</v>
      </c>
      <c r="C37" s="47"/>
      <c r="D37" s="34" t="s">
        <v>2</v>
      </c>
      <c r="E37" s="49" t="s">
        <v>22</v>
      </c>
      <c r="F37" s="61" t="s">
        <v>111</v>
      </c>
      <c r="G37" s="61" t="s">
        <v>65</v>
      </c>
      <c r="H37" s="49" t="s">
        <v>9</v>
      </c>
      <c r="I37" s="34" t="s">
        <v>117</v>
      </c>
      <c r="J37" s="49">
        <v>20018</v>
      </c>
      <c r="K37" s="49">
        <v>5</v>
      </c>
      <c r="L37" s="49" t="s">
        <v>70</v>
      </c>
      <c r="M37" s="49" t="s">
        <v>71</v>
      </c>
      <c r="N37" s="49">
        <v>1</v>
      </c>
      <c r="O37" s="34" t="s">
        <v>237</v>
      </c>
      <c r="P37" s="49">
        <v>1</v>
      </c>
      <c r="Q37" s="34">
        <f t="shared" si="0"/>
        <v>12</v>
      </c>
      <c r="R37" s="36"/>
      <c r="S37" s="37">
        <f t="shared" si="1"/>
        <v>0</v>
      </c>
    </row>
    <row r="38" spans="2:19" s="4" customFormat="1" ht="30" x14ac:dyDescent="0.25">
      <c r="B38" s="32" t="s">
        <v>233</v>
      </c>
      <c r="C38" s="47"/>
      <c r="D38" s="34" t="s">
        <v>2</v>
      </c>
      <c r="E38" s="49" t="s">
        <v>30</v>
      </c>
      <c r="F38" s="61" t="s">
        <v>112</v>
      </c>
      <c r="G38" s="61" t="s">
        <v>113</v>
      </c>
      <c r="H38" s="49" t="s">
        <v>4</v>
      </c>
      <c r="I38" s="34" t="s">
        <v>117</v>
      </c>
      <c r="J38" s="49">
        <v>20016</v>
      </c>
      <c r="K38" s="49">
        <v>3</v>
      </c>
      <c r="L38" s="49" t="s">
        <v>76</v>
      </c>
      <c r="M38" s="49" t="s">
        <v>77</v>
      </c>
      <c r="N38" s="49">
        <v>1</v>
      </c>
      <c r="O38" s="34" t="s">
        <v>237</v>
      </c>
      <c r="P38" s="49">
        <v>2</v>
      </c>
      <c r="Q38" s="34">
        <f t="shared" si="0"/>
        <v>24</v>
      </c>
      <c r="R38" s="36"/>
      <c r="S38" s="37">
        <f t="shared" si="1"/>
        <v>0</v>
      </c>
    </row>
    <row r="39" spans="2:19" ht="15.75" x14ac:dyDescent="0.25">
      <c r="B39" s="32" t="s">
        <v>234</v>
      </c>
      <c r="C39" s="38"/>
      <c r="D39" s="34" t="s">
        <v>2</v>
      </c>
      <c r="E39" s="54" t="s">
        <v>239</v>
      </c>
      <c r="F39" s="62" t="s">
        <v>114</v>
      </c>
      <c r="G39" s="62" t="s">
        <v>115</v>
      </c>
      <c r="H39" s="54" t="s">
        <v>239</v>
      </c>
      <c r="I39" s="54" t="s">
        <v>21</v>
      </c>
      <c r="J39" s="54" t="s">
        <v>239</v>
      </c>
      <c r="K39" s="54" t="s">
        <v>239</v>
      </c>
      <c r="L39" s="54" t="s">
        <v>70</v>
      </c>
      <c r="M39" s="54" t="s">
        <v>71</v>
      </c>
      <c r="N39" s="54">
        <v>10</v>
      </c>
      <c r="O39" s="34" t="s">
        <v>237</v>
      </c>
      <c r="P39" s="49">
        <v>12</v>
      </c>
      <c r="Q39" s="34">
        <f t="shared" si="0"/>
        <v>1440</v>
      </c>
      <c r="R39" s="36"/>
      <c r="S39" s="37">
        <f t="shared" si="1"/>
        <v>0</v>
      </c>
    </row>
    <row r="40" spans="2:19" ht="15.75" x14ac:dyDescent="0.25">
      <c r="Q40" s="52"/>
    </row>
    <row r="41" spans="2:19" s="51" customFormat="1" ht="19.5" thickBot="1" x14ac:dyDescent="0.35">
      <c r="B41" s="144" t="s">
        <v>329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50"/>
      <c r="S41" s="20">
        <f>SUM(S9:S38)</f>
        <v>0</v>
      </c>
    </row>
    <row r="42" spans="2:19" ht="15.75" thickTop="1" x14ac:dyDescent="0.25"/>
  </sheetData>
  <sheetProtection algorithmName="SHA-512" hashValue="Ff9wdrR2N3W8p2nKM2r+7rodz0SZ0aC3snHpco1t0dN74n//N3+DXkdjq1B6GfxRiy+/kVcrVfooOaQVYVT3gA==" saltValue="5dmZ02d6n6hbLz1WtYHdcg==" spinCount="100000" sheet="1" objects="1" scenarios="1" formatCells="0" formatColumns="0" formatRows="0" selectLockedCells="1"/>
  <mergeCells count="8">
    <mergeCell ref="B41:Q41"/>
    <mergeCell ref="B2:S2"/>
    <mergeCell ref="B3:S3"/>
    <mergeCell ref="B4:S4"/>
    <mergeCell ref="B5:S5"/>
    <mergeCell ref="B6:S6"/>
    <mergeCell ref="B7:K7"/>
    <mergeCell ref="L7:S7"/>
  </mergeCells>
  <printOptions horizontalCentered="1"/>
  <pageMargins left="0.25" right="0.25" top="0.5" bottom="0.5" header="0.5" footer="0.5"/>
  <pageSetup paperSize="17" scale="76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view="pageBreakPreview" zoomScaleNormal="120" zoomScaleSheetLayoutView="100" workbookViewId="0">
      <selection activeCell="D10" sqref="D10"/>
    </sheetView>
  </sheetViews>
  <sheetFormatPr defaultColWidth="8.85546875" defaultRowHeight="15" x14ac:dyDescent="0.25"/>
  <cols>
    <col min="1" max="1" width="3.28515625" style="100" customWidth="1"/>
    <col min="2" max="2" width="5.5703125" style="108" bestFit="1" customWidth="1"/>
    <col min="3" max="3" width="50.7109375" style="109" customWidth="1"/>
    <col min="4" max="5" width="15.42578125" style="110" bestFit="1" customWidth="1"/>
    <col min="6" max="6" width="15.42578125" style="111" bestFit="1" customWidth="1"/>
    <col min="7" max="7" width="16.85546875" style="110" bestFit="1" customWidth="1"/>
    <col min="8" max="8" width="23.28515625" style="108" bestFit="1" customWidth="1"/>
    <col min="9" max="9" width="16.140625" style="100" bestFit="1" customWidth="1"/>
    <col min="10" max="10" width="6.7109375" style="100" bestFit="1" customWidth="1"/>
    <col min="11" max="11" width="7.28515625" style="100" customWidth="1"/>
    <col min="12" max="12" width="10.7109375" style="100" customWidth="1"/>
    <col min="13" max="13" width="12.140625" style="100" customWidth="1"/>
    <col min="14" max="14" width="13.42578125" style="100" customWidth="1"/>
    <col min="15" max="15" width="11.85546875" style="100" customWidth="1"/>
    <col min="16" max="16" width="13.140625" style="100" customWidth="1"/>
    <col min="17" max="17" width="12.85546875" style="100" customWidth="1"/>
    <col min="18" max="18" width="14" style="28" bestFit="1" customWidth="1"/>
    <col min="19" max="19" width="19.85546875" style="28" bestFit="1" customWidth="1"/>
    <col min="20" max="20" width="3.28515625" style="100" customWidth="1"/>
    <col min="21" max="16384" width="8.85546875" style="100"/>
  </cols>
  <sheetData>
    <row r="1" spans="1:19" s="63" customFormat="1" x14ac:dyDescent="0.25">
      <c r="B1" s="64"/>
      <c r="C1" s="65"/>
      <c r="D1" s="66"/>
      <c r="E1" s="66"/>
      <c r="F1" s="67"/>
      <c r="G1" s="66"/>
      <c r="H1" s="64"/>
      <c r="R1" s="23"/>
      <c r="S1" s="23"/>
    </row>
    <row r="2" spans="1:19" s="24" customFormat="1" ht="21" x14ac:dyDescent="0.3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s="24" customFormat="1" ht="21" x14ac:dyDescent="0.35">
      <c r="B3" s="149" t="s">
        <v>330</v>
      </c>
      <c r="C3" s="149"/>
      <c r="D3" s="149"/>
      <c r="E3" s="149"/>
      <c r="F3" s="149"/>
      <c r="G3" s="149"/>
      <c r="H3" s="14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24" customFormat="1" ht="21" x14ac:dyDescent="0.35">
      <c r="B4" s="149" t="s">
        <v>331</v>
      </c>
      <c r="C4" s="149"/>
      <c r="D4" s="149"/>
      <c r="E4" s="149"/>
      <c r="F4" s="149"/>
      <c r="G4" s="149"/>
      <c r="H4" s="149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s="24" customFormat="1" ht="28.5" x14ac:dyDescent="0.45">
      <c r="B5" s="152" t="s">
        <v>246</v>
      </c>
      <c r="C5" s="152"/>
      <c r="D5" s="152"/>
      <c r="E5" s="152"/>
      <c r="F5" s="152"/>
      <c r="G5" s="152"/>
      <c r="H5" s="152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s="24" customFormat="1" ht="28.5" x14ac:dyDescent="0.45">
      <c r="B6" s="70"/>
      <c r="C6" s="71"/>
      <c r="D6" s="72"/>
      <c r="E6" s="72"/>
      <c r="F6" s="72"/>
      <c r="G6" s="72"/>
      <c r="H6" s="72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s="24" customFormat="1" ht="29.25" thickBot="1" x14ac:dyDescent="0.5">
      <c r="B7" s="70"/>
      <c r="C7" s="71"/>
      <c r="D7" s="72"/>
      <c r="E7" s="72"/>
      <c r="F7" s="72"/>
      <c r="G7" s="72"/>
      <c r="H7" s="72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74" customFormat="1" ht="26.25" x14ac:dyDescent="0.4">
      <c r="A8" s="73"/>
      <c r="B8" s="153" t="s">
        <v>247</v>
      </c>
      <c r="C8" s="154"/>
      <c r="D8" s="155" t="s">
        <v>248</v>
      </c>
      <c r="E8" s="155"/>
      <c r="F8" s="155"/>
      <c r="G8" s="155"/>
      <c r="H8" s="156"/>
      <c r="R8" s="75"/>
      <c r="S8" s="75"/>
    </row>
    <row r="9" spans="1:19" s="76" customFormat="1" ht="31.5" x14ac:dyDescent="0.25">
      <c r="B9" s="77" t="s">
        <v>0</v>
      </c>
      <c r="C9" s="78" t="s">
        <v>249</v>
      </c>
      <c r="D9" s="79" t="s">
        <v>250</v>
      </c>
      <c r="E9" s="79" t="s">
        <v>251</v>
      </c>
      <c r="F9" s="79" t="s">
        <v>252</v>
      </c>
      <c r="G9" s="79" t="s">
        <v>253</v>
      </c>
      <c r="H9" s="80" t="s">
        <v>254</v>
      </c>
      <c r="R9" s="81"/>
      <c r="S9" s="81"/>
    </row>
    <row r="10" spans="1:19" s="29" customFormat="1" ht="35.1" customHeight="1" x14ac:dyDescent="0.25">
      <c r="B10" s="130" t="s">
        <v>260</v>
      </c>
      <c r="C10" s="131" t="s">
        <v>255</v>
      </c>
      <c r="D10" s="139"/>
      <c r="E10" s="139"/>
      <c r="F10" s="139"/>
      <c r="G10" s="139"/>
      <c r="H10" s="132">
        <f t="shared" ref="H10:H20" si="0">SUM(D10:G10)</f>
        <v>0</v>
      </c>
      <c r="I10" s="133"/>
      <c r="R10" s="82"/>
      <c r="S10" s="82"/>
    </row>
    <row r="11" spans="1:19" s="29" customFormat="1" ht="35.1" customHeight="1" x14ac:dyDescent="0.25">
      <c r="B11" s="130" t="s">
        <v>262</v>
      </c>
      <c r="C11" s="131" t="s">
        <v>256</v>
      </c>
      <c r="D11" s="139"/>
      <c r="E11" s="139"/>
      <c r="F11" s="139"/>
      <c r="G11" s="139"/>
      <c r="H11" s="132">
        <f t="shared" si="0"/>
        <v>0</v>
      </c>
      <c r="I11" s="133"/>
      <c r="R11" s="82"/>
      <c r="S11" s="82"/>
    </row>
    <row r="12" spans="1:19" s="29" customFormat="1" ht="54" customHeight="1" x14ac:dyDescent="0.25">
      <c r="B12" s="130" t="s">
        <v>264</v>
      </c>
      <c r="C12" s="131" t="s">
        <v>257</v>
      </c>
      <c r="D12" s="139"/>
      <c r="E12" s="139"/>
      <c r="F12" s="139"/>
      <c r="G12" s="139"/>
      <c r="H12" s="132">
        <f t="shared" si="0"/>
        <v>0</v>
      </c>
      <c r="I12" s="133"/>
      <c r="R12" s="82"/>
      <c r="S12" s="82"/>
    </row>
    <row r="13" spans="1:19" s="29" customFormat="1" ht="35.1" customHeight="1" x14ac:dyDescent="0.25">
      <c r="B13" s="130" t="s">
        <v>266</v>
      </c>
      <c r="C13" s="131" t="s">
        <v>258</v>
      </c>
      <c r="D13" s="139"/>
      <c r="E13" s="139"/>
      <c r="F13" s="139"/>
      <c r="G13" s="139"/>
      <c r="H13" s="132">
        <f t="shared" si="0"/>
        <v>0</v>
      </c>
      <c r="I13" s="133"/>
      <c r="R13" s="82"/>
      <c r="S13" s="82"/>
    </row>
    <row r="14" spans="1:19" s="29" customFormat="1" ht="35.1" customHeight="1" x14ac:dyDescent="0.25">
      <c r="B14" s="130" t="s">
        <v>268</v>
      </c>
      <c r="C14" s="131" t="s">
        <v>259</v>
      </c>
      <c r="D14" s="139"/>
      <c r="E14" s="139"/>
      <c r="F14" s="139"/>
      <c r="G14" s="139"/>
      <c r="H14" s="132">
        <f t="shared" si="0"/>
        <v>0</v>
      </c>
      <c r="I14" s="133"/>
      <c r="R14" s="82"/>
      <c r="S14" s="82"/>
    </row>
    <row r="15" spans="1:19" s="29" customFormat="1" ht="35.1" customHeight="1" x14ac:dyDescent="0.25">
      <c r="B15" s="130" t="s">
        <v>270</v>
      </c>
      <c r="C15" s="131" t="s">
        <v>261</v>
      </c>
      <c r="D15" s="139"/>
      <c r="E15" s="139"/>
      <c r="F15" s="139"/>
      <c r="G15" s="139"/>
      <c r="H15" s="132">
        <f t="shared" si="0"/>
        <v>0</v>
      </c>
      <c r="I15" s="133"/>
      <c r="R15" s="82"/>
      <c r="S15" s="82"/>
    </row>
    <row r="16" spans="1:19" s="29" customFormat="1" ht="35.1" customHeight="1" x14ac:dyDescent="0.25">
      <c r="B16" s="130" t="s">
        <v>272</v>
      </c>
      <c r="C16" s="131" t="s">
        <v>263</v>
      </c>
      <c r="D16" s="139"/>
      <c r="E16" s="139"/>
      <c r="F16" s="139"/>
      <c r="G16" s="139"/>
      <c r="H16" s="132">
        <f t="shared" si="0"/>
        <v>0</v>
      </c>
      <c r="I16" s="134"/>
      <c r="R16" s="82"/>
      <c r="S16" s="82"/>
    </row>
    <row r="17" spans="2:19" s="29" customFormat="1" ht="35.1" customHeight="1" x14ac:dyDescent="0.25">
      <c r="B17" s="130" t="s">
        <v>274</v>
      </c>
      <c r="C17" s="131" t="s">
        <v>265</v>
      </c>
      <c r="D17" s="139"/>
      <c r="E17" s="135"/>
      <c r="F17" s="135"/>
      <c r="G17" s="135"/>
      <c r="H17" s="132">
        <f>SUM(D17)</f>
        <v>0</v>
      </c>
      <c r="I17" s="133"/>
      <c r="R17" s="82"/>
      <c r="S17" s="82"/>
    </row>
    <row r="18" spans="2:19" s="29" customFormat="1" ht="35.1" customHeight="1" x14ac:dyDescent="0.25">
      <c r="B18" s="130" t="s">
        <v>276</v>
      </c>
      <c r="C18" s="131" t="s">
        <v>267</v>
      </c>
      <c r="D18" s="139"/>
      <c r="E18" s="139"/>
      <c r="F18" s="139"/>
      <c r="G18" s="139"/>
      <c r="H18" s="132">
        <f t="shared" si="0"/>
        <v>0</v>
      </c>
      <c r="I18" s="133"/>
      <c r="R18" s="82"/>
      <c r="S18" s="82"/>
    </row>
    <row r="19" spans="2:19" s="29" customFormat="1" ht="35.1" customHeight="1" x14ac:dyDescent="0.25">
      <c r="B19" s="130" t="s">
        <v>278</v>
      </c>
      <c r="C19" s="131" t="s">
        <v>269</v>
      </c>
      <c r="D19" s="139"/>
      <c r="E19" s="139"/>
      <c r="F19" s="139"/>
      <c r="G19" s="139"/>
      <c r="H19" s="132">
        <f t="shared" si="0"/>
        <v>0</v>
      </c>
      <c r="I19" s="133"/>
      <c r="R19" s="82"/>
      <c r="S19" s="82"/>
    </row>
    <row r="20" spans="2:19" s="29" customFormat="1" ht="35.1" customHeight="1" x14ac:dyDescent="0.25">
      <c r="B20" s="130" t="s">
        <v>280</v>
      </c>
      <c r="C20" s="131" t="s">
        <v>271</v>
      </c>
      <c r="D20" s="139"/>
      <c r="E20" s="139"/>
      <c r="F20" s="139"/>
      <c r="G20" s="139"/>
      <c r="H20" s="132">
        <f t="shared" si="0"/>
        <v>0</v>
      </c>
      <c r="I20" s="133"/>
      <c r="R20" s="82"/>
      <c r="S20" s="82"/>
    </row>
    <row r="21" spans="2:19" s="31" customFormat="1" ht="35.450000000000003" customHeight="1" x14ac:dyDescent="0.25">
      <c r="B21" s="130" t="s">
        <v>282</v>
      </c>
      <c r="C21" s="83" t="s">
        <v>273</v>
      </c>
      <c r="D21" s="139"/>
      <c r="E21" s="139"/>
      <c r="F21" s="139"/>
      <c r="G21" s="139"/>
      <c r="H21" s="84">
        <f>SUM(D21:G21)</f>
        <v>0</v>
      </c>
      <c r="R21" s="85"/>
      <c r="S21" s="85"/>
    </row>
    <row r="22" spans="2:19" s="31" customFormat="1" ht="35.450000000000003" customHeight="1" x14ac:dyDescent="0.25">
      <c r="B22" s="130" t="s">
        <v>284</v>
      </c>
      <c r="C22" s="83" t="s">
        <v>275</v>
      </c>
      <c r="D22" s="139"/>
      <c r="E22" s="139"/>
      <c r="F22" s="139"/>
      <c r="G22" s="139"/>
      <c r="H22" s="84">
        <f t="shared" ref="H22:H30" si="1">SUM(D22:G22)</f>
        <v>0</v>
      </c>
      <c r="R22" s="85"/>
      <c r="S22" s="85"/>
    </row>
    <row r="23" spans="2:19" s="31" customFormat="1" ht="35.450000000000003" customHeight="1" x14ac:dyDescent="0.25">
      <c r="B23" s="130" t="s">
        <v>286</v>
      </c>
      <c r="C23" s="83" t="s">
        <v>277</v>
      </c>
      <c r="D23" s="139"/>
      <c r="E23" s="139"/>
      <c r="F23" s="139"/>
      <c r="G23" s="139"/>
      <c r="H23" s="84">
        <f t="shared" si="1"/>
        <v>0</v>
      </c>
      <c r="R23" s="85"/>
      <c r="S23" s="85"/>
    </row>
    <row r="24" spans="2:19" s="31" customFormat="1" ht="35.450000000000003" customHeight="1" x14ac:dyDescent="0.25">
      <c r="B24" s="130" t="s">
        <v>288</v>
      </c>
      <c r="C24" s="83" t="s">
        <v>279</v>
      </c>
      <c r="D24" s="139"/>
      <c r="E24" s="139"/>
      <c r="F24" s="139"/>
      <c r="G24" s="139"/>
      <c r="H24" s="84">
        <f t="shared" si="1"/>
        <v>0</v>
      </c>
      <c r="R24" s="85"/>
      <c r="S24" s="85"/>
    </row>
    <row r="25" spans="2:19" s="31" customFormat="1" ht="35.450000000000003" customHeight="1" x14ac:dyDescent="0.25">
      <c r="B25" s="130" t="s">
        <v>290</v>
      </c>
      <c r="C25" s="83" t="s">
        <v>281</v>
      </c>
      <c r="D25" s="139"/>
      <c r="E25" s="139"/>
      <c r="F25" s="139"/>
      <c r="G25" s="139"/>
      <c r="H25" s="84">
        <f t="shared" si="1"/>
        <v>0</v>
      </c>
      <c r="R25" s="85"/>
      <c r="S25" s="85"/>
    </row>
    <row r="26" spans="2:19" s="31" customFormat="1" ht="35.450000000000003" customHeight="1" x14ac:dyDescent="0.25">
      <c r="B26" s="130" t="s">
        <v>295</v>
      </c>
      <c r="C26" s="83" t="s">
        <v>283</v>
      </c>
      <c r="D26" s="139"/>
      <c r="E26" s="139"/>
      <c r="F26" s="139"/>
      <c r="G26" s="139"/>
      <c r="H26" s="84">
        <f t="shared" si="1"/>
        <v>0</v>
      </c>
      <c r="R26" s="85"/>
      <c r="S26" s="85"/>
    </row>
    <row r="27" spans="2:19" s="31" customFormat="1" ht="35.450000000000003" customHeight="1" x14ac:dyDescent="0.25">
      <c r="B27" s="130" t="s">
        <v>297</v>
      </c>
      <c r="C27" s="83" t="s">
        <v>285</v>
      </c>
      <c r="D27" s="139"/>
      <c r="E27" s="139"/>
      <c r="F27" s="139"/>
      <c r="G27" s="139"/>
      <c r="H27" s="84">
        <f t="shared" si="1"/>
        <v>0</v>
      </c>
      <c r="R27" s="85"/>
      <c r="S27" s="85"/>
    </row>
    <row r="28" spans="2:19" s="31" customFormat="1" ht="35.450000000000003" customHeight="1" x14ac:dyDescent="0.25">
      <c r="B28" s="130" t="s">
        <v>299</v>
      </c>
      <c r="C28" s="83" t="s">
        <v>287</v>
      </c>
      <c r="D28" s="139"/>
      <c r="E28" s="139"/>
      <c r="F28" s="139"/>
      <c r="G28" s="139"/>
      <c r="H28" s="84">
        <f t="shared" si="1"/>
        <v>0</v>
      </c>
      <c r="R28" s="85"/>
      <c r="S28" s="85"/>
    </row>
    <row r="29" spans="2:19" s="31" customFormat="1" ht="35.450000000000003" customHeight="1" x14ac:dyDescent="0.25">
      <c r="B29" s="130" t="s">
        <v>301</v>
      </c>
      <c r="C29" s="83" t="s">
        <v>289</v>
      </c>
      <c r="D29" s="139"/>
      <c r="E29" s="139"/>
      <c r="F29" s="139"/>
      <c r="G29" s="139"/>
      <c r="H29" s="84">
        <f t="shared" si="1"/>
        <v>0</v>
      </c>
      <c r="R29" s="85"/>
      <c r="S29" s="85"/>
    </row>
    <row r="30" spans="2:19" s="31" customFormat="1" ht="35.450000000000003" customHeight="1" x14ac:dyDescent="0.25">
      <c r="B30" s="130" t="s">
        <v>303</v>
      </c>
      <c r="C30" s="83" t="s">
        <v>291</v>
      </c>
      <c r="D30" s="139"/>
      <c r="E30" s="139"/>
      <c r="F30" s="139"/>
      <c r="G30" s="139"/>
      <c r="H30" s="84">
        <f t="shared" si="1"/>
        <v>0</v>
      </c>
      <c r="R30" s="85"/>
      <c r="S30" s="85"/>
    </row>
    <row r="31" spans="2:19" s="86" customFormat="1" ht="24.95" customHeight="1" thickBot="1" x14ac:dyDescent="0.35">
      <c r="B31" s="158" t="s">
        <v>292</v>
      </c>
      <c r="C31" s="159"/>
      <c r="D31" s="136">
        <f>SUM(D10:D30)</f>
        <v>0</v>
      </c>
      <c r="E31" s="136">
        <f>SUM(E10:E30)</f>
        <v>0</v>
      </c>
      <c r="F31" s="136">
        <f>SUM(F10:F30)</f>
        <v>0</v>
      </c>
      <c r="G31" s="136">
        <f>SUM(G10:G30)</f>
        <v>0</v>
      </c>
      <c r="H31" s="137">
        <f>SUM(H10:H30)</f>
        <v>0</v>
      </c>
      <c r="I31" s="138"/>
      <c r="R31" s="87"/>
      <c r="S31" s="87"/>
    </row>
    <row r="32" spans="2:19" s="74" customFormat="1" ht="15.75" x14ac:dyDescent="0.25">
      <c r="B32" s="88"/>
      <c r="C32" s="89"/>
      <c r="D32" s="90"/>
      <c r="E32" s="90"/>
      <c r="F32" s="91"/>
      <c r="G32" s="90"/>
      <c r="H32" s="92">
        <f>SUM(D31:G31)-H31</f>
        <v>0</v>
      </c>
      <c r="R32" s="75"/>
      <c r="S32" s="75"/>
    </row>
    <row r="33" spans="1:19" s="74" customFormat="1" ht="15.75" x14ac:dyDescent="0.25">
      <c r="B33" s="88"/>
      <c r="C33" s="89"/>
      <c r="D33" s="90"/>
      <c r="E33" s="90"/>
      <c r="F33" s="91"/>
      <c r="G33" s="90"/>
      <c r="H33" s="107"/>
      <c r="R33" s="75"/>
      <c r="S33" s="75"/>
    </row>
    <row r="34" spans="1:19" s="74" customFormat="1" ht="16.5" thickBot="1" x14ac:dyDescent="0.3">
      <c r="B34" s="93"/>
      <c r="C34" s="94"/>
      <c r="D34" s="90"/>
      <c r="E34" s="90"/>
      <c r="F34" s="91"/>
      <c r="G34" s="90"/>
      <c r="H34" s="107"/>
      <c r="R34" s="75"/>
      <c r="S34" s="75"/>
    </row>
    <row r="35" spans="1:19" s="74" customFormat="1" ht="26.25" x14ac:dyDescent="0.4">
      <c r="A35" s="73"/>
      <c r="B35" s="153" t="s">
        <v>293</v>
      </c>
      <c r="C35" s="154"/>
      <c r="D35" s="155" t="s">
        <v>294</v>
      </c>
      <c r="E35" s="155"/>
      <c r="F35" s="155"/>
      <c r="G35" s="155"/>
      <c r="H35" s="156"/>
      <c r="R35" s="75"/>
      <c r="S35" s="75"/>
    </row>
    <row r="36" spans="1:19" s="74" customFormat="1" ht="31.5" x14ac:dyDescent="0.25">
      <c r="B36" s="95" t="s">
        <v>0</v>
      </c>
      <c r="C36" s="96" t="s">
        <v>249</v>
      </c>
      <c r="D36" s="79" t="s">
        <v>250</v>
      </c>
      <c r="E36" s="79" t="s">
        <v>251</v>
      </c>
      <c r="F36" s="79" t="s">
        <v>252</v>
      </c>
      <c r="G36" s="79" t="s">
        <v>253</v>
      </c>
      <c r="H36" s="80" t="s">
        <v>254</v>
      </c>
      <c r="R36" s="75"/>
      <c r="S36" s="75"/>
    </row>
    <row r="37" spans="1:19" s="31" customFormat="1" ht="35.450000000000003" customHeight="1" x14ac:dyDescent="0.25">
      <c r="B37" s="97" t="s">
        <v>305</v>
      </c>
      <c r="C37" s="83" t="s">
        <v>296</v>
      </c>
      <c r="D37" s="36"/>
      <c r="E37" s="36"/>
      <c r="F37" s="36"/>
      <c r="G37" s="36"/>
      <c r="H37" s="84">
        <f>SUM(D37:G37)</f>
        <v>0</v>
      </c>
      <c r="R37" s="85"/>
      <c r="S37" s="85"/>
    </row>
    <row r="38" spans="1:19" s="31" customFormat="1" ht="35.450000000000003" customHeight="1" x14ac:dyDescent="0.25">
      <c r="B38" s="97" t="s">
        <v>307</v>
      </c>
      <c r="C38" s="83" t="s">
        <v>298</v>
      </c>
      <c r="D38" s="36"/>
      <c r="E38" s="36"/>
      <c r="F38" s="36"/>
      <c r="G38" s="36"/>
      <c r="H38" s="84">
        <f t="shared" ref="H38:H46" si="2">SUM(D38:G38)</f>
        <v>0</v>
      </c>
      <c r="R38" s="85"/>
      <c r="S38" s="85"/>
    </row>
    <row r="39" spans="1:19" s="31" customFormat="1" ht="35.450000000000003" customHeight="1" x14ac:dyDescent="0.25">
      <c r="B39" s="97" t="s">
        <v>309</v>
      </c>
      <c r="C39" s="83" t="s">
        <v>300</v>
      </c>
      <c r="D39" s="36"/>
      <c r="E39" s="36"/>
      <c r="F39" s="36"/>
      <c r="G39" s="36"/>
      <c r="H39" s="84">
        <f t="shared" si="2"/>
        <v>0</v>
      </c>
      <c r="R39" s="85"/>
      <c r="S39" s="85"/>
    </row>
    <row r="40" spans="1:19" s="31" customFormat="1" ht="35.450000000000003" customHeight="1" x14ac:dyDescent="0.25">
      <c r="B40" s="97" t="s">
        <v>311</v>
      </c>
      <c r="C40" s="83" t="s">
        <v>302</v>
      </c>
      <c r="D40" s="36"/>
      <c r="E40" s="36"/>
      <c r="F40" s="36"/>
      <c r="G40" s="36"/>
      <c r="H40" s="84">
        <f t="shared" si="2"/>
        <v>0</v>
      </c>
      <c r="R40" s="85"/>
      <c r="S40" s="85"/>
    </row>
    <row r="41" spans="1:19" s="31" customFormat="1" ht="35.450000000000003" customHeight="1" x14ac:dyDescent="0.25">
      <c r="B41" s="97" t="s">
        <v>313</v>
      </c>
      <c r="C41" s="83" t="s">
        <v>304</v>
      </c>
      <c r="D41" s="36"/>
      <c r="E41" s="36"/>
      <c r="F41" s="36"/>
      <c r="G41" s="36"/>
      <c r="H41" s="84">
        <f t="shared" si="2"/>
        <v>0</v>
      </c>
      <c r="R41" s="85"/>
      <c r="S41" s="85"/>
    </row>
    <row r="42" spans="1:19" s="31" customFormat="1" ht="35.450000000000003" customHeight="1" x14ac:dyDescent="0.25">
      <c r="B42" s="97" t="s">
        <v>317</v>
      </c>
      <c r="C42" s="83" t="s">
        <v>306</v>
      </c>
      <c r="D42" s="36"/>
      <c r="E42" s="36"/>
      <c r="F42" s="36"/>
      <c r="G42" s="36"/>
      <c r="H42" s="84">
        <f t="shared" si="2"/>
        <v>0</v>
      </c>
      <c r="R42" s="85"/>
      <c r="S42" s="85"/>
    </row>
    <row r="43" spans="1:19" s="31" customFormat="1" ht="35.450000000000003" customHeight="1" x14ac:dyDescent="0.25">
      <c r="B43" s="97" t="s">
        <v>318</v>
      </c>
      <c r="C43" s="83" t="s">
        <v>308</v>
      </c>
      <c r="D43" s="36"/>
      <c r="E43" s="36"/>
      <c r="F43" s="36"/>
      <c r="G43" s="36"/>
      <c r="H43" s="84">
        <f t="shared" si="2"/>
        <v>0</v>
      </c>
      <c r="R43" s="85"/>
      <c r="S43" s="85"/>
    </row>
    <row r="44" spans="1:19" s="31" customFormat="1" ht="35.450000000000003" customHeight="1" x14ac:dyDescent="0.25">
      <c r="B44" s="97" t="s">
        <v>319</v>
      </c>
      <c r="C44" s="83" t="s">
        <v>310</v>
      </c>
      <c r="D44" s="36"/>
      <c r="E44" s="36"/>
      <c r="F44" s="36"/>
      <c r="G44" s="36"/>
      <c r="H44" s="84">
        <f t="shared" si="2"/>
        <v>0</v>
      </c>
      <c r="R44" s="85"/>
      <c r="S44" s="85"/>
    </row>
    <row r="45" spans="1:19" s="31" customFormat="1" ht="35.450000000000003" customHeight="1" x14ac:dyDescent="0.25">
      <c r="B45" s="97" t="s">
        <v>320</v>
      </c>
      <c r="C45" s="83" t="s">
        <v>312</v>
      </c>
      <c r="D45" s="36"/>
      <c r="E45" s="36"/>
      <c r="F45" s="36"/>
      <c r="G45" s="36"/>
      <c r="H45" s="84">
        <f t="shared" si="2"/>
        <v>0</v>
      </c>
      <c r="R45" s="85"/>
      <c r="S45" s="85"/>
    </row>
    <row r="46" spans="1:19" s="31" customFormat="1" ht="35.450000000000003" customHeight="1" x14ac:dyDescent="0.25">
      <c r="B46" s="97" t="s">
        <v>321</v>
      </c>
      <c r="C46" s="83" t="s">
        <v>314</v>
      </c>
      <c r="D46" s="36"/>
      <c r="E46" s="36"/>
      <c r="F46" s="36"/>
      <c r="G46" s="36"/>
      <c r="H46" s="84">
        <f t="shared" si="2"/>
        <v>0</v>
      </c>
      <c r="R46" s="85"/>
      <c r="S46" s="85"/>
    </row>
    <row r="47" spans="1:19" s="19" customFormat="1" ht="24.95" customHeight="1" thickBot="1" x14ac:dyDescent="0.35">
      <c r="B47" s="158" t="s">
        <v>292</v>
      </c>
      <c r="C47" s="159"/>
      <c r="D47" s="98">
        <f>SUM(D37:D46)</f>
        <v>0</v>
      </c>
      <c r="E47" s="98">
        <f t="shared" ref="E47:G47" si="3">SUM(E37:E46)</f>
        <v>0</v>
      </c>
      <c r="F47" s="98">
        <f t="shared" si="3"/>
        <v>0</v>
      </c>
      <c r="G47" s="98">
        <f t="shared" si="3"/>
        <v>0</v>
      </c>
      <c r="H47" s="99">
        <f>SUM(H37:H46)</f>
        <v>0</v>
      </c>
      <c r="R47" s="14"/>
      <c r="S47" s="14"/>
    </row>
    <row r="48" spans="1:19" x14ac:dyDescent="0.25">
      <c r="B48" s="64"/>
      <c r="C48" s="65"/>
      <c r="D48" s="66"/>
      <c r="E48" s="66"/>
      <c r="F48" s="67"/>
      <c r="G48" s="66"/>
      <c r="H48" s="92">
        <f>SUM(D47:G47)-H47</f>
        <v>0</v>
      </c>
    </row>
    <row r="49" spans="2:19" s="74" customFormat="1" ht="36.75" customHeight="1" x14ac:dyDescent="0.3">
      <c r="B49" s="160" t="s">
        <v>315</v>
      </c>
      <c r="C49" s="160"/>
      <c r="D49" s="160"/>
      <c r="E49" s="160"/>
      <c r="F49" s="160"/>
      <c r="G49" s="160"/>
      <c r="H49" s="160"/>
      <c r="R49" s="75"/>
      <c r="S49" s="75"/>
    </row>
    <row r="50" spans="2:19" s="74" customFormat="1" ht="15.75" x14ac:dyDescent="0.25">
      <c r="B50" s="88"/>
      <c r="C50" s="89"/>
      <c r="D50" s="90"/>
      <c r="E50" s="90"/>
      <c r="F50" s="91"/>
      <c r="G50" s="90"/>
      <c r="H50" s="107"/>
      <c r="R50" s="75"/>
      <c r="S50" s="75"/>
    </row>
    <row r="51" spans="2:19" s="101" customFormat="1" ht="21.75" thickBot="1" x14ac:dyDescent="0.4">
      <c r="B51" s="161" t="s">
        <v>316</v>
      </c>
      <c r="C51" s="161"/>
      <c r="D51" s="161"/>
      <c r="E51" s="161"/>
      <c r="F51" s="161"/>
      <c r="H51" s="102">
        <f>SUM(H47,H31)</f>
        <v>0</v>
      </c>
      <c r="R51" s="103"/>
      <c r="S51" s="103"/>
    </row>
    <row r="52" spans="2:19" s="74" customFormat="1" ht="16.5" thickTop="1" x14ac:dyDescent="0.25">
      <c r="B52" s="107"/>
      <c r="C52" s="104"/>
      <c r="D52" s="105"/>
      <c r="E52" s="105"/>
      <c r="F52" s="106"/>
      <c r="G52" s="105"/>
      <c r="H52" s="107"/>
      <c r="R52" s="75"/>
      <c r="S52" s="75"/>
    </row>
    <row r="53" spans="2:19" s="74" customFormat="1" ht="15.75" x14ac:dyDescent="0.25">
      <c r="B53" s="107"/>
      <c r="C53" s="104"/>
      <c r="D53" s="105"/>
      <c r="E53" s="105"/>
      <c r="F53" s="106"/>
      <c r="G53" s="105"/>
      <c r="H53" s="107"/>
      <c r="R53" s="75"/>
      <c r="S53" s="75"/>
    </row>
    <row r="54" spans="2:19" s="74" customFormat="1" ht="15.75" x14ac:dyDescent="0.25">
      <c r="B54" s="157"/>
      <c r="C54" s="157"/>
      <c r="D54" s="157"/>
      <c r="E54" s="157"/>
      <c r="F54" s="157"/>
      <c r="G54" s="157"/>
      <c r="H54" s="107"/>
      <c r="R54" s="75"/>
      <c r="S54" s="75"/>
    </row>
    <row r="55" spans="2:19" s="74" customFormat="1" ht="15.75" x14ac:dyDescent="0.25">
      <c r="B55" s="107"/>
      <c r="C55" s="104"/>
      <c r="D55" s="105"/>
      <c r="E55" s="105"/>
      <c r="F55" s="106"/>
      <c r="G55" s="105"/>
      <c r="H55" s="107"/>
      <c r="R55" s="75"/>
      <c r="S55" s="75"/>
    </row>
    <row r="56" spans="2:19" s="74" customFormat="1" ht="15.75" x14ac:dyDescent="0.25">
      <c r="B56" s="107"/>
      <c r="C56" s="104"/>
      <c r="D56" s="105"/>
      <c r="E56" s="105"/>
      <c r="F56" s="106"/>
      <c r="G56" s="105"/>
      <c r="H56" s="107"/>
      <c r="R56" s="75"/>
      <c r="S56" s="75"/>
    </row>
  </sheetData>
  <sheetProtection algorithmName="SHA-512" hashValue="jAYDc/qz4sS10t3bdX4OD3/sMSMJmd+XDeANHTBUtbu++7WbFeu47wsF54Z+DX68hKFtfCfqASupulc7EnFW1A==" saltValue="KK84imcoBClquDcYGhYNHA==" spinCount="100000" sheet="1" objects="1" scenarios="1" formatCells="0" formatColumns="0" formatRows="0" selectLockedCells="1"/>
  <mergeCells count="13">
    <mergeCell ref="B54:G54"/>
    <mergeCell ref="B31:C31"/>
    <mergeCell ref="B35:C35"/>
    <mergeCell ref="D35:H35"/>
    <mergeCell ref="B47:C47"/>
    <mergeCell ref="B49:H49"/>
    <mergeCell ref="B51:F51"/>
    <mergeCell ref="B2:S2"/>
    <mergeCell ref="B3:H3"/>
    <mergeCell ref="B4:H4"/>
    <mergeCell ref="B5:H5"/>
    <mergeCell ref="B8:C8"/>
    <mergeCell ref="D8:H8"/>
  </mergeCells>
  <pageMargins left="0.7" right="0.7" top="0.75" bottom="0.75" header="0.3" footer="0.3"/>
  <pageSetup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BID SUMMARY</vt:lpstr>
      <vt:lpstr>TRAILER-COMPACTOR (BY)</vt:lpstr>
      <vt:lpstr>TRAILER-COMPACTOR (OY1)</vt:lpstr>
      <vt:lpstr>TRAILER-COMPACTOR (OY2)</vt:lpstr>
      <vt:lpstr>TRAILER-COMPACTOR (OY3)</vt:lpstr>
      <vt:lpstr>SUPPLEMENTAL SERVS &amp; EQUIPMENT</vt:lpstr>
      <vt:lpstr>'BID SUMMARY'!Print_Area</vt:lpstr>
      <vt:lpstr>'SUPPLEMENTAL SERVS &amp; EQUIPMENT'!Print_Area</vt:lpstr>
      <vt:lpstr>'TRAILER-COMPACTOR (BY)'!Print_Area</vt:lpstr>
      <vt:lpstr>'TRAILER-COMPACTOR (OY1)'!Print_Area</vt:lpstr>
      <vt:lpstr>'TRAILER-COMPACTOR (OY2)'!Print_Area</vt:lpstr>
      <vt:lpstr>'TRAILER-COMPACTOR (OY3)'!Print_Area</vt:lpstr>
      <vt:lpstr>'TRAILER-COMPACTOR (BY)'!Print_Titles</vt:lpstr>
      <vt:lpstr>'TRAILER-COMPACTOR (OY1)'!Print_Titles</vt:lpstr>
      <vt:lpstr>'TRAILER-COMPACTOR (OY2)'!Print_Titles</vt:lpstr>
      <vt:lpstr>'TRAILER-COMPACTOR (OY3)'!Print_Titles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cp:lastPrinted>2018-09-26T23:28:23Z</cp:lastPrinted>
  <dcterms:created xsi:type="dcterms:W3CDTF">2018-08-31T17:28:35Z</dcterms:created>
  <dcterms:modified xsi:type="dcterms:W3CDTF">2018-10-10T15:03:10Z</dcterms:modified>
</cp:coreProperties>
</file>